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filterPrivacy="1" defaultThemeVersion="124226"/>
  <xr:revisionPtr revIDLastSave="0" documentId="8_{0152E91F-4EC6-4267-A888-972C3B6AD70C}" xr6:coauthVersionLast="46" xr6:coauthVersionMax="46" xr10:uidLastSave="{00000000-0000-0000-0000-000000000000}"/>
  <bookViews>
    <workbookView xWindow="-120" yWindow="-120" windowWidth="29040" windowHeight="15840" tabRatio="869" xr2:uid="{00000000-000D-0000-FFFF-FFFF00000000}"/>
  </bookViews>
  <sheets>
    <sheet name="паспорт" sheetId="20" r:id="rId1"/>
    <sheet name="характеристика" sheetId="21" r:id="rId2"/>
    <sheet name="перечень показателей" sheetId="22" r:id="rId3"/>
    <sheet name="мп итого" sheetId="15" r:id="rId4"/>
    <sheet name="грбс" sheetId="10" r:id="rId5"/>
    <sheet name="механизм реализации" sheetId="23" r:id="rId6"/>
    <sheet name="паспорт пп1" sheetId="16" r:id="rId7"/>
    <sheet name="характеристика подпр 1" sheetId="24" r:id="rId8"/>
    <sheet name="перечень основных мероприятий 1" sheetId="25" r:id="rId9"/>
    <sheet name="пп 1" sheetId="8" r:id="rId10"/>
    <sheet name="паспорт пп2" sheetId="17" r:id="rId11"/>
    <sheet name="перечень основных мероприятий 2" sheetId="27" r:id="rId12"/>
    <sheet name="пп 2" sheetId="11" r:id="rId13"/>
    <sheet name="характеристики 2" sheetId="26" r:id="rId14"/>
    <sheet name="паспорт пп3" sheetId="18" r:id="rId15"/>
    <sheet name="пп3" sheetId="29" r:id="rId16"/>
    <sheet name="характеристика 3" sheetId="28" r:id="rId17"/>
    <sheet name="перечень основны мероприятий 3" sheetId="12" r:id="rId18"/>
    <sheet name="Лист1" sheetId="30" r:id="rId19"/>
  </sheets>
  <definedNames>
    <definedName name="OLE_LINK1" localSheetId="12">'пп 2'!$A$5</definedName>
    <definedName name="_xlnm.Print_Titles" localSheetId="4">грбс!$4:$6</definedName>
    <definedName name="_xlnm.Print_Titles" localSheetId="17">'перечень основны мероприятий 3'!$5:$7</definedName>
    <definedName name="_xlnm.Print_Titles" localSheetId="9">'пп 1'!$6:$8</definedName>
    <definedName name="_xlnm.Print_Titles" localSheetId="12">'пп 2'!$5:$7</definedName>
    <definedName name="_xlnm.Print_Area" localSheetId="3">'мп итого'!$A$2:$J$39</definedName>
    <definedName name="_xlnm.Print_Area" localSheetId="0">паспорт!$A$1:$K$45</definedName>
    <definedName name="_xlnm.Print_Area" localSheetId="14">'паспорт пп3'!$A$1:$J$33</definedName>
    <definedName name="_xlnm.Print_Area" localSheetId="2">'перечень показателей'!$A$1:$L$32</definedName>
    <definedName name="_xlnm.Print_Area" localSheetId="9">'пп 1'!$A$2:$L$413</definedName>
    <definedName name="_xlnm.Print_Area" localSheetId="12">'пп 2'!$A$1:$Q$158</definedName>
  </definedNames>
  <calcPr calcId="181029"/>
</workbook>
</file>

<file path=xl/calcChain.xml><?xml version="1.0" encoding="utf-8"?>
<calcChain xmlns="http://schemas.openxmlformats.org/spreadsheetml/2006/main">
  <c r="L11" i="30" l="1"/>
  <c r="D42" i="30"/>
  <c r="D41" i="30"/>
  <c r="D40" i="30"/>
  <c r="D39" i="30"/>
  <c r="D38" i="30"/>
  <c r="D37" i="30"/>
  <c r="D36" i="30"/>
  <c r="L35" i="30"/>
  <c r="I35" i="30"/>
  <c r="H35" i="30"/>
  <c r="G35" i="30"/>
  <c r="F35" i="30"/>
  <c r="E35" i="30"/>
  <c r="D34" i="30"/>
  <c r="D33" i="30"/>
  <c r="D32" i="30"/>
  <c r="D31" i="30"/>
  <c r="D30" i="30"/>
  <c r="D29" i="30"/>
  <c r="D28" i="30"/>
  <c r="I27" i="30"/>
  <c r="H27" i="30"/>
  <c r="G27" i="30"/>
  <c r="F27" i="30"/>
  <c r="E27" i="30"/>
  <c r="I18" i="30"/>
  <c r="G18" i="30"/>
  <c r="F18" i="30"/>
  <c r="I17" i="30"/>
  <c r="H17" i="30"/>
  <c r="G17" i="30"/>
  <c r="E17" i="30"/>
  <c r="I16" i="30"/>
  <c r="G16" i="30"/>
  <c r="I15" i="30"/>
  <c r="H15" i="30"/>
  <c r="G15" i="30"/>
  <c r="F15" i="30"/>
  <c r="I14" i="30"/>
  <c r="H14" i="30"/>
  <c r="G14" i="30"/>
  <c r="I13" i="30"/>
  <c r="H13" i="30"/>
  <c r="E13" i="30"/>
  <c r="G12" i="30"/>
  <c r="F12" i="30"/>
  <c r="E12" i="30"/>
  <c r="H18" i="30"/>
  <c r="E18" i="30"/>
  <c r="F17" i="30"/>
  <c r="H16" i="30"/>
  <c r="F16" i="30"/>
  <c r="E16" i="30"/>
  <c r="E15" i="30"/>
  <c r="F14" i="30"/>
  <c r="F13" i="30"/>
  <c r="I12" i="30"/>
  <c r="L19" i="30" l="1"/>
  <c r="D35" i="30"/>
  <c r="D14" i="30"/>
  <c r="D27" i="30"/>
  <c r="D18" i="30"/>
  <c r="D17" i="30"/>
  <c r="D16" i="30"/>
  <c r="H12" i="30"/>
  <c r="H11" i="30" s="1"/>
  <c r="G13" i="30"/>
  <c r="G11" i="30" s="1"/>
  <c r="E14" i="30"/>
  <c r="E11" i="30" s="1"/>
  <c r="I11" i="30"/>
  <c r="D15" i="30"/>
  <c r="F11" i="30"/>
  <c r="D13" i="30"/>
  <c r="L175" i="8"/>
  <c r="D12" i="30" l="1"/>
  <c r="D11" i="30" s="1"/>
  <c r="K765" i="10"/>
  <c r="G86" i="8" l="1"/>
  <c r="G78" i="8" s="1"/>
  <c r="E83" i="8" l="1"/>
  <c r="E86" i="8"/>
  <c r="E78" i="8" s="1"/>
  <c r="I87" i="8"/>
  <c r="I79" i="8" s="1"/>
  <c r="I88" i="8"/>
  <c r="I80" i="8" s="1"/>
  <c r="I89" i="8"/>
  <c r="I81" i="8" s="1"/>
  <c r="I90" i="8"/>
  <c r="I82" i="8" s="1"/>
  <c r="I91" i="8"/>
  <c r="I83" i="8" s="1"/>
  <c r="I92" i="8"/>
  <c r="I84" i="8" s="1"/>
  <c r="H87" i="8"/>
  <c r="H79" i="8" s="1"/>
  <c r="H88" i="8"/>
  <c r="H80" i="8" s="1"/>
  <c r="H89" i="8"/>
  <c r="H81" i="8" s="1"/>
  <c r="H90" i="8"/>
  <c r="H82" i="8" s="1"/>
  <c r="H91" i="8"/>
  <c r="H83" i="8" s="1"/>
  <c r="H92" i="8"/>
  <c r="H84" i="8" s="1"/>
  <c r="G87" i="8"/>
  <c r="G79" i="8" s="1"/>
  <c r="G88" i="8"/>
  <c r="G80" i="8" s="1"/>
  <c r="G89" i="8"/>
  <c r="G81" i="8" s="1"/>
  <c r="G90" i="8"/>
  <c r="G82" i="8" s="1"/>
  <c r="G91" i="8"/>
  <c r="G83" i="8" s="1"/>
  <c r="G92" i="8"/>
  <c r="G84" i="8" s="1"/>
  <c r="H86" i="8"/>
  <c r="H78" i="8" s="1"/>
  <c r="I86" i="8"/>
  <c r="I78" i="8" s="1"/>
  <c r="F87" i="8"/>
  <c r="F79" i="8" s="1"/>
  <c r="F88" i="8"/>
  <c r="F80" i="8" s="1"/>
  <c r="F89" i="8"/>
  <c r="F81" i="8" s="1"/>
  <c r="F90" i="8"/>
  <c r="F82" i="8" s="1"/>
  <c r="F91" i="8"/>
  <c r="F83" i="8" s="1"/>
  <c r="F92" i="8"/>
  <c r="F84" i="8" s="1"/>
  <c r="F86" i="8"/>
  <c r="F78" i="8" s="1"/>
  <c r="E87" i="8"/>
  <c r="E79" i="8" s="1"/>
  <c r="E88" i="8"/>
  <c r="E80" i="8" s="1"/>
  <c r="E89" i="8"/>
  <c r="E81" i="8" s="1"/>
  <c r="E90" i="8"/>
  <c r="E82" i="8" s="1"/>
  <c r="E91" i="8"/>
  <c r="E92" i="8"/>
  <c r="E84" i="8" s="1"/>
  <c r="L149" i="8" l="1"/>
  <c r="F82" i="10"/>
  <c r="F74" i="10" s="1"/>
  <c r="G82" i="10"/>
  <c r="G74" i="10" s="1"/>
  <c r="H82" i="10"/>
  <c r="H74" i="10" s="1"/>
  <c r="I82" i="10"/>
  <c r="J82" i="10"/>
  <c r="F81" i="10"/>
  <c r="G81" i="10"/>
  <c r="G73" i="10" s="1"/>
  <c r="H81" i="10"/>
  <c r="H73" i="10" s="1"/>
  <c r="I81" i="10"/>
  <c r="I73" i="10" s="1"/>
  <c r="J81" i="10"/>
  <c r="J73" i="10" s="1"/>
  <c r="F76" i="10"/>
  <c r="G76" i="10"/>
  <c r="H76" i="10"/>
  <c r="H68" i="10" s="1"/>
  <c r="I76" i="10"/>
  <c r="J76" i="10"/>
  <c r="J68" i="10" s="1"/>
  <c r="F77" i="10"/>
  <c r="F69" i="10" s="1"/>
  <c r="G77" i="10"/>
  <c r="G69" i="10" s="1"/>
  <c r="H77" i="10"/>
  <c r="H69" i="10" s="1"/>
  <c r="I77" i="10"/>
  <c r="I69" i="10" s="1"/>
  <c r="J77" i="10"/>
  <c r="J69" i="10" s="1"/>
  <c r="F78" i="10"/>
  <c r="F70" i="10" s="1"/>
  <c r="G78" i="10"/>
  <c r="H78" i="10"/>
  <c r="I78" i="10"/>
  <c r="I70" i="10" s="1"/>
  <c r="J78" i="10"/>
  <c r="J70" i="10" s="1"/>
  <c r="F79" i="10"/>
  <c r="F71" i="10" s="1"/>
  <c r="G79" i="10"/>
  <c r="H79" i="10"/>
  <c r="I79" i="10"/>
  <c r="I71" i="10" s="1"/>
  <c r="J79" i="10"/>
  <c r="F80" i="10"/>
  <c r="F72" i="10" s="1"/>
  <c r="G80" i="10"/>
  <c r="H80" i="10"/>
  <c r="H72" i="10" s="1"/>
  <c r="I80" i="10"/>
  <c r="J80" i="10"/>
  <c r="J72" i="10" s="1"/>
  <c r="E76" i="10"/>
  <c r="E68" i="10" s="1"/>
  <c r="E77" i="10"/>
  <c r="E69" i="10" s="1"/>
  <c r="E78" i="10"/>
  <c r="E70" i="10" s="1"/>
  <c r="E79" i="10"/>
  <c r="E71" i="10" s="1"/>
  <c r="E80" i="10"/>
  <c r="E81" i="10"/>
  <c r="E73" i="10" s="1"/>
  <c r="E82" i="10"/>
  <c r="E74" i="10" s="1"/>
  <c r="D141" i="10"/>
  <c r="D142" i="10"/>
  <c r="D143" i="10"/>
  <c r="D144" i="10"/>
  <c r="D145" i="10"/>
  <c r="D146" i="10"/>
  <c r="D140" i="10"/>
  <c r="H70" i="10"/>
  <c r="I68" i="10"/>
  <c r="G68" i="10"/>
  <c r="J71" i="10"/>
  <c r="J74" i="10"/>
  <c r="I72" i="10"/>
  <c r="I74" i="10"/>
  <c r="H71" i="10"/>
  <c r="G70" i="10"/>
  <c r="G71" i="10"/>
  <c r="G72" i="10"/>
  <c r="F73" i="10"/>
  <c r="F68" i="10"/>
  <c r="E72" i="10"/>
  <c r="F75" i="10" l="1"/>
  <c r="D74" i="10"/>
  <c r="D73" i="10"/>
  <c r="D72" i="10"/>
  <c r="D70" i="10"/>
  <c r="D69" i="10"/>
  <c r="D68" i="10"/>
  <c r="D71" i="10"/>
  <c r="H460" i="10"/>
  <c r="D460" i="10" s="1"/>
  <c r="D461" i="10"/>
  <c r="D462" i="10"/>
  <c r="D463" i="10"/>
  <c r="D464" i="10"/>
  <c r="D465" i="10"/>
  <c r="D466" i="10"/>
  <c r="H321" i="10"/>
  <c r="D321" i="10" s="1"/>
  <c r="H322" i="10"/>
  <c r="H323" i="10"/>
  <c r="H324" i="10"/>
  <c r="H325" i="10"/>
  <c r="H326" i="10"/>
  <c r="H327" i="10"/>
  <c r="D51" i="20" l="1"/>
  <c r="D114" i="12" l="1"/>
  <c r="F108" i="12" l="1"/>
  <c r="L316" i="8" l="1"/>
  <c r="L317" i="8"/>
  <c r="L318" i="8"/>
  <c r="L319" i="8"/>
  <c r="L320" i="8"/>
  <c r="L321" i="8"/>
  <c r="L315" i="8"/>
  <c r="L314" i="8"/>
  <c r="E127" i="12" l="1"/>
  <c r="E128" i="12"/>
  <c r="I316" i="8"/>
  <c r="H316" i="8"/>
  <c r="G316" i="8"/>
  <c r="F316" i="8"/>
  <c r="I314" i="8"/>
  <c r="H314" i="8"/>
  <c r="G314" i="8"/>
  <c r="D321" i="8"/>
  <c r="D320" i="8"/>
  <c r="D319" i="8"/>
  <c r="D318" i="8"/>
  <c r="D317" i="8"/>
  <c r="D315" i="8"/>
  <c r="E314" i="8"/>
  <c r="E693" i="10"/>
  <c r="E692" i="10"/>
  <c r="G51" i="20"/>
  <c r="F51" i="20"/>
  <c r="H277" i="10"/>
  <c r="G277" i="10"/>
  <c r="F277" i="10"/>
  <c r="E277" i="10"/>
  <c r="H276" i="10"/>
  <c r="G276" i="10"/>
  <c r="F276" i="10"/>
  <c r="E276" i="10"/>
  <c r="H275" i="10"/>
  <c r="G275" i="10"/>
  <c r="F275" i="10"/>
  <c r="E275" i="10"/>
  <c r="H274" i="10"/>
  <c r="G274" i="10"/>
  <c r="F274" i="10"/>
  <c r="E274" i="10"/>
  <c r="G273" i="10"/>
  <c r="F273" i="10"/>
  <c r="E273" i="10"/>
  <c r="H272" i="10"/>
  <c r="G272" i="10"/>
  <c r="F272" i="10"/>
  <c r="E272" i="10"/>
  <c r="H273" i="10"/>
  <c r="F322" i="10"/>
  <c r="F320" i="10" s="1"/>
  <c r="E322" i="10"/>
  <c r="E320" i="10" s="1"/>
  <c r="D327" i="10"/>
  <c r="D326" i="10"/>
  <c r="D325" i="10"/>
  <c r="D324" i="10"/>
  <c r="D323" i="10"/>
  <c r="J320" i="10"/>
  <c r="I320" i="10"/>
  <c r="H320" i="10"/>
  <c r="G320" i="10"/>
  <c r="G47" i="20"/>
  <c r="F47" i="20"/>
  <c r="D47" i="20"/>
  <c r="F46" i="20" l="1"/>
  <c r="D46" i="20"/>
  <c r="G46" i="20"/>
  <c r="D316" i="8"/>
  <c r="D314" i="8" s="1"/>
  <c r="F314" i="8"/>
  <c r="D322" i="10"/>
  <c r="D320" i="10" s="1"/>
  <c r="G67" i="12"/>
  <c r="D329" i="8" l="1"/>
  <c r="D328" i="8"/>
  <c r="D327" i="8"/>
  <c r="D326" i="8"/>
  <c r="D325" i="8"/>
  <c r="D324" i="8"/>
  <c r="D323" i="8"/>
  <c r="I322" i="8"/>
  <c r="H322" i="8"/>
  <c r="G322" i="8"/>
  <c r="F322" i="8"/>
  <c r="E322" i="8"/>
  <c r="H278" i="10"/>
  <c r="D335" i="10"/>
  <c r="D334" i="10"/>
  <c r="D333" i="10"/>
  <c r="D332" i="10"/>
  <c r="D331" i="10"/>
  <c r="D330" i="10"/>
  <c r="D329" i="10"/>
  <c r="J328" i="10"/>
  <c r="I328" i="10"/>
  <c r="H328" i="10"/>
  <c r="G328" i="10"/>
  <c r="F328" i="10"/>
  <c r="E328" i="10"/>
  <c r="D322" i="8" l="1"/>
  <c r="D328" i="10"/>
  <c r="D585" i="10"/>
  <c r="D18" i="10" l="1"/>
  <c r="J311" i="10" l="1"/>
  <c r="I311" i="10"/>
  <c r="H311" i="10"/>
  <c r="G311" i="10"/>
  <c r="F311" i="10"/>
  <c r="E311" i="10"/>
  <c r="D318" i="10"/>
  <c r="D317" i="10"/>
  <c r="D316" i="10"/>
  <c r="D315" i="10"/>
  <c r="D314" i="10"/>
  <c r="D313" i="10"/>
  <c r="D312" i="10"/>
  <c r="F267" i="8"/>
  <c r="F268" i="8"/>
  <c r="F269" i="8"/>
  <c r="F270" i="8"/>
  <c r="F271" i="8"/>
  <c r="F272" i="8"/>
  <c r="F266" i="8"/>
  <c r="I267" i="8"/>
  <c r="I268" i="8"/>
  <c r="I269" i="8"/>
  <c r="I270" i="8"/>
  <c r="I271" i="8"/>
  <c r="I272" i="8"/>
  <c r="H267" i="8"/>
  <c r="H268" i="8"/>
  <c r="H269" i="8"/>
  <c r="H270" i="8"/>
  <c r="H271" i="8"/>
  <c r="H272" i="8"/>
  <c r="H266" i="8"/>
  <c r="I266" i="8"/>
  <c r="G267" i="8"/>
  <c r="G268" i="8"/>
  <c r="G269" i="8"/>
  <c r="G270" i="8"/>
  <c r="G271" i="8"/>
  <c r="G272" i="8"/>
  <c r="G266" i="8"/>
  <c r="I305" i="8"/>
  <c r="H305" i="8"/>
  <c r="G305" i="8"/>
  <c r="F305" i="8"/>
  <c r="E305" i="8"/>
  <c r="D306" i="8"/>
  <c r="D307" i="8"/>
  <c r="D308" i="8"/>
  <c r="D309" i="8"/>
  <c r="D310" i="8"/>
  <c r="D312" i="8"/>
  <c r="D311" i="8"/>
  <c r="D311" i="10" l="1"/>
  <c r="D305" i="8"/>
  <c r="H378" i="10"/>
  <c r="G372" i="8"/>
  <c r="G176" i="8" l="1"/>
  <c r="I182" i="8"/>
  <c r="H182" i="8"/>
  <c r="G182" i="8"/>
  <c r="F182" i="8"/>
  <c r="E182" i="8"/>
  <c r="I181" i="8"/>
  <c r="H181" i="8"/>
  <c r="G181" i="8"/>
  <c r="F181" i="8"/>
  <c r="E181" i="8"/>
  <c r="I180" i="8"/>
  <c r="H180" i="8"/>
  <c r="G180" i="8"/>
  <c r="F180" i="8"/>
  <c r="E180" i="8"/>
  <c r="I179" i="8"/>
  <c r="H179" i="8"/>
  <c r="G179" i="8"/>
  <c r="F179" i="8"/>
  <c r="E179" i="8"/>
  <c r="I178" i="8"/>
  <c r="H178" i="8"/>
  <c r="G178" i="8"/>
  <c r="F178" i="8"/>
  <c r="E178" i="8"/>
  <c r="I177" i="8"/>
  <c r="H177" i="8"/>
  <c r="G177" i="8"/>
  <c r="F177" i="8"/>
  <c r="E177" i="8"/>
  <c r="I176" i="8"/>
  <c r="H176" i="8"/>
  <c r="F176" i="8"/>
  <c r="E176" i="8"/>
  <c r="I748" i="10" l="1"/>
  <c r="I740" i="10"/>
  <c r="I732" i="10"/>
  <c r="I724" i="10"/>
  <c r="I723" i="10"/>
  <c r="I722" i="10"/>
  <c r="I721" i="10"/>
  <c r="I720" i="10"/>
  <c r="I719" i="10"/>
  <c r="I718" i="10"/>
  <c r="I717" i="10"/>
  <c r="I707" i="10"/>
  <c r="I706" i="10"/>
  <c r="I705" i="10"/>
  <c r="I704" i="10"/>
  <c r="I703" i="10"/>
  <c r="I702" i="10"/>
  <c r="I701" i="10"/>
  <c r="I700" i="10"/>
  <c r="I690" i="10"/>
  <c r="I689" i="10"/>
  <c r="I656" i="10" s="1"/>
  <c r="I688" i="10"/>
  <c r="I655" i="10" s="1"/>
  <c r="I687" i="10"/>
  <c r="I654" i="10" s="1"/>
  <c r="I686" i="10"/>
  <c r="I653" i="10" s="1"/>
  <c r="I685" i="10"/>
  <c r="I684" i="10"/>
  <c r="I651" i="10" s="1"/>
  <c r="I683" i="10"/>
  <c r="I650" i="10" s="1"/>
  <c r="I673" i="10"/>
  <c r="I665" i="10"/>
  <c r="I657" i="10"/>
  <c r="I640" i="10"/>
  <c r="I632" i="10"/>
  <c r="I624" i="10"/>
  <c r="I616" i="10"/>
  <c r="I608" i="10"/>
  <c r="I600" i="10"/>
  <c r="I592" i="10"/>
  <c r="I584" i="10"/>
  <c r="I576" i="10"/>
  <c r="I575" i="10"/>
  <c r="I574" i="10"/>
  <c r="I573" i="10"/>
  <c r="I572" i="10"/>
  <c r="I571" i="10"/>
  <c r="I570" i="10"/>
  <c r="I550" i="10"/>
  <c r="I541" i="10"/>
  <c r="I533" i="10"/>
  <c r="I525" i="10"/>
  <c r="I517" i="10"/>
  <c r="I516" i="10"/>
  <c r="I515" i="10"/>
  <c r="I514" i="10"/>
  <c r="I513" i="10"/>
  <c r="I512" i="10"/>
  <c r="I511" i="10"/>
  <c r="I510" i="10"/>
  <c r="I500" i="10"/>
  <c r="I492" i="10"/>
  <c r="I484" i="10"/>
  <c r="I476" i="10"/>
  <c r="I475" i="10"/>
  <c r="I474" i="10"/>
  <c r="I473" i="10"/>
  <c r="I472" i="10"/>
  <c r="I471" i="10"/>
  <c r="I470" i="10"/>
  <c r="I469" i="10"/>
  <c r="I459" i="10"/>
  <c r="I451" i="10"/>
  <c r="I443" i="10"/>
  <c r="I435" i="10"/>
  <c r="I434" i="10"/>
  <c r="I426" i="10" s="1"/>
  <c r="I433" i="10"/>
  <c r="I425" i="10" s="1"/>
  <c r="I432" i="10"/>
  <c r="I424" i="10" s="1"/>
  <c r="I431" i="10"/>
  <c r="I423" i="10" s="1"/>
  <c r="I430" i="10"/>
  <c r="I422" i="10" s="1"/>
  <c r="I429" i="10"/>
  <c r="I421" i="10" s="1"/>
  <c r="I428" i="10"/>
  <c r="I401" i="10"/>
  <c r="I393" i="10"/>
  <c r="I392" i="10"/>
  <c r="I391" i="10"/>
  <c r="I390" i="10"/>
  <c r="I389" i="10"/>
  <c r="I388" i="10"/>
  <c r="I387" i="10"/>
  <c r="I386" i="10"/>
  <c r="I377" i="10"/>
  <c r="I369" i="10"/>
  <c r="I361" i="10"/>
  <c r="I353" i="10"/>
  <c r="I345" i="10"/>
  <c r="I344" i="10"/>
  <c r="I343" i="10"/>
  <c r="I342" i="10"/>
  <c r="I341" i="10"/>
  <c r="I340" i="10"/>
  <c r="I339" i="10"/>
  <c r="I338" i="10"/>
  <c r="I303" i="10"/>
  <c r="I295" i="10"/>
  <c r="I287" i="10"/>
  <c r="I279" i="10"/>
  <c r="I278" i="10" s="1"/>
  <c r="I277" i="10" s="1"/>
  <c r="I276" i="10" s="1"/>
  <c r="I275" i="10" s="1"/>
  <c r="I274" i="10" s="1"/>
  <c r="I262" i="10"/>
  <c r="I254" i="10"/>
  <c r="I246" i="10"/>
  <c r="I238" i="10"/>
  <c r="I230" i="10"/>
  <c r="I222" i="10"/>
  <c r="I221" i="10"/>
  <c r="I220" i="10"/>
  <c r="I219" i="10"/>
  <c r="I218" i="10"/>
  <c r="I217" i="10"/>
  <c r="I216" i="10"/>
  <c r="I205" i="10"/>
  <c r="I204" i="10"/>
  <c r="I172" i="10" s="1"/>
  <c r="I203" i="10"/>
  <c r="I171" i="10" s="1"/>
  <c r="I202" i="10"/>
  <c r="I170" i="10" s="1"/>
  <c r="I201" i="10"/>
  <c r="I169" i="10" s="1"/>
  <c r="I200" i="10"/>
  <c r="I168" i="10" s="1"/>
  <c r="I199" i="10"/>
  <c r="I167" i="10" s="1"/>
  <c r="I198" i="10"/>
  <c r="I166" i="10" s="1"/>
  <c r="I189" i="10"/>
  <c r="I181" i="10"/>
  <c r="I173" i="10"/>
  <c r="I156" i="10"/>
  <c r="I155" i="10"/>
  <c r="I154" i="10"/>
  <c r="I153" i="10"/>
  <c r="I152" i="10"/>
  <c r="I151" i="10"/>
  <c r="I150" i="10"/>
  <c r="I149" i="10"/>
  <c r="I139" i="10"/>
  <c r="I131" i="10"/>
  <c r="I123" i="10"/>
  <c r="I115" i="10"/>
  <c r="I107" i="10"/>
  <c r="I99" i="10"/>
  <c r="I91" i="10"/>
  <c r="I83" i="10"/>
  <c r="I58" i="10"/>
  <c r="I50" i="10"/>
  <c r="I42" i="10"/>
  <c r="I33" i="10"/>
  <c r="I25" i="10"/>
  <c r="I17" i="10"/>
  <c r="I16" i="10"/>
  <c r="I15" i="10"/>
  <c r="I14" i="10"/>
  <c r="I13" i="10"/>
  <c r="I12" i="10"/>
  <c r="I11" i="10"/>
  <c r="I10" i="10"/>
  <c r="I564" i="10" l="1"/>
  <c r="I569" i="10"/>
  <c r="I337" i="10"/>
  <c r="I9" i="10"/>
  <c r="I75" i="10"/>
  <c r="I215" i="10"/>
  <c r="I214" i="10" s="1"/>
  <c r="I148" i="10"/>
  <c r="I427" i="10"/>
  <c r="I415" i="10"/>
  <c r="I414" i="10"/>
  <c r="I273" i="10"/>
  <c r="I272" i="10" s="1"/>
  <c r="I412" i="10"/>
  <c r="I416" i="10"/>
  <c r="I197" i="10"/>
  <c r="I385" i="10"/>
  <c r="I468" i="10"/>
  <c r="I562" i="10"/>
  <c r="I682" i="10"/>
  <c r="I763" i="10"/>
  <c r="I561" i="10"/>
  <c r="I565" i="10"/>
  <c r="I758" i="10"/>
  <c r="I762" i="10"/>
  <c r="I165" i="10"/>
  <c r="I67" i="10"/>
  <c r="I560" i="10"/>
  <c r="I716" i="10"/>
  <c r="I761" i="10"/>
  <c r="I413" i="10"/>
  <c r="I420" i="10"/>
  <c r="I419" i="10" s="1"/>
  <c r="I563" i="10"/>
  <c r="I760" i="10"/>
  <c r="I509" i="10"/>
  <c r="I757" i="10"/>
  <c r="I652" i="10"/>
  <c r="I649" i="10" s="1"/>
  <c r="E717" i="10"/>
  <c r="E718" i="10"/>
  <c r="E719" i="10"/>
  <c r="E720" i="10"/>
  <c r="E721" i="10"/>
  <c r="E722" i="10"/>
  <c r="E723" i="10"/>
  <c r="H427" i="10"/>
  <c r="H151" i="10"/>
  <c r="H156" i="10"/>
  <c r="D157" i="10"/>
  <c r="H387" i="10"/>
  <c r="H388" i="10"/>
  <c r="H389" i="10"/>
  <c r="H390" i="10"/>
  <c r="H391" i="10"/>
  <c r="H392" i="10"/>
  <c r="I559" i="10" l="1"/>
  <c r="I558" i="10" s="1"/>
  <c r="I768" i="10"/>
  <c r="I771" i="10"/>
  <c r="I769" i="10"/>
  <c r="I770" i="10"/>
  <c r="I411" i="10"/>
  <c r="I766" i="10" s="1"/>
  <c r="I271" i="10"/>
  <c r="I410" i="10"/>
  <c r="I759" i="10"/>
  <c r="I767" i="10" s="1"/>
  <c r="G117" i="8"/>
  <c r="I409" i="10" l="1"/>
  <c r="I765" i="10"/>
  <c r="I764" i="10" s="1"/>
  <c r="I756" i="10"/>
  <c r="H16" i="10"/>
  <c r="H15" i="10"/>
  <c r="H14" i="10"/>
  <c r="H13" i="10"/>
  <c r="H12" i="10"/>
  <c r="H11" i="10"/>
  <c r="H10" i="10"/>
  <c r="L183" i="12"/>
  <c r="L175" i="12"/>
  <c r="L167" i="12"/>
  <c r="L159" i="12"/>
  <c r="L150" i="12"/>
  <c r="L142" i="12"/>
  <c r="L133" i="12"/>
  <c r="L116" i="12"/>
  <c r="L108" i="12"/>
  <c r="L100" i="12"/>
  <c r="L92" i="12"/>
  <c r="G12" i="12" l="1"/>
  <c r="G101" i="11"/>
  <c r="E51" i="8" l="1"/>
  <c r="E50" i="8"/>
  <c r="E49" i="8"/>
  <c r="E48" i="8"/>
  <c r="E47" i="8"/>
  <c r="E46" i="8"/>
  <c r="E45" i="8"/>
  <c r="H51" i="8"/>
  <c r="I46" i="8"/>
  <c r="I47" i="8"/>
  <c r="I48" i="8"/>
  <c r="I49" i="8"/>
  <c r="I50" i="8"/>
  <c r="I51" i="8"/>
  <c r="H46" i="8"/>
  <c r="H47" i="8"/>
  <c r="H48" i="8"/>
  <c r="H49" i="8"/>
  <c r="H50" i="8"/>
  <c r="H45" i="8"/>
  <c r="I45" i="8"/>
  <c r="G46" i="8"/>
  <c r="G47" i="8"/>
  <c r="G48" i="8"/>
  <c r="G49" i="8"/>
  <c r="G50" i="8"/>
  <c r="G51" i="8"/>
  <c r="G45" i="8"/>
  <c r="F46" i="8"/>
  <c r="F47" i="8"/>
  <c r="F48" i="8"/>
  <c r="F49" i="8"/>
  <c r="F50" i="8"/>
  <c r="F51" i="8"/>
  <c r="F45" i="8"/>
  <c r="G227" i="8" l="1"/>
  <c r="G226" i="8"/>
  <c r="G228" i="8"/>
  <c r="G229" i="8"/>
  <c r="G230" i="8"/>
  <c r="G225" i="8"/>
  <c r="E231" i="8"/>
  <c r="E230" i="8"/>
  <c r="E229" i="8"/>
  <c r="E228" i="8"/>
  <c r="E227" i="8"/>
  <c r="F231" i="8"/>
  <c r="E226" i="8"/>
  <c r="I226" i="8"/>
  <c r="I227" i="8"/>
  <c r="I228" i="8"/>
  <c r="I229" i="8"/>
  <c r="I230" i="8"/>
  <c r="I231" i="8"/>
  <c r="H231" i="8"/>
  <c r="H230" i="8"/>
  <c r="H228" i="8"/>
  <c r="H226" i="8"/>
  <c r="H227" i="8"/>
  <c r="H229" i="8"/>
  <c r="G231" i="8"/>
  <c r="F227" i="8"/>
  <c r="F228" i="8"/>
  <c r="F229" i="8"/>
  <c r="F230" i="8"/>
  <c r="F226" i="8"/>
  <c r="G281" i="8"/>
  <c r="G343" i="8"/>
  <c r="G344" i="8"/>
  <c r="G345" i="8"/>
  <c r="G346" i="8"/>
  <c r="G381" i="8"/>
  <c r="G382" i="8"/>
  <c r="G383" i="8"/>
  <c r="G384" i="8"/>
  <c r="G385" i="8"/>
  <c r="G386" i="8"/>
  <c r="G336" i="8" l="1"/>
  <c r="K43" i="20"/>
  <c r="J43" i="20"/>
  <c r="I43" i="20"/>
  <c r="H43" i="20"/>
  <c r="F18" i="8"/>
  <c r="D228" i="8" l="1"/>
  <c r="F225" i="8"/>
  <c r="E225" i="8"/>
  <c r="I225" i="8"/>
  <c r="I224" i="8" s="1"/>
  <c r="H225" i="8"/>
  <c r="D226" i="8"/>
  <c r="D230" i="8"/>
  <c r="D225" i="8" l="1"/>
  <c r="H224" i="8"/>
  <c r="F224" i="8"/>
  <c r="D231" i="8"/>
  <c r="E224" i="8"/>
  <c r="D229" i="8"/>
  <c r="G224" i="8"/>
  <c r="D227" i="8"/>
  <c r="D224" i="8" l="1"/>
  <c r="E651" i="10"/>
  <c r="E652" i="10"/>
  <c r="E653" i="10"/>
  <c r="E654" i="10"/>
  <c r="E655" i="10"/>
  <c r="E656" i="10"/>
  <c r="E650" i="10"/>
  <c r="H43" i="10" l="1"/>
  <c r="E510" i="10" l="1"/>
  <c r="F510" i="10"/>
  <c r="E511" i="10"/>
  <c r="F511" i="10"/>
  <c r="E512" i="10"/>
  <c r="F512" i="10"/>
  <c r="E513" i="10"/>
  <c r="F513" i="10"/>
  <c r="E514" i="10"/>
  <c r="F514" i="10"/>
  <c r="E515" i="10"/>
  <c r="F515" i="10"/>
  <c r="E516" i="10"/>
  <c r="F516" i="10"/>
  <c r="H510" i="10"/>
  <c r="J510" i="10"/>
  <c r="H511" i="10"/>
  <c r="J511" i="10"/>
  <c r="H512" i="10"/>
  <c r="J512" i="10"/>
  <c r="H513" i="10"/>
  <c r="J513" i="10"/>
  <c r="H514" i="10"/>
  <c r="J514" i="10"/>
  <c r="H515" i="10"/>
  <c r="J515" i="10"/>
  <c r="H516" i="10"/>
  <c r="J516" i="10"/>
  <c r="G511" i="10"/>
  <c r="G512" i="10"/>
  <c r="G513" i="10"/>
  <c r="G514" i="10"/>
  <c r="G515" i="10"/>
  <c r="G516" i="10"/>
  <c r="G510" i="10"/>
  <c r="E469" i="10"/>
  <c r="F469" i="10"/>
  <c r="E470" i="10"/>
  <c r="F470" i="10"/>
  <c r="E471" i="10"/>
  <c r="F471" i="10"/>
  <c r="E472" i="10"/>
  <c r="F472" i="10"/>
  <c r="E473" i="10"/>
  <c r="F473" i="10"/>
  <c r="E474" i="10"/>
  <c r="F474" i="10"/>
  <c r="E475" i="10"/>
  <c r="F475" i="10"/>
  <c r="H469" i="10"/>
  <c r="J469" i="10"/>
  <c r="H470" i="10"/>
  <c r="J470" i="10"/>
  <c r="H471" i="10"/>
  <c r="J471" i="10"/>
  <c r="H472" i="10"/>
  <c r="J472" i="10"/>
  <c r="H473" i="10"/>
  <c r="J473" i="10"/>
  <c r="H474" i="10"/>
  <c r="J474" i="10"/>
  <c r="H475" i="10"/>
  <c r="J475" i="10"/>
  <c r="G470" i="10"/>
  <c r="G471" i="10"/>
  <c r="G472" i="10"/>
  <c r="G473" i="10"/>
  <c r="G474" i="10"/>
  <c r="G475" i="10"/>
  <c r="G469" i="10"/>
  <c r="H420" i="10"/>
  <c r="H421" i="10"/>
  <c r="H422" i="10"/>
  <c r="H423" i="10"/>
  <c r="H424" i="10"/>
  <c r="H425" i="10"/>
  <c r="H426" i="10"/>
  <c r="H564" i="10" l="1"/>
  <c r="H563" i="10"/>
  <c r="H565" i="10"/>
  <c r="H561" i="10"/>
  <c r="H562" i="10"/>
  <c r="H560" i="10"/>
  <c r="H559" i="10"/>
  <c r="E101" i="11"/>
  <c r="F101" i="11"/>
  <c r="E102" i="11"/>
  <c r="F102" i="11"/>
  <c r="E103" i="11"/>
  <c r="F103" i="11"/>
  <c r="E104" i="11"/>
  <c r="F104" i="11"/>
  <c r="E105" i="11"/>
  <c r="F105" i="11"/>
  <c r="E106" i="11"/>
  <c r="F106" i="11"/>
  <c r="E107" i="11"/>
  <c r="F107" i="11"/>
  <c r="H101" i="11"/>
  <c r="I101" i="11"/>
  <c r="H102" i="11"/>
  <c r="I102" i="11"/>
  <c r="H103" i="11"/>
  <c r="I103" i="11"/>
  <c r="H104" i="11"/>
  <c r="I104" i="11"/>
  <c r="H105" i="11"/>
  <c r="I105" i="11"/>
  <c r="H106" i="11"/>
  <c r="I106" i="11"/>
  <c r="H107" i="11"/>
  <c r="I107" i="11"/>
  <c r="G102" i="11"/>
  <c r="G103" i="11"/>
  <c r="G104" i="11"/>
  <c r="G105" i="11"/>
  <c r="G106" i="11"/>
  <c r="G107" i="11"/>
  <c r="E60" i="11"/>
  <c r="F60" i="11"/>
  <c r="E61" i="11"/>
  <c r="F61" i="11"/>
  <c r="E62" i="11"/>
  <c r="F62" i="11"/>
  <c r="E63" i="11"/>
  <c r="F63" i="11"/>
  <c r="E64" i="11"/>
  <c r="F64" i="11"/>
  <c r="E65" i="11"/>
  <c r="F65" i="11"/>
  <c r="E66" i="11"/>
  <c r="F66" i="11"/>
  <c r="H60" i="11"/>
  <c r="I60" i="11"/>
  <c r="H61" i="11"/>
  <c r="I61" i="11"/>
  <c r="H62" i="11"/>
  <c r="I62" i="11"/>
  <c r="H63" i="11"/>
  <c r="I63" i="11"/>
  <c r="H64" i="11"/>
  <c r="I64" i="11"/>
  <c r="H65" i="11"/>
  <c r="I65" i="11"/>
  <c r="H66" i="11"/>
  <c r="I66" i="11"/>
  <c r="G61" i="11"/>
  <c r="G62" i="11"/>
  <c r="G63" i="11"/>
  <c r="G64" i="11"/>
  <c r="G65" i="11"/>
  <c r="G66" i="11"/>
  <c r="G60" i="11"/>
  <c r="E11" i="11"/>
  <c r="F11" i="11"/>
  <c r="E12" i="11"/>
  <c r="F12" i="11"/>
  <c r="E13" i="11"/>
  <c r="F13" i="11"/>
  <c r="E14" i="11"/>
  <c r="F14" i="11"/>
  <c r="E15" i="11"/>
  <c r="F15" i="11"/>
  <c r="E16" i="11"/>
  <c r="F16" i="11"/>
  <c r="E17" i="11"/>
  <c r="F17" i="11"/>
  <c r="H11" i="11"/>
  <c r="I11" i="11"/>
  <c r="H12" i="11"/>
  <c r="I12" i="11"/>
  <c r="H13" i="11"/>
  <c r="I13" i="11"/>
  <c r="H14" i="11"/>
  <c r="I14" i="11"/>
  <c r="H15" i="11"/>
  <c r="I15" i="11"/>
  <c r="H16" i="11"/>
  <c r="I16" i="11"/>
  <c r="H17" i="11"/>
  <c r="I17" i="11"/>
  <c r="G12" i="11"/>
  <c r="G153" i="11" s="1"/>
  <c r="G13" i="11"/>
  <c r="G14" i="11"/>
  <c r="G15" i="11"/>
  <c r="G16" i="11"/>
  <c r="G157" i="11" s="1"/>
  <c r="G17" i="11"/>
  <c r="G11" i="11"/>
  <c r="E156" i="11" l="1"/>
  <c r="E152" i="11"/>
  <c r="I157" i="11"/>
  <c r="I153" i="11"/>
  <c r="H158" i="11"/>
  <c r="H156" i="11"/>
  <c r="H154" i="11"/>
  <c r="H18" i="15" s="1"/>
  <c r="H152" i="11"/>
  <c r="H16" i="15" s="1"/>
  <c r="E157" i="11"/>
  <c r="E155" i="11"/>
  <c r="E153" i="11"/>
  <c r="I156" i="11"/>
  <c r="I152" i="11"/>
  <c r="I155" i="11"/>
  <c r="F158" i="11"/>
  <c r="F156" i="11"/>
  <c r="F154" i="11"/>
  <c r="F152" i="11"/>
  <c r="E158" i="11"/>
  <c r="E154" i="11"/>
  <c r="G152" i="11"/>
  <c r="I158" i="11"/>
  <c r="I154" i="11"/>
  <c r="G155" i="11"/>
  <c r="H157" i="11"/>
  <c r="H155" i="11"/>
  <c r="H153" i="11"/>
  <c r="H17" i="15" s="1"/>
  <c r="G156" i="11"/>
  <c r="G158" i="11"/>
  <c r="G22" i="15" s="1"/>
  <c r="G154" i="11"/>
  <c r="F157" i="11"/>
  <c r="F155" i="11"/>
  <c r="F153" i="11"/>
  <c r="D57" i="11"/>
  <c r="D56" i="11"/>
  <c r="D54" i="11"/>
  <c r="D53" i="11"/>
  <c r="D52" i="11"/>
  <c r="D51" i="11"/>
  <c r="I50" i="11"/>
  <c r="H50" i="11"/>
  <c r="G50" i="11"/>
  <c r="F50" i="11"/>
  <c r="E50" i="11"/>
  <c r="D156" i="11" l="1"/>
  <c r="D155" i="11"/>
  <c r="D157" i="11"/>
  <c r="D158" i="11"/>
  <c r="D50" i="11"/>
  <c r="D61" i="11"/>
  <c r="D65" i="11"/>
  <c r="D62" i="11"/>
  <c r="D64" i="11"/>
  <c r="D63" i="11"/>
  <c r="D60" i="11"/>
  <c r="D755" i="10" l="1"/>
  <c r="D754" i="10"/>
  <c r="D753" i="10"/>
  <c r="D752" i="10"/>
  <c r="D751" i="10"/>
  <c r="D750" i="10"/>
  <c r="D749" i="10"/>
  <c r="J748" i="10"/>
  <c r="H748" i="10"/>
  <c r="G748" i="10"/>
  <c r="F748" i="10"/>
  <c r="E748" i="10"/>
  <c r="D748" i="10" l="1"/>
  <c r="E683" i="10" l="1"/>
  <c r="H569" i="10"/>
  <c r="H570" i="10"/>
  <c r="H571" i="10"/>
  <c r="H572" i="10"/>
  <c r="H573" i="10"/>
  <c r="H574" i="10"/>
  <c r="H575" i="10"/>
  <c r="E143" i="12"/>
  <c r="E144" i="12"/>
  <c r="E145" i="12"/>
  <c r="E146" i="12"/>
  <c r="E147" i="12"/>
  <c r="E148" i="12"/>
  <c r="E149" i="12"/>
  <c r="F143" i="12"/>
  <c r="F144" i="12"/>
  <c r="F145" i="12"/>
  <c r="F146" i="12"/>
  <c r="F147" i="12"/>
  <c r="F148" i="12"/>
  <c r="F149" i="12"/>
  <c r="H143" i="12"/>
  <c r="I143" i="12"/>
  <c r="H144" i="12"/>
  <c r="I144" i="12"/>
  <c r="H145" i="12"/>
  <c r="I145" i="12"/>
  <c r="H146" i="12"/>
  <c r="I146" i="12"/>
  <c r="H147" i="12"/>
  <c r="I147" i="12"/>
  <c r="H148" i="12"/>
  <c r="I148" i="12"/>
  <c r="H149" i="12"/>
  <c r="I149" i="12"/>
  <c r="G144" i="12"/>
  <c r="G145" i="12"/>
  <c r="G146" i="12"/>
  <c r="G147" i="12"/>
  <c r="G148" i="12"/>
  <c r="G149" i="12"/>
  <c r="G143" i="12"/>
  <c r="G160" i="12" l="1"/>
  <c r="G341" i="8"/>
  <c r="G342" i="8"/>
  <c r="G340" i="8"/>
  <c r="G387" i="8"/>
  <c r="E116" i="12" l="1"/>
  <c r="F127" i="12"/>
  <c r="F128" i="12"/>
  <c r="F129" i="12"/>
  <c r="F130" i="12"/>
  <c r="F131" i="12"/>
  <c r="F132" i="12"/>
  <c r="E99" i="12"/>
  <c r="E93" i="12"/>
  <c r="E94" i="12"/>
  <c r="E95" i="12"/>
  <c r="E96" i="12"/>
  <c r="E97" i="12"/>
  <c r="E98" i="12"/>
  <c r="G93" i="12"/>
  <c r="H93" i="12"/>
  <c r="I93" i="12"/>
  <c r="G94" i="12"/>
  <c r="H94" i="12"/>
  <c r="I94" i="12"/>
  <c r="G95" i="12"/>
  <c r="H95" i="12"/>
  <c r="I95" i="12"/>
  <c r="G96" i="12"/>
  <c r="H96" i="12"/>
  <c r="I96" i="12"/>
  <c r="G97" i="12"/>
  <c r="H97" i="12"/>
  <c r="I97" i="12"/>
  <c r="G98" i="12"/>
  <c r="H98" i="12"/>
  <c r="I98" i="12"/>
  <c r="G99" i="12"/>
  <c r="H99" i="12"/>
  <c r="I99" i="12"/>
  <c r="F94" i="12"/>
  <c r="F95" i="12"/>
  <c r="F96" i="12"/>
  <c r="F97" i="12"/>
  <c r="F98" i="12"/>
  <c r="F99" i="12"/>
  <c r="F93" i="12"/>
  <c r="E700" i="10"/>
  <c r="F700" i="10"/>
  <c r="G700" i="10"/>
  <c r="E701" i="10"/>
  <c r="F701" i="10"/>
  <c r="G701" i="10"/>
  <c r="E702" i="10"/>
  <c r="F702" i="10"/>
  <c r="G702" i="10"/>
  <c r="E703" i="10"/>
  <c r="F703" i="10"/>
  <c r="G703" i="10"/>
  <c r="E704" i="10"/>
  <c r="F704" i="10"/>
  <c r="G704" i="10"/>
  <c r="E705" i="10"/>
  <c r="F705" i="10"/>
  <c r="G705" i="10"/>
  <c r="E706" i="10"/>
  <c r="F706" i="10"/>
  <c r="G706" i="10"/>
  <c r="J700" i="10"/>
  <c r="J701" i="10"/>
  <c r="J702" i="10"/>
  <c r="J703" i="10"/>
  <c r="J704" i="10"/>
  <c r="J705" i="10"/>
  <c r="J706" i="10"/>
  <c r="H701" i="10"/>
  <c r="H702" i="10"/>
  <c r="H703" i="10"/>
  <c r="H704" i="10"/>
  <c r="H705" i="10"/>
  <c r="H706" i="10"/>
  <c r="H700" i="10"/>
  <c r="G161" i="12" l="1"/>
  <c r="G162" i="12"/>
  <c r="G163" i="12"/>
  <c r="G164" i="12"/>
  <c r="G165" i="12"/>
  <c r="G166" i="12"/>
  <c r="D182" i="12"/>
  <c r="D181" i="12"/>
  <c r="D180" i="12"/>
  <c r="D179" i="12"/>
  <c r="D178" i="12"/>
  <c r="D177" i="12"/>
  <c r="D176" i="12"/>
  <c r="I175" i="12"/>
  <c r="H175" i="12"/>
  <c r="G175" i="12"/>
  <c r="F175" i="12"/>
  <c r="D175" i="12" l="1"/>
  <c r="D134" i="12"/>
  <c r="E132" i="12"/>
  <c r="E131" i="12"/>
  <c r="E130" i="12"/>
  <c r="E129" i="12"/>
  <c r="F134" i="11"/>
  <c r="D280" i="10"/>
  <c r="D124" i="10"/>
  <c r="D125" i="10"/>
  <c r="D126" i="10"/>
  <c r="D116" i="10"/>
  <c r="D117" i="10"/>
  <c r="D118" i="10"/>
  <c r="D20" i="8"/>
  <c r="H44" i="10" l="1"/>
  <c r="E428" i="10"/>
  <c r="E420" i="10" s="1"/>
  <c r="E559" i="10" s="1"/>
  <c r="F428" i="10"/>
  <c r="F420" i="10" s="1"/>
  <c r="F559" i="10" s="1"/>
  <c r="G428" i="10"/>
  <c r="G420" i="10" s="1"/>
  <c r="G559" i="10" s="1"/>
  <c r="E429" i="10"/>
  <c r="F429" i="10"/>
  <c r="F421" i="10" s="1"/>
  <c r="F560" i="10" s="1"/>
  <c r="G429" i="10"/>
  <c r="G421" i="10" s="1"/>
  <c r="G560" i="10" s="1"/>
  <c r="E430" i="10"/>
  <c r="E422" i="10" s="1"/>
  <c r="E561" i="10" s="1"/>
  <c r="F430" i="10"/>
  <c r="F422" i="10" s="1"/>
  <c r="F561" i="10" s="1"/>
  <c r="G430" i="10"/>
  <c r="G422" i="10" s="1"/>
  <c r="G561" i="10" s="1"/>
  <c r="E431" i="10"/>
  <c r="E423" i="10" s="1"/>
  <c r="E562" i="10" s="1"/>
  <c r="F431" i="10"/>
  <c r="F423" i="10" s="1"/>
  <c r="F562" i="10" s="1"/>
  <c r="G431" i="10"/>
  <c r="G423" i="10" s="1"/>
  <c r="G562" i="10" s="1"/>
  <c r="E432" i="10"/>
  <c r="E424" i="10" s="1"/>
  <c r="E563" i="10" s="1"/>
  <c r="F432" i="10"/>
  <c r="F424" i="10" s="1"/>
  <c r="F563" i="10" s="1"/>
  <c r="G432" i="10"/>
  <c r="G424" i="10" s="1"/>
  <c r="G563" i="10" s="1"/>
  <c r="E433" i="10"/>
  <c r="E425" i="10" s="1"/>
  <c r="E564" i="10" s="1"/>
  <c r="F433" i="10"/>
  <c r="F425" i="10" s="1"/>
  <c r="F564" i="10" s="1"/>
  <c r="G433" i="10"/>
  <c r="G425" i="10" s="1"/>
  <c r="G564" i="10" s="1"/>
  <c r="E434" i="10"/>
  <c r="E426" i="10" s="1"/>
  <c r="E565" i="10" s="1"/>
  <c r="D565" i="10" s="1"/>
  <c r="F434" i="10"/>
  <c r="F426" i="10" s="1"/>
  <c r="F565" i="10" s="1"/>
  <c r="G434" i="10"/>
  <c r="G426" i="10" s="1"/>
  <c r="G565" i="10" s="1"/>
  <c r="J428" i="10"/>
  <c r="J420" i="10" s="1"/>
  <c r="J559" i="10" s="1"/>
  <c r="J429" i="10"/>
  <c r="J421" i="10" s="1"/>
  <c r="J560" i="10" s="1"/>
  <c r="J430" i="10"/>
  <c r="J422" i="10" s="1"/>
  <c r="J561" i="10" s="1"/>
  <c r="J431" i="10"/>
  <c r="J423" i="10" s="1"/>
  <c r="J562" i="10" s="1"/>
  <c r="J432" i="10"/>
  <c r="J424" i="10" s="1"/>
  <c r="J563" i="10" s="1"/>
  <c r="J433" i="10"/>
  <c r="J425" i="10" s="1"/>
  <c r="J564" i="10" s="1"/>
  <c r="J434" i="10"/>
  <c r="J426" i="10" s="1"/>
  <c r="J565" i="10" s="1"/>
  <c r="D158" i="10"/>
  <c r="D159" i="10"/>
  <c r="D77" i="10"/>
  <c r="D85" i="10"/>
  <c r="D86" i="10"/>
  <c r="D92" i="10"/>
  <c r="D93" i="10"/>
  <c r="D94" i="10"/>
  <c r="D108" i="10"/>
  <c r="D109" i="10"/>
  <c r="D110" i="10"/>
  <c r="H215" i="10"/>
  <c r="E198" i="10"/>
  <c r="E166" i="10" s="1"/>
  <c r="F198" i="10"/>
  <c r="F166" i="10" s="1"/>
  <c r="G198" i="10"/>
  <c r="G166" i="10" s="1"/>
  <c r="E199" i="10"/>
  <c r="E167" i="10" s="1"/>
  <c r="F199" i="10"/>
  <c r="F167" i="10" s="1"/>
  <c r="G199" i="10"/>
  <c r="G167" i="10" s="1"/>
  <c r="E200" i="10"/>
  <c r="E168" i="10" s="1"/>
  <c r="F200" i="10"/>
  <c r="F168" i="10" s="1"/>
  <c r="G200" i="10"/>
  <c r="G168" i="10" s="1"/>
  <c r="E201" i="10"/>
  <c r="E169" i="10" s="1"/>
  <c r="F201" i="10"/>
  <c r="F169" i="10" s="1"/>
  <c r="G201" i="10"/>
  <c r="G169" i="10" s="1"/>
  <c r="E202" i="10"/>
  <c r="E170" i="10" s="1"/>
  <c r="F202" i="10"/>
  <c r="F170" i="10" s="1"/>
  <c r="G202" i="10"/>
  <c r="G170" i="10" s="1"/>
  <c r="E203" i="10"/>
  <c r="E171" i="10" s="1"/>
  <c r="F203" i="10"/>
  <c r="F171" i="10" s="1"/>
  <c r="G203" i="10"/>
  <c r="G171" i="10" s="1"/>
  <c r="E204" i="10"/>
  <c r="E172" i="10" s="1"/>
  <c r="F204" i="10"/>
  <c r="F172" i="10" s="1"/>
  <c r="G204" i="10"/>
  <c r="G172" i="10" s="1"/>
  <c r="J198" i="10"/>
  <c r="J166" i="10" s="1"/>
  <c r="J199" i="10"/>
  <c r="J167" i="10" s="1"/>
  <c r="J200" i="10"/>
  <c r="J168" i="10" s="1"/>
  <c r="J201" i="10"/>
  <c r="J169" i="10" s="1"/>
  <c r="J202" i="10"/>
  <c r="J170" i="10" s="1"/>
  <c r="J203" i="10"/>
  <c r="J171" i="10" s="1"/>
  <c r="J204" i="10"/>
  <c r="J172" i="10" s="1"/>
  <c r="H199" i="10"/>
  <c r="H167" i="10" s="1"/>
  <c r="H200" i="10"/>
  <c r="H168" i="10" s="1"/>
  <c r="H201" i="10"/>
  <c r="H169" i="10" s="1"/>
  <c r="H202" i="10"/>
  <c r="H170" i="10" s="1"/>
  <c r="H203" i="10"/>
  <c r="H171" i="10" s="1"/>
  <c r="H204" i="10"/>
  <c r="H172" i="10" s="1"/>
  <c r="H198" i="10"/>
  <c r="H166" i="10" s="1"/>
  <c r="D561" i="10" l="1"/>
  <c r="D562" i="10"/>
  <c r="D559" i="10"/>
  <c r="D563" i="10"/>
  <c r="D564" i="10"/>
  <c r="D166" i="10"/>
  <c r="E421" i="10"/>
  <c r="E560" i="10" s="1"/>
  <c r="D560" i="10" s="1"/>
  <c r="D429" i="10"/>
  <c r="H165" i="10"/>
  <c r="D78" i="10"/>
  <c r="D76" i="10"/>
  <c r="D182" i="10"/>
  <c r="D183" i="10"/>
  <c r="D184" i="10"/>
  <c r="D190" i="10"/>
  <c r="D191" i="10"/>
  <c r="D192" i="10"/>
  <c r="H295" i="10"/>
  <c r="E338" i="10"/>
  <c r="F338" i="10"/>
  <c r="G338" i="10"/>
  <c r="E339" i="10"/>
  <c r="E340" i="10"/>
  <c r="J338" i="10"/>
  <c r="J339" i="10"/>
  <c r="J340" i="10"/>
  <c r="J341" i="10"/>
  <c r="J342" i="10"/>
  <c r="J343" i="10"/>
  <c r="J344" i="10"/>
  <c r="F126" i="12" l="1"/>
  <c r="E12" i="12"/>
  <c r="F12" i="12"/>
  <c r="E13" i="12"/>
  <c r="F13" i="12"/>
  <c r="E14" i="12"/>
  <c r="F14" i="12"/>
  <c r="E15" i="12"/>
  <c r="F15" i="12"/>
  <c r="E16" i="12"/>
  <c r="F16" i="12"/>
  <c r="E17" i="12"/>
  <c r="F17" i="12"/>
  <c r="E18" i="12"/>
  <c r="F18" i="12"/>
  <c r="H12" i="12"/>
  <c r="I12" i="12"/>
  <c r="H13" i="12"/>
  <c r="I13" i="12"/>
  <c r="H14" i="12"/>
  <c r="I14" i="12"/>
  <c r="H15" i="12"/>
  <c r="I15" i="12"/>
  <c r="H16" i="12"/>
  <c r="I16" i="12"/>
  <c r="H17" i="12"/>
  <c r="I17" i="12"/>
  <c r="H18" i="12"/>
  <c r="I18" i="12"/>
  <c r="G13" i="12"/>
  <c r="G14" i="12"/>
  <c r="G15" i="12"/>
  <c r="G16" i="12"/>
  <c r="G17" i="12"/>
  <c r="G18" i="12"/>
  <c r="D80" i="12"/>
  <c r="E202" i="12" l="1"/>
  <c r="E204" i="12"/>
  <c r="G10" i="12"/>
  <c r="E134" i="11"/>
  <c r="G134" i="11"/>
  <c r="H134" i="11"/>
  <c r="I134" i="11"/>
  <c r="D135" i="11"/>
  <c r="D136" i="11"/>
  <c r="D137" i="11"/>
  <c r="D138" i="11"/>
  <c r="D139" i="11"/>
  <c r="D140" i="11"/>
  <c r="D141" i="11"/>
  <c r="D144" i="11"/>
  <c r="D145" i="11"/>
  <c r="D146" i="11"/>
  <c r="D150" i="11"/>
  <c r="D149" i="11"/>
  <c r="D148" i="11"/>
  <c r="D147" i="11"/>
  <c r="I143" i="11"/>
  <c r="H143" i="11"/>
  <c r="G143" i="11"/>
  <c r="F143" i="11"/>
  <c r="E143" i="11"/>
  <c r="E59" i="11"/>
  <c r="F59" i="11"/>
  <c r="H59" i="11"/>
  <c r="I59" i="11"/>
  <c r="G59" i="11"/>
  <c r="H116" i="11" l="1"/>
  <c r="D127" i="11"/>
  <c r="E116" i="11"/>
  <c r="F116" i="11"/>
  <c r="D123" i="11"/>
  <c r="I116" i="11"/>
  <c r="D119" i="11"/>
  <c r="G116" i="11"/>
  <c r="D121" i="11"/>
  <c r="D120" i="11"/>
  <c r="D134" i="11"/>
  <c r="D122" i="11"/>
  <c r="D118" i="11"/>
  <c r="D117" i="11"/>
  <c r="D143" i="11"/>
  <c r="D392" i="8"/>
  <c r="E340" i="8"/>
  <c r="F340" i="8"/>
  <c r="E341" i="8"/>
  <c r="F341" i="8"/>
  <c r="E342" i="8"/>
  <c r="F342" i="8"/>
  <c r="E343" i="8"/>
  <c r="F343" i="8"/>
  <c r="E344" i="8"/>
  <c r="F344" i="8"/>
  <c r="E345" i="8"/>
  <c r="F345" i="8"/>
  <c r="E346" i="8"/>
  <c r="F346" i="8"/>
  <c r="H340" i="8"/>
  <c r="I340" i="8"/>
  <c r="H341" i="8"/>
  <c r="I341" i="8"/>
  <c r="H342" i="8"/>
  <c r="I342" i="8"/>
  <c r="H343" i="8"/>
  <c r="I343" i="8"/>
  <c r="H344" i="8"/>
  <c r="I344" i="8"/>
  <c r="H345" i="8"/>
  <c r="I345" i="8"/>
  <c r="H346" i="8"/>
  <c r="I346" i="8"/>
  <c r="G335" i="8"/>
  <c r="G338" i="8"/>
  <c r="E380" i="8"/>
  <c r="F380" i="8"/>
  <c r="E381" i="8"/>
  <c r="F381" i="8"/>
  <c r="E382" i="8"/>
  <c r="F382" i="8"/>
  <c r="E383" i="8"/>
  <c r="F383" i="8"/>
  <c r="E384" i="8"/>
  <c r="F384" i="8"/>
  <c r="E385" i="8"/>
  <c r="F385" i="8"/>
  <c r="E386" i="8"/>
  <c r="F386" i="8"/>
  <c r="H380" i="8"/>
  <c r="I380" i="8"/>
  <c r="H381" i="8"/>
  <c r="I381" i="8"/>
  <c r="H382" i="8"/>
  <c r="I382" i="8"/>
  <c r="H383" i="8"/>
  <c r="I383" i="8"/>
  <c r="H384" i="8"/>
  <c r="I384" i="8"/>
  <c r="H385" i="8"/>
  <c r="I385" i="8"/>
  <c r="H386" i="8"/>
  <c r="I386" i="8"/>
  <c r="G380" i="8"/>
  <c r="G332" i="8" s="1"/>
  <c r="E209" i="8"/>
  <c r="F209" i="8"/>
  <c r="G209" i="8"/>
  <c r="H209" i="8"/>
  <c r="I209" i="8"/>
  <c r="E210" i="8"/>
  <c r="F210" i="8"/>
  <c r="G210" i="8"/>
  <c r="H210" i="8"/>
  <c r="I210" i="8"/>
  <c r="E211" i="8"/>
  <c r="F211" i="8"/>
  <c r="G211" i="8"/>
  <c r="H211" i="8"/>
  <c r="I211" i="8"/>
  <c r="E212" i="8"/>
  <c r="F212" i="8"/>
  <c r="G212" i="8"/>
  <c r="H212" i="8"/>
  <c r="I212" i="8"/>
  <c r="E213" i="8"/>
  <c r="F213" i="8"/>
  <c r="G213" i="8"/>
  <c r="H213" i="8"/>
  <c r="I213" i="8"/>
  <c r="F208" i="8"/>
  <c r="G208" i="8"/>
  <c r="H208" i="8"/>
  <c r="I208" i="8"/>
  <c r="E208" i="8"/>
  <c r="D222" i="8"/>
  <c r="D221" i="8"/>
  <c r="D220" i="8"/>
  <c r="D219" i="8"/>
  <c r="D218" i="8"/>
  <c r="D217" i="8"/>
  <c r="D216" i="8"/>
  <c r="I215" i="8"/>
  <c r="H215" i="8"/>
  <c r="G215" i="8"/>
  <c r="F215" i="8"/>
  <c r="E215" i="8"/>
  <c r="I338" i="8" l="1"/>
  <c r="I336" i="8"/>
  <c r="I334" i="8"/>
  <c r="I332" i="8"/>
  <c r="F337" i="8"/>
  <c r="F335" i="8"/>
  <c r="H338" i="8"/>
  <c r="H336" i="8"/>
  <c r="H334" i="8"/>
  <c r="H332" i="8"/>
  <c r="E337" i="8"/>
  <c r="E335" i="8"/>
  <c r="E333" i="8"/>
  <c r="F333" i="8"/>
  <c r="H337" i="8"/>
  <c r="H335" i="8"/>
  <c r="H333" i="8"/>
  <c r="E338" i="8"/>
  <c r="I337" i="8"/>
  <c r="I335" i="8"/>
  <c r="E336" i="8"/>
  <c r="I333" i="8"/>
  <c r="F338" i="8"/>
  <c r="F336" i="8"/>
  <c r="F334" i="8"/>
  <c r="G337" i="8"/>
  <c r="E334" i="8"/>
  <c r="E332" i="8"/>
  <c r="D124" i="11"/>
  <c r="D116" i="11"/>
  <c r="G333" i="8"/>
  <c r="F332" i="8"/>
  <c r="G334" i="8"/>
  <c r="D215" i="8"/>
  <c r="G159" i="8"/>
  <c r="L77" i="8" s="1"/>
  <c r="G160" i="8"/>
  <c r="E12" i="8"/>
  <c r="F12" i="8"/>
  <c r="G12" i="8"/>
  <c r="H12" i="8"/>
  <c r="E13" i="8"/>
  <c r="E14" i="8"/>
  <c r="F14" i="8"/>
  <c r="G14" i="8"/>
  <c r="H14" i="8"/>
  <c r="F15" i="8"/>
  <c r="E16" i="8"/>
  <c r="F16" i="8"/>
  <c r="G16" i="8"/>
  <c r="H16" i="8"/>
  <c r="F17" i="8"/>
  <c r="E18" i="8"/>
  <c r="G18" i="8"/>
  <c r="H18" i="8"/>
  <c r="I12" i="8"/>
  <c r="I14" i="8"/>
  <c r="I16" i="8"/>
  <c r="I18" i="8"/>
  <c r="F19" i="8"/>
  <c r="F13" i="8"/>
  <c r="G404" i="8" l="1"/>
  <c r="D45" i="16" s="1"/>
  <c r="G77" i="8"/>
  <c r="G331" i="8"/>
  <c r="D593" i="10"/>
  <c r="D594" i="10"/>
  <c r="D595" i="10"/>
  <c r="D586" i="10"/>
  <c r="D587" i="10"/>
  <c r="F570" i="10"/>
  <c r="J570" i="10"/>
  <c r="F571" i="10"/>
  <c r="J571" i="10"/>
  <c r="F572" i="10"/>
  <c r="G572" i="10"/>
  <c r="J572" i="10"/>
  <c r="F573" i="10"/>
  <c r="G573" i="10"/>
  <c r="J573" i="10"/>
  <c r="F574" i="10"/>
  <c r="G574" i="10"/>
  <c r="J574" i="10"/>
  <c r="F575" i="10"/>
  <c r="G575" i="10"/>
  <c r="J575" i="10"/>
  <c r="E573" i="10"/>
  <c r="E574" i="10"/>
  <c r="E575" i="10"/>
  <c r="H568" i="10" l="1"/>
  <c r="D572" i="10"/>
  <c r="D437" i="10"/>
  <c r="D438" i="10"/>
  <c r="D436" i="10"/>
  <c r="D380" i="10"/>
  <c r="D381" i="10"/>
  <c r="D379" i="10"/>
  <c r="D378" i="10"/>
  <c r="H347" i="10"/>
  <c r="H348" i="10"/>
  <c r="H349" i="10"/>
  <c r="H350" i="10"/>
  <c r="H351" i="10"/>
  <c r="H352" i="10"/>
  <c r="H346" i="10"/>
  <c r="D403" i="10"/>
  <c r="D402" i="10"/>
  <c r="H401" i="10"/>
  <c r="D288" i="10"/>
  <c r="D304" i="10"/>
  <c r="D240" i="10"/>
  <c r="D239" i="10"/>
  <c r="D223" i="10"/>
  <c r="H222" i="10"/>
  <c r="D231" i="10"/>
  <c r="D247" i="10"/>
  <c r="D27" i="10"/>
  <c r="D28" i="10"/>
  <c r="D19" i="10"/>
  <c r="D20" i="10"/>
  <c r="E684" i="10" l="1"/>
  <c r="E758" i="10" s="1"/>
  <c r="F684" i="10"/>
  <c r="F651" i="10" s="1"/>
  <c r="G684" i="10"/>
  <c r="G651" i="10" s="1"/>
  <c r="H684" i="10"/>
  <c r="H651" i="10" s="1"/>
  <c r="J684" i="10"/>
  <c r="J651" i="10" s="1"/>
  <c r="E685" i="10"/>
  <c r="E759" i="10" s="1"/>
  <c r="F685" i="10"/>
  <c r="F652" i="10" s="1"/>
  <c r="G685" i="10"/>
  <c r="G652" i="10" s="1"/>
  <c r="H685" i="10"/>
  <c r="H652" i="10" s="1"/>
  <c r="J685" i="10"/>
  <c r="J652" i="10" s="1"/>
  <c r="E686" i="10"/>
  <c r="E760" i="10" s="1"/>
  <c r="F686" i="10"/>
  <c r="F653" i="10" s="1"/>
  <c r="G686" i="10"/>
  <c r="G653" i="10" s="1"/>
  <c r="H686" i="10"/>
  <c r="H653" i="10" s="1"/>
  <c r="J686" i="10"/>
  <c r="J653" i="10" s="1"/>
  <c r="E687" i="10"/>
  <c r="F687" i="10"/>
  <c r="F654" i="10" s="1"/>
  <c r="G687" i="10"/>
  <c r="G654" i="10" s="1"/>
  <c r="H687" i="10"/>
  <c r="H654" i="10" s="1"/>
  <c r="J687" i="10"/>
  <c r="J654" i="10" s="1"/>
  <c r="E688" i="10"/>
  <c r="F688" i="10"/>
  <c r="F655" i="10" s="1"/>
  <c r="G688" i="10"/>
  <c r="G655" i="10" s="1"/>
  <c r="H688" i="10"/>
  <c r="H655" i="10" s="1"/>
  <c r="J688" i="10"/>
  <c r="J655" i="10" s="1"/>
  <c r="E689" i="10"/>
  <c r="F689" i="10"/>
  <c r="F656" i="10" s="1"/>
  <c r="G689" i="10"/>
  <c r="G656" i="10" s="1"/>
  <c r="H689" i="10"/>
  <c r="H656" i="10" s="1"/>
  <c r="J689" i="10"/>
  <c r="J656" i="10" s="1"/>
  <c r="F683" i="10"/>
  <c r="F650" i="10" s="1"/>
  <c r="G683" i="10"/>
  <c r="G650" i="10" s="1"/>
  <c r="H683" i="10"/>
  <c r="H650" i="10" s="1"/>
  <c r="J683" i="10"/>
  <c r="J650" i="10" s="1"/>
  <c r="H541" i="10"/>
  <c r="E393" i="10"/>
  <c r="E401" i="10"/>
  <c r="D212" i="10"/>
  <c r="D211" i="10"/>
  <c r="D210" i="10"/>
  <c r="D209" i="10"/>
  <c r="D208" i="10"/>
  <c r="D207" i="10"/>
  <c r="D206" i="10"/>
  <c r="J205" i="10"/>
  <c r="H205" i="10"/>
  <c r="G205" i="10"/>
  <c r="F205" i="10"/>
  <c r="E205" i="10"/>
  <c r="E215" i="10"/>
  <c r="F216" i="10"/>
  <c r="G216" i="10"/>
  <c r="H216" i="10"/>
  <c r="J216" i="10"/>
  <c r="F217" i="10"/>
  <c r="G217" i="10"/>
  <c r="H217" i="10"/>
  <c r="J217" i="10"/>
  <c r="E218" i="10"/>
  <c r="F218" i="10"/>
  <c r="G218" i="10"/>
  <c r="H218" i="10"/>
  <c r="J218" i="10"/>
  <c r="E219" i="10"/>
  <c r="F219" i="10"/>
  <c r="G219" i="10"/>
  <c r="H219" i="10"/>
  <c r="J219" i="10"/>
  <c r="E220" i="10"/>
  <c r="F220" i="10"/>
  <c r="G220" i="10"/>
  <c r="H220" i="10"/>
  <c r="J220" i="10"/>
  <c r="E221" i="10"/>
  <c r="F221" i="10"/>
  <c r="G221" i="10"/>
  <c r="H221" i="10"/>
  <c r="J221" i="10"/>
  <c r="E222" i="10"/>
  <c r="F222" i="10"/>
  <c r="G222" i="10"/>
  <c r="J222" i="10"/>
  <c r="D224" i="10"/>
  <c r="D225" i="10"/>
  <c r="D226" i="10"/>
  <c r="D227" i="10"/>
  <c r="E386" i="10"/>
  <c r="E149" i="10"/>
  <c r="E43" i="10"/>
  <c r="F150" i="10"/>
  <c r="G150" i="10"/>
  <c r="H150" i="10"/>
  <c r="J150" i="10"/>
  <c r="F151" i="10"/>
  <c r="G151" i="10"/>
  <c r="J151" i="10"/>
  <c r="F152" i="10"/>
  <c r="G152" i="10"/>
  <c r="H152" i="10"/>
  <c r="J152" i="10"/>
  <c r="F153" i="10"/>
  <c r="G153" i="10"/>
  <c r="H153" i="10"/>
  <c r="J153" i="10"/>
  <c r="F154" i="10"/>
  <c r="G154" i="10"/>
  <c r="H154" i="10"/>
  <c r="J154" i="10"/>
  <c r="F155" i="10"/>
  <c r="G155" i="10"/>
  <c r="H155" i="10"/>
  <c r="J155" i="10"/>
  <c r="E152" i="10"/>
  <c r="E153" i="10"/>
  <c r="E154" i="10"/>
  <c r="E155" i="10"/>
  <c r="E151" i="10"/>
  <c r="D151" i="10" l="1"/>
  <c r="J67" i="10"/>
  <c r="G67" i="10"/>
  <c r="F67" i="10"/>
  <c r="E67" i="10"/>
  <c r="H67" i="10"/>
  <c r="D172" i="10"/>
  <c r="D168" i="10"/>
  <c r="D200" i="10"/>
  <c r="D169" i="10"/>
  <c r="D170" i="10"/>
  <c r="D171" i="10"/>
  <c r="G550" i="10"/>
  <c r="E550" i="10"/>
  <c r="F550" i="10"/>
  <c r="H214" i="10"/>
  <c r="D432" i="10"/>
  <c r="J550" i="10"/>
  <c r="D433" i="10"/>
  <c r="D430" i="10"/>
  <c r="D216" i="10"/>
  <c r="E214" i="10"/>
  <c r="D431" i="10"/>
  <c r="F197" i="10"/>
  <c r="F525" i="10"/>
  <c r="D198" i="10"/>
  <c r="D557" i="10"/>
  <c r="E525" i="10"/>
  <c r="D552" i="10"/>
  <c r="D556" i="10"/>
  <c r="G525" i="10"/>
  <c r="D551" i="10"/>
  <c r="D553" i="10"/>
  <c r="D555" i="10"/>
  <c r="D529" i="10"/>
  <c r="D528" i="10"/>
  <c r="D527" i="10"/>
  <c r="D526" i="10"/>
  <c r="D201" i="10"/>
  <c r="D219" i="10"/>
  <c r="D218" i="10"/>
  <c r="D199" i="10"/>
  <c r="G197" i="10"/>
  <c r="G215" i="10"/>
  <c r="H197" i="10"/>
  <c r="D220" i="10"/>
  <c r="J197" i="10"/>
  <c r="D203" i="10"/>
  <c r="E197" i="10"/>
  <c r="D221" i="10"/>
  <c r="D217" i="10"/>
  <c r="D205" i="10"/>
  <c r="D202" i="10"/>
  <c r="D204" i="10"/>
  <c r="J215" i="10"/>
  <c r="J214" i="10" s="1"/>
  <c r="F215" i="10"/>
  <c r="D57" i="10"/>
  <c r="D56" i="10"/>
  <c r="D55" i="10"/>
  <c r="D53" i="10"/>
  <c r="D52" i="10"/>
  <c r="D51" i="10"/>
  <c r="H58" i="10"/>
  <c r="D59" i="10"/>
  <c r="D60" i="10"/>
  <c r="D61" i="10"/>
  <c r="F43" i="10"/>
  <c r="G43" i="10"/>
  <c r="E44" i="10"/>
  <c r="F44" i="10"/>
  <c r="G44" i="10"/>
  <c r="E45" i="10"/>
  <c r="E412" i="10" s="1"/>
  <c r="F45" i="10"/>
  <c r="G45" i="10"/>
  <c r="E46" i="10"/>
  <c r="F46" i="10"/>
  <c r="G46" i="10"/>
  <c r="E47" i="10"/>
  <c r="F47" i="10"/>
  <c r="G47" i="10"/>
  <c r="E48" i="10"/>
  <c r="F48" i="10"/>
  <c r="G48" i="10"/>
  <c r="E49" i="10"/>
  <c r="F49" i="10"/>
  <c r="G49" i="10"/>
  <c r="H45" i="10"/>
  <c r="H46" i="10"/>
  <c r="H47" i="10"/>
  <c r="H48" i="10"/>
  <c r="H49" i="10"/>
  <c r="F214" i="10" l="1"/>
  <c r="G214" i="10"/>
  <c r="D167" i="10"/>
  <c r="D215" i="10"/>
  <c r="D214" i="10" s="1"/>
  <c r="E427" i="10"/>
  <c r="D197" i="10"/>
  <c r="D43" i="10"/>
  <c r="D44" i="10"/>
  <c r="D45" i="10"/>
  <c r="D26" i="10"/>
  <c r="D34" i="10"/>
  <c r="E10" i="10"/>
  <c r="E410" i="10" s="1"/>
  <c r="E13" i="10"/>
  <c r="E14" i="10"/>
  <c r="E15" i="10"/>
  <c r="F10" i="10"/>
  <c r="F11" i="10"/>
  <c r="F12" i="10"/>
  <c r="F13" i="10"/>
  <c r="F14" i="10"/>
  <c r="F15" i="10"/>
  <c r="G10" i="10"/>
  <c r="G11" i="10"/>
  <c r="G12" i="10"/>
  <c r="G13" i="10"/>
  <c r="G14" i="10"/>
  <c r="G15" i="10"/>
  <c r="E16" i="10"/>
  <c r="F16" i="10"/>
  <c r="G16" i="10"/>
  <c r="J10" i="10"/>
  <c r="J11" i="10"/>
  <c r="J12" i="10"/>
  <c r="J13" i="10"/>
  <c r="J14" i="10"/>
  <c r="J15" i="10"/>
  <c r="J16" i="10"/>
  <c r="F9" i="10" l="1"/>
  <c r="E9" i="10"/>
  <c r="H721" i="10" l="1"/>
  <c r="H761" i="10" s="1"/>
  <c r="D530" i="10" l="1"/>
  <c r="D531" i="10"/>
  <c r="D745" i="10"/>
  <c r="E743" i="10"/>
  <c r="D743" i="10" s="1"/>
  <c r="E742" i="10"/>
  <c r="D742" i="10" s="1"/>
  <c r="E741" i="10"/>
  <c r="D741" i="10" s="1"/>
  <c r="J740" i="10"/>
  <c r="H740" i="10"/>
  <c r="G740" i="10"/>
  <c r="F740" i="10"/>
  <c r="D196" i="12"/>
  <c r="E194" i="12"/>
  <c r="D194" i="12" s="1"/>
  <c r="E193" i="12"/>
  <c r="D193" i="12" s="1"/>
  <c r="E192" i="12"/>
  <c r="D192" i="12" s="1"/>
  <c r="L191" i="12"/>
  <c r="I191" i="12"/>
  <c r="H191" i="12"/>
  <c r="G191" i="12"/>
  <c r="F191" i="12"/>
  <c r="D33" i="8"/>
  <c r="D34" i="8"/>
  <c r="D32" i="8"/>
  <c r="D26" i="8"/>
  <c r="D24" i="8"/>
  <c r="D191" i="12" l="1"/>
  <c r="E191" i="12"/>
  <c r="E740" i="10"/>
  <c r="D740" i="10"/>
  <c r="D671" i="10"/>
  <c r="D195" i="10" l="1"/>
  <c r="D448" i="10" l="1"/>
  <c r="D174" i="12" l="1"/>
  <c r="F183" i="12"/>
  <c r="G183" i="12"/>
  <c r="H183" i="12"/>
  <c r="I183" i="12"/>
  <c r="D184" i="12"/>
  <c r="D185" i="12"/>
  <c r="D186" i="12"/>
  <c r="D187" i="12"/>
  <c r="D188" i="12"/>
  <c r="D189" i="12"/>
  <c r="D190" i="12"/>
  <c r="D183" i="12" l="1"/>
  <c r="D121" i="12"/>
  <c r="J525" i="10" l="1"/>
  <c r="H525" i="10"/>
  <c r="D132" i="11" l="1"/>
  <c r="D532" i="10"/>
  <c r="D525" i="10" s="1"/>
  <c r="D538" i="10"/>
  <c r="E762" i="10"/>
  <c r="E761" i="10"/>
  <c r="D729" i="10"/>
  <c r="D739" i="10"/>
  <c r="D738" i="10"/>
  <c r="D737" i="10"/>
  <c r="D736" i="10"/>
  <c r="D735" i="10"/>
  <c r="D734" i="10"/>
  <c r="D733" i="10"/>
  <c r="J732" i="10"/>
  <c r="H732" i="10"/>
  <c r="G732" i="10"/>
  <c r="F732" i="10"/>
  <c r="E732" i="10"/>
  <c r="E763" i="10" l="1"/>
  <c r="D732" i="10"/>
  <c r="E165" i="12" l="1"/>
  <c r="E205" i="12" s="1"/>
  <c r="E166" i="12"/>
  <c r="E206" i="12" s="1"/>
  <c r="D40" i="8" l="1"/>
  <c r="D16" i="8" s="1"/>
  <c r="D57" i="8"/>
  <c r="D98" i="8"/>
  <c r="D106" i="8"/>
  <c r="D114" i="8"/>
  <c r="D122" i="8"/>
  <c r="D130" i="8"/>
  <c r="D146" i="8"/>
  <c r="D154" i="8"/>
  <c r="D171" i="8"/>
  <c r="D188" i="8"/>
  <c r="D196" i="8"/>
  <c r="D204" i="8"/>
  <c r="D212" i="8"/>
  <c r="D237" i="8"/>
  <c r="D245" i="8"/>
  <c r="D253" i="8"/>
  <c r="D261" i="8"/>
  <c r="D278" i="8"/>
  <c r="D286" i="8"/>
  <c r="D302" i="8"/>
  <c r="D353" i="8"/>
  <c r="D360" i="8"/>
  <c r="D368" i="8"/>
  <c r="D376" i="8"/>
  <c r="D400" i="8"/>
  <c r="D90" i="8"/>
  <c r="D82" i="8" l="1"/>
  <c r="D180" i="8"/>
  <c r="D344" i="8"/>
  <c r="D262" i="8" l="1"/>
  <c r="D728" i="10"/>
  <c r="D540" i="10"/>
  <c r="D548" i="10"/>
  <c r="D547" i="10"/>
  <c r="D546" i="10"/>
  <c r="D545" i="10"/>
  <c r="D544" i="10"/>
  <c r="D543" i="10"/>
  <c r="D542" i="10"/>
  <c r="J541" i="10"/>
  <c r="G541" i="10"/>
  <c r="F541" i="10"/>
  <c r="E541" i="10"/>
  <c r="D537" i="10"/>
  <c r="D539" i="10"/>
  <c r="D536" i="10"/>
  <c r="D535" i="10"/>
  <c r="D534" i="10"/>
  <c r="J533" i="10"/>
  <c r="G533" i="10"/>
  <c r="F533" i="10"/>
  <c r="E533" i="10"/>
  <c r="D541" i="10" l="1"/>
  <c r="H533" i="10"/>
  <c r="D533" i="10"/>
  <c r="H75" i="10" l="1"/>
  <c r="D95" i="10" l="1"/>
  <c r="D171" i="12" l="1"/>
  <c r="D445" i="10" l="1"/>
  <c r="J459" i="10" l="1"/>
  <c r="H459" i="10"/>
  <c r="G459" i="10"/>
  <c r="F459" i="10"/>
  <c r="E459" i="10"/>
  <c r="D459" i="10" l="1"/>
  <c r="D49" i="11"/>
  <c r="D48" i="11"/>
  <c r="D46" i="11"/>
  <c r="D45" i="11"/>
  <c r="D44" i="11"/>
  <c r="D43" i="11"/>
  <c r="I42" i="11"/>
  <c r="H42" i="11"/>
  <c r="G42" i="11"/>
  <c r="F42" i="11"/>
  <c r="E42" i="11"/>
  <c r="D42" i="11" l="1"/>
  <c r="J723" i="10"/>
  <c r="J763" i="10" s="1"/>
  <c r="H723" i="10"/>
  <c r="H763" i="10" s="1"/>
  <c r="G723" i="10"/>
  <c r="G763" i="10" s="1"/>
  <c r="F723" i="10"/>
  <c r="F763" i="10" s="1"/>
  <c r="J722" i="10"/>
  <c r="J762" i="10" s="1"/>
  <c r="H722" i="10"/>
  <c r="H762" i="10" s="1"/>
  <c r="G722" i="10"/>
  <c r="G762" i="10" s="1"/>
  <c r="F722" i="10"/>
  <c r="F762" i="10" s="1"/>
  <c r="J721" i="10"/>
  <c r="J761" i="10" s="1"/>
  <c r="G721" i="10"/>
  <c r="G761" i="10" s="1"/>
  <c r="F721" i="10"/>
  <c r="F761" i="10" s="1"/>
  <c r="J720" i="10"/>
  <c r="J760" i="10" s="1"/>
  <c r="H720" i="10"/>
  <c r="H760" i="10" s="1"/>
  <c r="G720" i="10"/>
  <c r="G760" i="10" s="1"/>
  <c r="F720" i="10"/>
  <c r="F760" i="10" s="1"/>
  <c r="J719" i="10"/>
  <c r="J759" i="10" s="1"/>
  <c r="H719" i="10"/>
  <c r="H759" i="10" s="1"/>
  <c r="G719" i="10"/>
  <c r="G759" i="10" s="1"/>
  <c r="F719" i="10"/>
  <c r="F759" i="10" s="1"/>
  <c r="J718" i="10"/>
  <c r="J758" i="10" s="1"/>
  <c r="H718" i="10"/>
  <c r="H758" i="10" s="1"/>
  <c r="G718" i="10"/>
  <c r="G758" i="10" s="1"/>
  <c r="F718" i="10"/>
  <c r="F758" i="10" s="1"/>
  <c r="J717" i="10"/>
  <c r="H717" i="10"/>
  <c r="H757" i="10" s="1"/>
  <c r="G717" i="10"/>
  <c r="F717" i="10"/>
  <c r="D731" i="10"/>
  <c r="D730" i="10"/>
  <c r="D727" i="10"/>
  <c r="D726" i="10"/>
  <c r="D725" i="10"/>
  <c r="J724" i="10"/>
  <c r="H724" i="10"/>
  <c r="G724" i="10"/>
  <c r="F724" i="10"/>
  <c r="E724" i="10"/>
  <c r="I166" i="12"/>
  <c r="H166" i="12"/>
  <c r="F166" i="12"/>
  <c r="F206" i="12" s="1"/>
  <c r="I165" i="12"/>
  <c r="H165" i="12"/>
  <c r="F165" i="12"/>
  <c r="F205" i="12" s="1"/>
  <c r="I164" i="12"/>
  <c r="H164" i="12"/>
  <c r="F164" i="12"/>
  <c r="F204" i="12" s="1"/>
  <c r="I163" i="12"/>
  <c r="H163" i="12"/>
  <c r="F163" i="12"/>
  <c r="F203" i="12" s="1"/>
  <c r="I162" i="12"/>
  <c r="H162" i="12"/>
  <c r="F162" i="12"/>
  <c r="F202" i="12" s="1"/>
  <c r="I161" i="12"/>
  <c r="H161" i="12"/>
  <c r="F161" i="12"/>
  <c r="F201" i="12" s="1"/>
  <c r="I160" i="12"/>
  <c r="H160" i="12"/>
  <c r="F160" i="12"/>
  <c r="F200" i="12" s="1"/>
  <c r="E163" i="12"/>
  <c r="E203" i="12" s="1"/>
  <c r="I167" i="12"/>
  <c r="H167" i="12"/>
  <c r="G167" i="12"/>
  <c r="F167" i="12"/>
  <c r="D758" i="10" l="1"/>
  <c r="D759" i="10"/>
  <c r="D761" i="10"/>
  <c r="H756" i="10"/>
  <c r="D760" i="10"/>
  <c r="D762" i="10"/>
  <c r="D763" i="10"/>
  <c r="G159" i="12"/>
  <c r="I159" i="12"/>
  <c r="F159" i="12"/>
  <c r="D163" i="12"/>
  <c r="D717" i="10"/>
  <c r="G716" i="10"/>
  <c r="J716" i="10"/>
  <c r="D719" i="10"/>
  <c r="D721" i="10"/>
  <c r="D723" i="10"/>
  <c r="F716" i="10"/>
  <c r="H716" i="10"/>
  <c r="E716" i="10"/>
  <c r="D718" i="10"/>
  <c r="D161" i="12"/>
  <c r="D169" i="12"/>
  <c r="D165" i="12"/>
  <c r="D173" i="12"/>
  <c r="D160" i="12"/>
  <c r="D168" i="12"/>
  <c r="D162" i="12"/>
  <c r="D170" i="12"/>
  <c r="D172" i="12"/>
  <c r="H159" i="12"/>
  <c r="D720" i="10"/>
  <c r="D722" i="10"/>
  <c r="D724" i="10"/>
  <c r="D164" i="12"/>
  <c r="D166" i="12"/>
  <c r="E167" i="12"/>
  <c r="E159" i="12" l="1"/>
  <c r="D716" i="10"/>
  <c r="D167" i="12"/>
  <c r="D159" i="12"/>
  <c r="D447" i="10"/>
  <c r="D131" i="11" l="1"/>
  <c r="D137" i="8" l="1"/>
  <c r="D153" i="8"/>
  <c r="D554" i="10" l="1"/>
  <c r="D550" i="10" s="1"/>
  <c r="H550" i="10"/>
  <c r="D133" i="11"/>
  <c r="L355" i="8" l="1"/>
  <c r="D115" i="11" l="1"/>
  <c r="D114" i="11"/>
  <c r="D113" i="11"/>
  <c r="D112" i="11"/>
  <c r="D111" i="11"/>
  <c r="D110" i="11"/>
  <c r="D109" i="11"/>
  <c r="I108" i="11"/>
  <c r="H108" i="11"/>
  <c r="G108" i="11"/>
  <c r="F108" i="11"/>
  <c r="E108" i="11"/>
  <c r="D107" i="11"/>
  <c r="D106" i="11"/>
  <c r="D105" i="11"/>
  <c r="D104" i="11"/>
  <c r="D103" i="11"/>
  <c r="D102" i="11"/>
  <c r="D101" i="11"/>
  <c r="I100" i="11"/>
  <c r="H100" i="11"/>
  <c r="G100" i="11"/>
  <c r="F100" i="11"/>
  <c r="E100" i="11"/>
  <c r="J517" i="10"/>
  <c r="H517" i="10"/>
  <c r="G517" i="10"/>
  <c r="F517" i="10"/>
  <c r="E517" i="10"/>
  <c r="D524" i="10"/>
  <c r="D523" i="10"/>
  <c r="D522" i="10"/>
  <c r="D521" i="10"/>
  <c r="D520" i="10"/>
  <c r="D519" i="10"/>
  <c r="D518" i="10"/>
  <c r="J509" i="10"/>
  <c r="H509" i="10"/>
  <c r="G509" i="10"/>
  <c r="F509" i="10"/>
  <c r="E509" i="10"/>
  <c r="D516" i="10"/>
  <c r="D515" i="10"/>
  <c r="D514" i="10"/>
  <c r="D513" i="10"/>
  <c r="D512" i="10"/>
  <c r="D511" i="10"/>
  <c r="D510" i="10"/>
  <c r="D108" i="11" l="1"/>
  <c r="D100" i="11"/>
  <c r="D517" i="10"/>
  <c r="D509" i="10"/>
  <c r="H707" i="10"/>
  <c r="J707" i="10"/>
  <c r="H690" i="10"/>
  <c r="J690" i="10"/>
  <c r="H673" i="10"/>
  <c r="J673" i="10"/>
  <c r="H665" i="10"/>
  <c r="J665" i="10"/>
  <c r="H657" i="10"/>
  <c r="J657" i="10"/>
  <c r="J640" i="10"/>
  <c r="J632" i="10"/>
  <c r="J624" i="10"/>
  <c r="G616" i="10"/>
  <c r="H616" i="10"/>
  <c r="J616" i="10"/>
  <c r="J608" i="10"/>
  <c r="J600" i="10"/>
  <c r="J592" i="10"/>
  <c r="J584" i="10"/>
  <c r="J576" i="10"/>
  <c r="H451" i="10"/>
  <c r="J451" i="10"/>
  <c r="H443" i="10"/>
  <c r="J443" i="10"/>
  <c r="J435" i="10"/>
  <c r="G401" i="10"/>
  <c r="J401" i="10"/>
  <c r="J387" i="10"/>
  <c r="J388" i="10"/>
  <c r="J389" i="10"/>
  <c r="J390" i="10"/>
  <c r="J391" i="10"/>
  <c r="J392" i="10"/>
  <c r="J386" i="10"/>
  <c r="J377" i="10"/>
  <c r="J369" i="10"/>
  <c r="J361" i="10"/>
  <c r="J353" i="10"/>
  <c r="J345" i="10"/>
  <c r="J303" i="10"/>
  <c r="J295" i="10"/>
  <c r="J287" i="10"/>
  <c r="J279" i="10"/>
  <c r="J278" i="10" s="1"/>
  <c r="J416" i="10" s="1"/>
  <c r="J262" i="10"/>
  <c r="J254" i="10"/>
  <c r="J246" i="10"/>
  <c r="J238" i="10"/>
  <c r="J230" i="10"/>
  <c r="J189" i="10"/>
  <c r="J181" i="10"/>
  <c r="J173" i="10"/>
  <c r="J156" i="10"/>
  <c r="H149" i="10"/>
  <c r="J149" i="10"/>
  <c r="J139" i="10"/>
  <c r="J131" i="10"/>
  <c r="J123" i="10"/>
  <c r="J115" i="10"/>
  <c r="J107" i="10"/>
  <c r="J99" i="10"/>
  <c r="J91" i="10"/>
  <c r="J83" i="10"/>
  <c r="J75" i="10"/>
  <c r="J58" i="10"/>
  <c r="J50" i="10"/>
  <c r="J42" i="10"/>
  <c r="J33" i="10"/>
  <c r="J25" i="10"/>
  <c r="J17" i="10"/>
  <c r="G34" i="11"/>
  <c r="E395" i="8"/>
  <c r="I395" i="8"/>
  <c r="H395" i="8"/>
  <c r="F395" i="8"/>
  <c r="I387" i="8"/>
  <c r="H387" i="8"/>
  <c r="E387" i="8"/>
  <c r="I371" i="8"/>
  <c r="H371" i="8"/>
  <c r="F371" i="8"/>
  <c r="E371" i="8"/>
  <c r="I363" i="8"/>
  <c r="H363" i="8"/>
  <c r="F363" i="8"/>
  <c r="E363" i="8"/>
  <c r="I355" i="8"/>
  <c r="H355" i="8"/>
  <c r="F355" i="8"/>
  <c r="E355" i="8"/>
  <c r="I347" i="8"/>
  <c r="H347" i="8"/>
  <c r="F347" i="8"/>
  <c r="E347" i="8"/>
  <c r="I339" i="8"/>
  <c r="H339" i="8"/>
  <c r="F339" i="8"/>
  <c r="E339" i="8"/>
  <c r="I297" i="8"/>
  <c r="H297" i="8"/>
  <c r="F297" i="8"/>
  <c r="E297" i="8"/>
  <c r="I289" i="8"/>
  <c r="H289" i="8"/>
  <c r="F289" i="8"/>
  <c r="E289" i="8"/>
  <c r="I281" i="8"/>
  <c r="H281" i="8"/>
  <c r="F281" i="8"/>
  <c r="E281" i="8"/>
  <c r="I273" i="8"/>
  <c r="H273" i="8"/>
  <c r="F273" i="8"/>
  <c r="E273" i="8"/>
  <c r="I256" i="8"/>
  <c r="H256" i="8"/>
  <c r="F256" i="8"/>
  <c r="E256" i="8"/>
  <c r="I248" i="8"/>
  <c r="H248" i="8"/>
  <c r="F248" i="8"/>
  <c r="E248" i="8"/>
  <c r="I240" i="8"/>
  <c r="H240" i="8"/>
  <c r="F240" i="8"/>
  <c r="E240" i="8"/>
  <c r="I232" i="8"/>
  <c r="H232" i="8"/>
  <c r="F232" i="8"/>
  <c r="E232" i="8"/>
  <c r="I207" i="8"/>
  <c r="H207" i="8"/>
  <c r="G207" i="8"/>
  <c r="F207" i="8"/>
  <c r="E207" i="8"/>
  <c r="I199" i="8"/>
  <c r="H199" i="8"/>
  <c r="F199" i="8"/>
  <c r="E199" i="8"/>
  <c r="I191" i="8"/>
  <c r="H191" i="8"/>
  <c r="F191" i="8"/>
  <c r="E191" i="8"/>
  <c r="I183" i="8"/>
  <c r="H183" i="8"/>
  <c r="F183" i="8"/>
  <c r="E183" i="8"/>
  <c r="I166" i="8"/>
  <c r="H166" i="8"/>
  <c r="F166" i="8"/>
  <c r="E166" i="8"/>
  <c r="I149" i="8"/>
  <c r="H149" i="8"/>
  <c r="I141" i="8"/>
  <c r="H141" i="8"/>
  <c r="F141" i="8"/>
  <c r="E141" i="8"/>
  <c r="I133" i="8"/>
  <c r="H133" i="8"/>
  <c r="F133" i="8"/>
  <c r="E133" i="8"/>
  <c r="I125" i="8"/>
  <c r="H125" i="8"/>
  <c r="F125" i="8"/>
  <c r="E125" i="8"/>
  <c r="I117" i="8"/>
  <c r="H117" i="8"/>
  <c r="F117" i="8"/>
  <c r="E117" i="8"/>
  <c r="I109" i="8"/>
  <c r="H109" i="8"/>
  <c r="F109" i="8"/>
  <c r="E109" i="8"/>
  <c r="I93" i="8"/>
  <c r="H93" i="8"/>
  <c r="H85" i="8"/>
  <c r="I101" i="8"/>
  <c r="H101" i="8"/>
  <c r="F101" i="8"/>
  <c r="E101" i="8"/>
  <c r="F93" i="8"/>
  <c r="E93" i="8"/>
  <c r="I85" i="8"/>
  <c r="F85" i="8"/>
  <c r="E85" i="8"/>
  <c r="I68" i="8"/>
  <c r="H68" i="8"/>
  <c r="G68" i="8"/>
  <c r="F68" i="8"/>
  <c r="I60" i="8"/>
  <c r="H60" i="8"/>
  <c r="G60" i="8"/>
  <c r="E60" i="8"/>
  <c r="E52" i="8"/>
  <c r="G52" i="8"/>
  <c r="H148" i="10" l="1"/>
  <c r="J165" i="10"/>
  <c r="J277" i="10"/>
  <c r="J415" i="10" s="1"/>
  <c r="J337" i="10"/>
  <c r="J649" i="10"/>
  <c r="J385" i="10"/>
  <c r="H682" i="10"/>
  <c r="J682" i="10"/>
  <c r="J9" i="10"/>
  <c r="J148" i="10"/>
  <c r="J569" i="10"/>
  <c r="J757" i="10" s="1"/>
  <c r="J756" i="10" s="1"/>
  <c r="J276" i="10" l="1"/>
  <c r="J414" i="10" s="1"/>
  <c r="J427" i="10"/>
  <c r="H419" i="10"/>
  <c r="D98" i="11"/>
  <c r="D97" i="11"/>
  <c r="D96" i="11"/>
  <c r="D95" i="11"/>
  <c r="D94" i="11"/>
  <c r="D93" i="11"/>
  <c r="D92" i="11"/>
  <c r="I91" i="11"/>
  <c r="H91" i="11"/>
  <c r="G91" i="11"/>
  <c r="F91" i="11"/>
  <c r="E91" i="11"/>
  <c r="J419" i="10" l="1"/>
  <c r="J275" i="10"/>
  <c r="J413" i="10" s="1"/>
  <c r="D91" i="11"/>
  <c r="H393" i="10"/>
  <c r="J393" i="10"/>
  <c r="D397" i="10"/>
  <c r="D398" i="10"/>
  <c r="D399" i="10"/>
  <c r="D400" i="10"/>
  <c r="D396" i="10"/>
  <c r="D264" i="10"/>
  <c r="D265" i="10"/>
  <c r="D266" i="10"/>
  <c r="D267" i="10"/>
  <c r="D268" i="10"/>
  <c r="D269" i="10"/>
  <c r="D263" i="10"/>
  <c r="H262" i="10"/>
  <c r="G262" i="10"/>
  <c r="F262" i="10"/>
  <c r="E262" i="10"/>
  <c r="J274" i="10" l="1"/>
  <c r="J412" i="10" s="1"/>
  <c r="D262" i="10"/>
  <c r="J273" i="10" l="1"/>
  <c r="J411" i="10" s="1"/>
  <c r="D54" i="10"/>
  <c r="D37" i="10"/>
  <c r="D38" i="10"/>
  <c r="D39" i="10"/>
  <c r="D40" i="10"/>
  <c r="D36" i="10"/>
  <c r="J272" i="10" l="1"/>
  <c r="J410" i="10" s="1"/>
  <c r="D455" i="10"/>
  <c r="D456" i="10"/>
  <c r="D457" i="10"/>
  <c r="D458" i="10"/>
  <c r="D454" i="10"/>
  <c r="J271" i="10" l="1"/>
  <c r="D507" i="10"/>
  <c r="D506" i="10"/>
  <c r="D505" i="10"/>
  <c r="D504" i="10"/>
  <c r="D503" i="10"/>
  <c r="D502" i="10"/>
  <c r="D501" i="10"/>
  <c r="J500" i="10"/>
  <c r="H500" i="10"/>
  <c r="G500" i="10"/>
  <c r="F500" i="10"/>
  <c r="E500" i="10"/>
  <c r="J409" i="10" l="1"/>
  <c r="D500" i="10"/>
  <c r="E17" i="10"/>
  <c r="G608" i="10" l="1"/>
  <c r="H608" i="10"/>
  <c r="J771" i="10"/>
  <c r="J770" i="10"/>
  <c r="J769" i="10"/>
  <c r="J768" i="10"/>
  <c r="J765" i="10"/>
  <c r="D601" i="10" l="1"/>
  <c r="E657" i="10" l="1"/>
  <c r="E665" i="10"/>
  <c r="G163" i="8"/>
  <c r="G408" i="8" s="1"/>
  <c r="G164" i="8"/>
  <c r="G165" i="8"/>
  <c r="G410" i="8" s="1"/>
  <c r="G133" i="8"/>
  <c r="G125" i="8"/>
  <c r="G109" i="8"/>
  <c r="G101" i="8"/>
  <c r="G93" i="8"/>
  <c r="D373" i="10"/>
  <c r="D374" i="10"/>
  <c r="D375" i="10"/>
  <c r="D376" i="10"/>
  <c r="E369" i="10"/>
  <c r="F369" i="10"/>
  <c r="G369" i="10"/>
  <c r="H369" i="10"/>
  <c r="E303" i="10"/>
  <c r="F303" i="10"/>
  <c r="G303" i="10"/>
  <c r="H303" i="10"/>
  <c r="E295" i="10"/>
  <c r="F295" i="10"/>
  <c r="G295" i="10"/>
  <c r="E287" i="10"/>
  <c r="F287" i="10"/>
  <c r="G287" i="10"/>
  <c r="H287" i="10"/>
  <c r="E279" i="10"/>
  <c r="F279" i="10"/>
  <c r="G279" i="10"/>
  <c r="H279" i="10"/>
  <c r="E156" i="10"/>
  <c r="F156" i="10"/>
  <c r="G156" i="10"/>
  <c r="E139" i="10"/>
  <c r="F139" i="10"/>
  <c r="G139" i="10"/>
  <c r="H139" i="10"/>
  <c r="E131" i="10"/>
  <c r="F131" i="10"/>
  <c r="G131" i="10"/>
  <c r="H131" i="10"/>
  <c r="E123" i="10"/>
  <c r="F123" i="10"/>
  <c r="G123" i="10"/>
  <c r="H123" i="10"/>
  <c r="E115" i="10"/>
  <c r="F115" i="10"/>
  <c r="G115" i="10"/>
  <c r="H115" i="10"/>
  <c r="E107" i="10"/>
  <c r="F107" i="10"/>
  <c r="G107" i="10"/>
  <c r="H107" i="10"/>
  <c r="E99" i="10"/>
  <c r="F99" i="10"/>
  <c r="G99" i="10"/>
  <c r="H99" i="10"/>
  <c r="E91" i="10"/>
  <c r="F91" i="10"/>
  <c r="G91" i="10"/>
  <c r="H91" i="10"/>
  <c r="E83" i="10"/>
  <c r="F83" i="10"/>
  <c r="G83" i="10"/>
  <c r="H83" i="10"/>
  <c r="E75" i="10"/>
  <c r="G75" i="10"/>
  <c r="E58" i="10"/>
  <c r="F58" i="10"/>
  <c r="G58" i="10"/>
  <c r="E50" i="10"/>
  <c r="F50" i="10"/>
  <c r="G50" i="10"/>
  <c r="H50" i="10"/>
  <c r="F17" i="10"/>
  <c r="G17" i="10"/>
  <c r="H17" i="10"/>
  <c r="D63" i="12" l="1"/>
  <c r="D85" i="12"/>
  <c r="D86" i="12"/>
  <c r="D87" i="12"/>
  <c r="D88" i="12"/>
  <c r="D89" i="12"/>
  <c r="D90" i="12"/>
  <c r="D84" i="12"/>
  <c r="E83" i="12"/>
  <c r="F83" i="12"/>
  <c r="G83" i="12"/>
  <c r="H83" i="12"/>
  <c r="I83" i="12"/>
  <c r="I75" i="12"/>
  <c r="E75" i="12"/>
  <c r="F75" i="12"/>
  <c r="G75" i="12"/>
  <c r="H75" i="12"/>
  <c r="D77" i="12"/>
  <c r="D78" i="12"/>
  <c r="D79" i="12"/>
  <c r="D81" i="12"/>
  <c r="D82" i="12"/>
  <c r="D76" i="12"/>
  <c r="E67" i="12"/>
  <c r="F67" i="12"/>
  <c r="N83" i="12"/>
  <c r="H67" i="12"/>
  <c r="I67" i="12"/>
  <c r="D69" i="12"/>
  <c r="D70" i="12"/>
  <c r="D71" i="12"/>
  <c r="D72" i="12"/>
  <c r="D73" i="12"/>
  <c r="D74" i="12"/>
  <c r="D68" i="12"/>
  <c r="D66" i="12"/>
  <c r="D83" i="12" l="1"/>
  <c r="H649" i="10"/>
  <c r="D67" i="12"/>
  <c r="D75" i="12"/>
  <c r="G387" i="10" l="1"/>
  <c r="H339" i="10"/>
  <c r="H411" i="10" s="1"/>
  <c r="G388" i="10"/>
  <c r="H340" i="10"/>
  <c r="H412" i="10" s="1"/>
  <c r="G389" i="10"/>
  <c r="H341" i="10"/>
  <c r="H413" i="10" s="1"/>
  <c r="G390" i="10"/>
  <c r="H342" i="10"/>
  <c r="H414" i="10" s="1"/>
  <c r="G391" i="10"/>
  <c r="H343" i="10"/>
  <c r="H415" i="10" s="1"/>
  <c r="G392" i="10"/>
  <c r="H344" i="10"/>
  <c r="H416" i="10" s="1"/>
  <c r="H338" i="10"/>
  <c r="H410" i="10" s="1"/>
  <c r="G386" i="10"/>
  <c r="D135" i="10"/>
  <c r="D136" i="10"/>
  <c r="D137" i="10"/>
  <c r="D138" i="10"/>
  <c r="D134" i="10"/>
  <c r="D79" i="10" l="1"/>
  <c r="H385" i="10"/>
  <c r="H765" i="10" l="1"/>
  <c r="D578" i="10"/>
  <c r="D579" i="10"/>
  <c r="D580" i="10"/>
  <c r="D581" i="10"/>
  <c r="D582" i="10"/>
  <c r="D583" i="10"/>
  <c r="D577" i="10"/>
  <c r="D602" i="10"/>
  <c r="D603" i="10"/>
  <c r="D604" i="10"/>
  <c r="D605" i="10"/>
  <c r="D606" i="10"/>
  <c r="D607" i="10"/>
  <c r="D610" i="10"/>
  <c r="D611" i="10"/>
  <c r="D612" i="10"/>
  <c r="D613" i="10"/>
  <c r="D614" i="10"/>
  <c r="D615" i="10"/>
  <c r="D609" i="10"/>
  <c r="D618" i="10"/>
  <c r="D619" i="10"/>
  <c r="D620" i="10"/>
  <c r="D621" i="10"/>
  <c r="D622" i="10"/>
  <c r="D623" i="10"/>
  <c r="D617" i="10"/>
  <c r="D626" i="10"/>
  <c r="D627" i="10"/>
  <c r="D628" i="10"/>
  <c r="D629" i="10"/>
  <c r="D630" i="10"/>
  <c r="D631" i="10"/>
  <c r="D625" i="10"/>
  <c r="D634" i="10"/>
  <c r="D635" i="10"/>
  <c r="D636" i="10"/>
  <c r="D637" i="10"/>
  <c r="D638" i="10"/>
  <c r="D639" i="10"/>
  <c r="D633" i="10"/>
  <c r="D642" i="10"/>
  <c r="D643" i="10"/>
  <c r="D644" i="10"/>
  <c r="D645" i="10"/>
  <c r="D646" i="10"/>
  <c r="D647" i="10"/>
  <c r="D641" i="10"/>
  <c r="H640" i="10"/>
  <c r="H632" i="10"/>
  <c r="H624" i="10"/>
  <c r="D576" i="10" l="1"/>
  <c r="E640" i="10"/>
  <c r="F640" i="10"/>
  <c r="G640" i="10"/>
  <c r="E632" i="10"/>
  <c r="F632" i="10"/>
  <c r="G632" i="10"/>
  <c r="E624" i="10"/>
  <c r="F624" i="10"/>
  <c r="G624" i="10"/>
  <c r="D640" i="10" l="1"/>
  <c r="D632" i="10"/>
  <c r="D624" i="10"/>
  <c r="J767" i="10"/>
  <c r="J766" i="10"/>
  <c r="J764" i="10" l="1"/>
  <c r="H435" i="10"/>
  <c r="D439" i="10"/>
  <c r="J476" i="10"/>
  <c r="J492" i="10"/>
  <c r="J484" i="10"/>
  <c r="J468" i="10" l="1"/>
  <c r="J558" i="10"/>
  <c r="D494" i="10"/>
  <c r="D495" i="10"/>
  <c r="D496" i="10"/>
  <c r="D497" i="10"/>
  <c r="D498" i="10"/>
  <c r="D499" i="10"/>
  <c r="D493" i="10"/>
  <c r="H492" i="10"/>
  <c r="D486" i="10"/>
  <c r="D487" i="10"/>
  <c r="D488" i="10"/>
  <c r="D489" i="10"/>
  <c r="D490" i="10"/>
  <c r="D491" i="10"/>
  <c r="D485" i="10"/>
  <c r="H484" i="10"/>
  <c r="D478" i="10"/>
  <c r="D479" i="10"/>
  <c r="D480" i="10"/>
  <c r="D481" i="10"/>
  <c r="D482" i="10"/>
  <c r="D483" i="10"/>
  <c r="D477" i="10"/>
  <c r="H476" i="10"/>
  <c r="G476" i="10"/>
  <c r="H468" i="10"/>
  <c r="D405" i="10"/>
  <c r="D406" i="10"/>
  <c r="D407" i="10"/>
  <c r="D408" i="10"/>
  <c r="D404" i="10"/>
  <c r="D175" i="10"/>
  <c r="D176" i="10"/>
  <c r="D177" i="10"/>
  <c r="D178" i="10"/>
  <c r="D179" i="10"/>
  <c r="D180" i="10"/>
  <c r="D174" i="10"/>
  <c r="D282" i="10"/>
  <c r="D283" i="10"/>
  <c r="D284" i="10"/>
  <c r="D285" i="10"/>
  <c r="D286" i="10"/>
  <c r="D281" i="10"/>
  <c r="D290" i="10"/>
  <c r="D291" i="10"/>
  <c r="D292" i="10"/>
  <c r="D293" i="10"/>
  <c r="D294" i="10"/>
  <c r="D289" i="10"/>
  <c r="D297" i="10"/>
  <c r="D298" i="10"/>
  <c r="D299" i="10"/>
  <c r="D300" i="10"/>
  <c r="D301" i="10"/>
  <c r="D302" i="10"/>
  <c r="D296" i="10"/>
  <c r="D306" i="10"/>
  <c r="D307" i="10"/>
  <c r="D308" i="10"/>
  <c r="D309" i="10"/>
  <c r="D310" i="10"/>
  <c r="D305" i="10"/>
  <c r="F348" i="10"/>
  <c r="F340" i="10" s="1"/>
  <c r="F412" i="10" s="1"/>
  <c r="D346" i="10"/>
  <c r="D295" i="10" l="1"/>
  <c r="D173" i="10"/>
  <c r="D492" i="10"/>
  <c r="D597" i="10"/>
  <c r="D598" i="10"/>
  <c r="D599" i="10"/>
  <c r="D596" i="10"/>
  <c r="H592" i="10"/>
  <c r="H600" i="10"/>
  <c r="D589" i="10"/>
  <c r="D590" i="10"/>
  <c r="D591" i="10"/>
  <c r="D588" i="10"/>
  <c r="H584" i="10"/>
  <c r="H576" i="10"/>
  <c r="D440" i="10"/>
  <c r="D441" i="10"/>
  <c r="D442" i="10"/>
  <c r="F361" i="10"/>
  <c r="G361" i="10"/>
  <c r="H361" i="10"/>
  <c r="E361" i="10"/>
  <c r="F353" i="10"/>
  <c r="G353" i="10"/>
  <c r="H353" i="10"/>
  <c r="E353" i="10"/>
  <c r="D354" i="10"/>
  <c r="E352" i="10"/>
  <c r="E344" i="10" s="1"/>
  <c r="D355" i="10"/>
  <c r="D356" i="10"/>
  <c r="D357" i="10"/>
  <c r="D358" i="10"/>
  <c r="D359" i="10"/>
  <c r="D360" i="10"/>
  <c r="D362" i="10"/>
  <c r="D363" i="10"/>
  <c r="D364" i="10"/>
  <c r="D365" i="10"/>
  <c r="D366" i="10"/>
  <c r="D367" i="10"/>
  <c r="D368" i="10"/>
  <c r="D370" i="10"/>
  <c r="D371" i="10"/>
  <c r="D372" i="10"/>
  <c r="D383" i="10"/>
  <c r="D384" i="10"/>
  <c r="D382" i="10"/>
  <c r="H377" i="10"/>
  <c r="H768" i="10"/>
  <c r="H769" i="10"/>
  <c r="H770" i="10"/>
  <c r="G278" i="10"/>
  <c r="H771" i="10"/>
  <c r="H767" i="10" l="1"/>
  <c r="H271" i="10"/>
  <c r="D353" i="10"/>
  <c r="D361" i="10"/>
  <c r="D369" i="10"/>
  <c r="D570" i="10"/>
  <c r="D228" i="10"/>
  <c r="D229" i="10"/>
  <c r="D233" i="10"/>
  <c r="D234" i="10"/>
  <c r="D235" i="10"/>
  <c r="D236" i="10"/>
  <c r="D237" i="10"/>
  <c r="D232" i="10"/>
  <c r="H230" i="10"/>
  <c r="D244" i="10"/>
  <c r="D241" i="10"/>
  <c r="D242" i="10"/>
  <c r="D243" i="10"/>
  <c r="D245" i="10"/>
  <c r="H238" i="10"/>
  <c r="D257" i="10"/>
  <c r="H254" i="10"/>
  <c r="D249" i="10"/>
  <c r="D250" i="10"/>
  <c r="D251" i="10"/>
  <c r="D252" i="10"/>
  <c r="D253" i="10"/>
  <c r="D248" i="10"/>
  <c r="H246" i="10"/>
  <c r="D194" i="10"/>
  <c r="D196" i="10"/>
  <c r="D193" i="10"/>
  <c r="H189" i="10"/>
  <c r="D186" i="10"/>
  <c r="D187" i="10"/>
  <c r="D188" i="10"/>
  <c r="D185" i="10"/>
  <c r="H181" i="10"/>
  <c r="D161" i="10"/>
  <c r="D162" i="10"/>
  <c r="D163" i="10"/>
  <c r="D160" i="10"/>
  <c r="E33" i="10"/>
  <c r="F33" i="10"/>
  <c r="G33" i="10"/>
  <c r="H33" i="10"/>
  <c r="D88" i="10"/>
  <c r="D89" i="10"/>
  <c r="D90" i="10"/>
  <c r="D87" i="10"/>
  <c r="D96" i="10"/>
  <c r="D97" i="10"/>
  <c r="D98" i="10"/>
  <c r="D104" i="10"/>
  <c r="D105" i="10"/>
  <c r="D106" i="10"/>
  <c r="D103" i="10"/>
  <c r="D112" i="10"/>
  <c r="D113" i="10"/>
  <c r="D114" i="10"/>
  <c r="D111" i="10"/>
  <c r="D120" i="10"/>
  <c r="D121" i="10"/>
  <c r="D122" i="10"/>
  <c r="D119" i="10"/>
  <c r="D128" i="10"/>
  <c r="D129" i="10"/>
  <c r="D130" i="10"/>
  <c r="D127" i="10"/>
  <c r="D80" i="10"/>
  <c r="D81" i="10"/>
  <c r="D82" i="10"/>
  <c r="D63" i="10"/>
  <c r="D64" i="10"/>
  <c r="D65" i="10"/>
  <c r="D62" i="10"/>
  <c r="H25" i="10"/>
  <c r="D30" i="10"/>
  <c r="D31" i="10"/>
  <c r="D32" i="10"/>
  <c r="D29" i="10"/>
  <c r="D22" i="10"/>
  <c r="D23" i="10"/>
  <c r="D24" i="10"/>
  <c r="D21" i="10"/>
  <c r="D156" i="10" l="1"/>
  <c r="H173" i="10"/>
  <c r="H766" i="10"/>
  <c r="D222" i="10"/>
  <c r="D58" i="10"/>
  <c r="H558" i="10"/>
  <c r="H9" i="10"/>
  <c r="H42" i="10"/>
  <c r="G348" i="10"/>
  <c r="G340" i="10" s="1"/>
  <c r="G412" i="10" s="1"/>
  <c r="D412" i="10" s="1"/>
  <c r="E349" i="10"/>
  <c r="E341" i="10" s="1"/>
  <c r="E413" i="10" s="1"/>
  <c r="F349" i="10"/>
  <c r="F341" i="10" s="1"/>
  <c r="F413" i="10" s="1"/>
  <c r="G349" i="10"/>
  <c r="G341" i="10" s="1"/>
  <c r="G413" i="10" s="1"/>
  <c r="E350" i="10"/>
  <c r="E342" i="10" s="1"/>
  <c r="E414" i="10" s="1"/>
  <c r="F350" i="10"/>
  <c r="F342" i="10" s="1"/>
  <c r="F414" i="10" s="1"/>
  <c r="G350" i="10"/>
  <c r="G342" i="10" s="1"/>
  <c r="G414" i="10" s="1"/>
  <c r="E351" i="10"/>
  <c r="E343" i="10" s="1"/>
  <c r="E415" i="10" s="1"/>
  <c r="F351" i="10"/>
  <c r="F343" i="10" s="1"/>
  <c r="F415" i="10" s="1"/>
  <c r="G351" i="10"/>
  <c r="G343" i="10" s="1"/>
  <c r="G415" i="10" s="1"/>
  <c r="F352" i="10"/>
  <c r="F344" i="10" s="1"/>
  <c r="G352" i="10"/>
  <c r="G344" i="10" s="1"/>
  <c r="G416" i="10" s="1"/>
  <c r="F347" i="10"/>
  <c r="F339" i="10" s="1"/>
  <c r="F411" i="10" s="1"/>
  <c r="G347" i="10"/>
  <c r="G339" i="10" s="1"/>
  <c r="G411" i="10" s="1"/>
  <c r="D415" i="10" l="1"/>
  <c r="D413" i="10"/>
  <c r="D414" i="10"/>
  <c r="D347" i="10"/>
  <c r="D349" i="10"/>
  <c r="D348" i="10"/>
  <c r="D352" i="10"/>
  <c r="D351" i="10"/>
  <c r="D350" i="10"/>
  <c r="E345" i="10"/>
  <c r="H345" i="10"/>
  <c r="D89" i="8" l="1"/>
  <c r="D345" i="10"/>
  <c r="G363" i="8"/>
  <c r="G355" i="8"/>
  <c r="G347" i="8"/>
  <c r="D370" i="8"/>
  <c r="D369" i="8"/>
  <c r="D367" i="8"/>
  <c r="D366" i="8"/>
  <c r="D365" i="8"/>
  <c r="D364" i="8"/>
  <c r="D362" i="8"/>
  <c r="D361" i="8"/>
  <c r="D359" i="8"/>
  <c r="D358" i="8"/>
  <c r="D357" i="8"/>
  <c r="D356" i="8"/>
  <c r="D354" i="8"/>
  <c r="D352" i="8"/>
  <c r="D351" i="8"/>
  <c r="D350" i="8"/>
  <c r="D349" i="8"/>
  <c r="D348" i="8"/>
  <c r="L344" i="8"/>
  <c r="L345" i="8"/>
  <c r="L346" i="8"/>
  <c r="L343" i="8"/>
  <c r="H337" i="10" l="1"/>
  <c r="D355" i="8"/>
  <c r="D347" i="8"/>
  <c r="D363" i="8"/>
  <c r="L90" i="8"/>
  <c r="L91" i="8"/>
  <c r="L92" i="8"/>
  <c r="L89" i="8"/>
  <c r="D140" i="8"/>
  <c r="D139" i="8"/>
  <c r="D138" i="8"/>
  <c r="D136" i="8"/>
  <c r="D135" i="8"/>
  <c r="D134" i="8"/>
  <c r="D132" i="8"/>
  <c r="D131" i="8"/>
  <c r="D129" i="8"/>
  <c r="D128" i="8"/>
  <c r="D127" i="8"/>
  <c r="D126" i="8"/>
  <c r="D124" i="8"/>
  <c r="D123" i="8"/>
  <c r="D121" i="8"/>
  <c r="D120" i="8"/>
  <c r="D119" i="8"/>
  <c r="D118" i="8"/>
  <c r="D116" i="8"/>
  <c r="D115" i="8"/>
  <c r="D113" i="8"/>
  <c r="D112" i="8"/>
  <c r="D111" i="8"/>
  <c r="D110" i="8"/>
  <c r="D108" i="8"/>
  <c r="D107" i="8"/>
  <c r="D105" i="8"/>
  <c r="D104" i="8"/>
  <c r="D103" i="8"/>
  <c r="D102" i="8"/>
  <c r="D100" i="8"/>
  <c r="D99" i="8"/>
  <c r="D97" i="8"/>
  <c r="D96" i="8"/>
  <c r="D95" i="8"/>
  <c r="D94" i="8"/>
  <c r="H764" i="10" l="1"/>
  <c r="H409" i="10"/>
  <c r="D101" i="8"/>
  <c r="D117" i="8"/>
  <c r="D133" i="8"/>
  <c r="D93" i="8"/>
  <c r="D109" i="8"/>
  <c r="D125" i="8"/>
  <c r="D102" i="10"/>
  <c r="D101" i="10"/>
  <c r="D100" i="10"/>
  <c r="D83" i="10" l="1"/>
  <c r="D99" i="10"/>
  <c r="D115" i="10"/>
  <c r="D91" i="10"/>
  <c r="D107" i="10"/>
  <c r="D123" i="10"/>
  <c r="L127" i="12" l="1"/>
  <c r="L128" i="12"/>
  <c r="L129" i="12"/>
  <c r="L130" i="12"/>
  <c r="L131" i="12"/>
  <c r="L132" i="12"/>
  <c r="L126" i="12"/>
  <c r="L125" i="12" l="1"/>
  <c r="D107" i="12"/>
  <c r="D106" i="12"/>
  <c r="D105" i="12"/>
  <c r="D104" i="12"/>
  <c r="D103" i="12"/>
  <c r="D102" i="12"/>
  <c r="D101" i="12"/>
  <c r="D129" i="11" l="1"/>
  <c r="D128" i="11"/>
  <c r="D130" i="11"/>
  <c r="E125" i="11" l="1"/>
  <c r="G767" i="10"/>
  <c r="G768" i="10"/>
  <c r="G769" i="10"/>
  <c r="G770" i="10"/>
  <c r="G492" i="10"/>
  <c r="F492" i="10"/>
  <c r="E492" i="10"/>
  <c r="G484" i="10"/>
  <c r="F484" i="10"/>
  <c r="E484" i="10"/>
  <c r="F476" i="10"/>
  <c r="E476" i="10"/>
  <c r="D421" i="10" l="1"/>
  <c r="D422" i="10"/>
  <c r="D423" i="10"/>
  <c r="D424" i="10"/>
  <c r="E419" i="10"/>
  <c r="D425" i="10"/>
  <c r="G468" i="10"/>
  <c r="D469" i="10"/>
  <c r="D474" i="10"/>
  <c r="D471" i="10"/>
  <c r="D475" i="10"/>
  <c r="D473" i="10"/>
  <c r="D472" i="10"/>
  <c r="D470" i="10"/>
  <c r="D476" i="10"/>
  <c r="E468" i="10"/>
  <c r="F468" i="10"/>
  <c r="D484" i="10"/>
  <c r="E387" i="10"/>
  <c r="F387" i="10"/>
  <c r="E388" i="10"/>
  <c r="F388" i="10"/>
  <c r="E389" i="10"/>
  <c r="F389" i="10"/>
  <c r="E390" i="10"/>
  <c r="F390" i="10"/>
  <c r="E391" i="10"/>
  <c r="F391" i="10"/>
  <c r="E392" i="10"/>
  <c r="F392" i="10"/>
  <c r="F386" i="10"/>
  <c r="D386" i="10" s="1"/>
  <c r="D339" i="10" l="1"/>
  <c r="D344" i="10"/>
  <c r="D391" i="10"/>
  <c r="D389" i="10"/>
  <c r="D387" i="10"/>
  <c r="D392" i="10"/>
  <c r="D343" i="10"/>
  <c r="D390" i="10"/>
  <c r="D341" i="10"/>
  <c r="D388" i="10"/>
  <c r="D342" i="10"/>
  <c r="D340" i="10"/>
  <c r="D468" i="10"/>
  <c r="E337" i="10" l="1"/>
  <c r="D90" i="11"/>
  <c r="D89" i="11"/>
  <c r="D88" i="11"/>
  <c r="D87" i="11"/>
  <c r="D86" i="11"/>
  <c r="D85" i="11"/>
  <c r="D84" i="11"/>
  <c r="I83" i="11"/>
  <c r="H83" i="11"/>
  <c r="G83" i="11"/>
  <c r="F83" i="11"/>
  <c r="E83" i="11"/>
  <c r="D82" i="11"/>
  <c r="D81" i="11"/>
  <c r="D80" i="11"/>
  <c r="D79" i="11"/>
  <c r="D78" i="11"/>
  <c r="D77" i="11"/>
  <c r="D76" i="11"/>
  <c r="I75" i="11"/>
  <c r="H75" i="11"/>
  <c r="G75" i="11"/>
  <c r="F75" i="11"/>
  <c r="E75" i="11"/>
  <c r="D74" i="11"/>
  <c r="D73" i="11"/>
  <c r="D72" i="11"/>
  <c r="D71" i="11"/>
  <c r="D70" i="11"/>
  <c r="D69" i="11"/>
  <c r="D68" i="11"/>
  <c r="I67" i="11"/>
  <c r="H67" i="11"/>
  <c r="G67" i="11"/>
  <c r="F67" i="11"/>
  <c r="E67" i="11"/>
  <c r="C32" i="18"/>
  <c r="D83" i="11" l="1"/>
  <c r="D67" i="11"/>
  <c r="D66" i="11"/>
  <c r="D59" i="11" s="1"/>
  <c r="D75" i="11"/>
  <c r="D11" i="11" l="1"/>
  <c r="G10" i="11"/>
  <c r="D152" i="11" l="1"/>
  <c r="D37" i="17"/>
  <c r="D336" i="8"/>
  <c r="D384" i="8"/>
  <c r="D575" i="10"/>
  <c r="G569" i="10"/>
  <c r="G757" i="10" s="1"/>
  <c r="G756" i="10" s="1"/>
  <c r="D573" i="10"/>
  <c r="D574" i="10"/>
  <c r="D571" i="10"/>
  <c r="L51" i="12"/>
  <c r="H163" i="11"/>
  <c r="H164" i="11"/>
  <c r="G568" i="10" l="1"/>
  <c r="J161" i="11"/>
  <c r="H161" i="11"/>
  <c r="G19" i="15"/>
  <c r="E150" i="10" l="1"/>
  <c r="E411" i="10" s="1"/>
  <c r="D411" i="10" s="1"/>
  <c r="G149" i="10"/>
  <c r="G410" i="10" s="1"/>
  <c r="F149" i="10"/>
  <c r="F410" i="10" s="1"/>
  <c r="D410" i="10" s="1"/>
  <c r="E160" i="8"/>
  <c r="F160" i="8"/>
  <c r="F405" i="8" s="1"/>
  <c r="E44" i="16" s="1"/>
  <c r="H160" i="8"/>
  <c r="I160" i="8"/>
  <c r="E161" i="8"/>
  <c r="F161" i="8"/>
  <c r="F406" i="8" s="1"/>
  <c r="G161" i="8"/>
  <c r="G406" i="8" s="1"/>
  <c r="H161" i="8"/>
  <c r="H406" i="8" s="1"/>
  <c r="I161" i="8"/>
  <c r="I406" i="8" s="1"/>
  <c r="E162" i="8"/>
  <c r="F162" i="8"/>
  <c r="F407" i="8" s="1"/>
  <c r="G162" i="8"/>
  <c r="H162" i="8"/>
  <c r="I162" i="8"/>
  <c r="E163" i="8"/>
  <c r="F163" i="8"/>
  <c r="F408" i="8" s="1"/>
  <c r="H163" i="8"/>
  <c r="H408" i="8" s="1"/>
  <c r="I163" i="8"/>
  <c r="I408" i="8" s="1"/>
  <c r="E164" i="8"/>
  <c r="F164" i="8"/>
  <c r="F409" i="8" s="1"/>
  <c r="H164" i="8"/>
  <c r="I164" i="8"/>
  <c r="E165" i="8"/>
  <c r="F165" i="8"/>
  <c r="F410" i="8" s="1"/>
  <c r="H165" i="8"/>
  <c r="H410" i="8" s="1"/>
  <c r="I165" i="8"/>
  <c r="I410" i="8" s="1"/>
  <c r="F159" i="8"/>
  <c r="F404" i="8" s="1"/>
  <c r="D44" i="16" s="1"/>
  <c r="H159" i="8"/>
  <c r="H404" i="8" s="1"/>
  <c r="D46" i="16" s="1"/>
  <c r="I159" i="8"/>
  <c r="I404" i="8" s="1"/>
  <c r="D47" i="16" s="1"/>
  <c r="E159" i="8"/>
  <c r="D173" i="8"/>
  <c r="D172" i="8"/>
  <c r="D170" i="8"/>
  <c r="D169" i="8"/>
  <c r="D168" i="8"/>
  <c r="D167" i="8"/>
  <c r="G166" i="8"/>
  <c r="D149" i="10" l="1"/>
  <c r="D150" i="10"/>
  <c r="E766" i="10"/>
  <c r="D163" i="8"/>
  <c r="F148" i="10"/>
  <c r="E148" i="10"/>
  <c r="G148" i="10"/>
  <c r="D152" i="10"/>
  <c r="D153" i="10"/>
  <c r="D155" i="10"/>
  <c r="D154" i="10"/>
  <c r="D166" i="8"/>
  <c r="D165" i="8"/>
  <c r="D164" i="8"/>
  <c r="D162" i="8"/>
  <c r="D161" i="8"/>
  <c r="D160" i="8"/>
  <c r="D159" i="8"/>
  <c r="I158" i="8"/>
  <c r="H158" i="8"/>
  <c r="G158" i="8"/>
  <c r="F158" i="8"/>
  <c r="E158" i="8"/>
  <c r="D148" i="10" l="1"/>
  <c r="D158" i="8"/>
  <c r="D157" i="12" l="1"/>
  <c r="D156" i="12"/>
  <c r="D155" i="12"/>
  <c r="D154" i="12"/>
  <c r="D153" i="12"/>
  <c r="D152" i="12"/>
  <c r="D151" i="12"/>
  <c r="I150" i="12"/>
  <c r="H150" i="12"/>
  <c r="G150" i="12"/>
  <c r="F150" i="12"/>
  <c r="E150" i="12"/>
  <c r="E201" i="12"/>
  <c r="G127" i="12"/>
  <c r="G201" i="12" s="1"/>
  <c r="H127" i="12"/>
  <c r="I127" i="12"/>
  <c r="G128" i="12"/>
  <c r="G202" i="12" s="1"/>
  <c r="H128" i="12"/>
  <c r="I128" i="12"/>
  <c r="G129" i="12"/>
  <c r="G203" i="12" s="1"/>
  <c r="H129" i="12"/>
  <c r="I129" i="12"/>
  <c r="G130" i="12"/>
  <c r="G204" i="12" s="1"/>
  <c r="H130" i="12"/>
  <c r="I130" i="12"/>
  <c r="G131" i="12"/>
  <c r="G205" i="12" s="1"/>
  <c r="G30" i="15" s="1"/>
  <c r="H131" i="12"/>
  <c r="I131" i="12"/>
  <c r="G132" i="12"/>
  <c r="G206" i="12" s="1"/>
  <c r="G31" i="15" s="1"/>
  <c r="H132" i="12"/>
  <c r="I132" i="12"/>
  <c r="G126" i="12"/>
  <c r="G200" i="12" s="1"/>
  <c r="H126" i="12"/>
  <c r="H200" i="12" s="1"/>
  <c r="I126" i="12"/>
  <c r="E126" i="12"/>
  <c r="E200" i="12" s="1"/>
  <c r="E25" i="15" s="1"/>
  <c r="I133" i="12"/>
  <c r="H133" i="12"/>
  <c r="G133" i="12"/>
  <c r="F133" i="12"/>
  <c r="E133" i="12"/>
  <c r="D140" i="12"/>
  <c r="D139" i="12"/>
  <c r="D118" i="12"/>
  <c r="D119" i="12"/>
  <c r="D120" i="12"/>
  <c r="D122" i="12"/>
  <c r="D123" i="12"/>
  <c r="D135" i="12"/>
  <c r="D136" i="12"/>
  <c r="D137" i="12"/>
  <c r="D138" i="12"/>
  <c r="D117" i="12"/>
  <c r="D115" i="12"/>
  <c r="D113" i="12"/>
  <c r="D112" i="12"/>
  <c r="D111" i="12"/>
  <c r="D110" i="12"/>
  <c r="D109" i="12"/>
  <c r="I116" i="12"/>
  <c r="H116" i="12"/>
  <c r="G116" i="12"/>
  <c r="F116" i="12"/>
  <c r="I108" i="12"/>
  <c r="H108" i="12"/>
  <c r="G108" i="12"/>
  <c r="E108" i="12"/>
  <c r="I100" i="12"/>
  <c r="H100" i="12"/>
  <c r="G100" i="12"/>
  <c r="F100" i="12"/>
  <c r="E100" i="12"/>
  <c r="D65" i="12"/>
  <c r="D64" i="12"/>
  <c r="D62" i="12"/>
  <c r="D61" i="12"/>
  <c r="D60" i="12"/>
  <c r="D58" i="12"/>
  <c r="D57" i="12"/>
  <c r="D56" i="12"/>
  <c r="D55" i="12"/>
  <c r="D54" i="12"/>
  <c r="D53" i="12"/>
  <c r="D52" i="12"/>
  <c r="D50" i="12"/>
  <c r="D49" i="12"/>
  <c r="D48" i="12"/>
  <c r="D47" i="12"/>
  <c r="D46" i="12"/>
  <c r="D45" i="12"/>
  <c r="D44" i="12"/>
  <c r="D42" i="12"/>
  <c r="D41" i="12"/>
  <c r="D40" i="12"/>
  <c r="D39" i="12"/>
  <c r="D38" i="12"/>
  <c r="D37" i="12"/>
  <c r="D36" i="12"/>
  <c r="D34" i="12"/>
  <c r="D33" i="12"/>
  <c r="D32" i="12"/>
  <c r="D31" i="12"/>
  <c r="D30" i="12"/>
  <c r="D29" i="12"/>
  <c r="D28" i="12"/>
  <c r="D26" i="12"/>
  <c r="D25" i="12"/>
  <c r="D24" i="12"/>
  <c r="D23" i="12"/>
  <c r="D22" i="12"/>
  <c r="D21" i="12"/>
  <c r="D20" i="12"/>
  <c r="I59" i="12"/>
  <c r="H59" i="12"/>
  <c r="G59" i="12"/>
  <c r="F59" i="12"/>
  <c r="E59" i="12"/>
  <c r="I51" i="12"/>
  <c r="H51" i="12"/>
  <c r="G51" i="12"/>
  <c r="F51" i="12"/>
  <c r="E51" i="12"/>
  <c r="I43" i="12"/>
  <c r="H43" i="12"/>
  <c r="G43" i="12"/>
  <c r="F43" i="12"/>
  <c r="E43" i="12"/>
  <c r="I35" i="12"/>
  <c r="H35" i="12"/>
  <c r="G35" i="12"/>
  <c r="F35" i="12"/>
  <c r="E35" i="12"/>
  <c r="I27" i="12"/>
  <c r="H27" i="12"/>
  <c r="G27" i="12"/>
  <c r="F27" i="12"/>
  <c r="E27" i="12"/>
  <c r="I19" i="12"/>
  <c r="H19" i="12"/>
  <c r="G19" i="12"/>
  <c r="F19" i="12"/>
  <c r="E19" i="12"/>
  <c r="D13" i="12"/>
  <c r="D18" i="12"/>
  <c r="D17" i="12"/>
  <c r="D16" i="12"/>
  <c r="D15" i="12"/>
  <c r="D14" i="12"/>
  <c r="I10" i="12"/>
  <c r="E10" i="12"/>
  <c r="I125" i="11"/>
  <c r="H125" i="11"/>
  <c r="G37" i="17"/>
  <c r="H162" i="11"/>
  <c r="G16" i="15"/>
  <c r="D35" i="11"/>
  <c r="D37" i="11"/>
  <c r="I34" i="11"/>
  <c r="H34" i="11"/>
  <c r="F34" i="11"/>
  <c r="E34" i="11"/>
  <c r="I26" i="11"/>
  <c r="H26" i="11"/>
  <c r="G26" i="11"/>
  <c r="F26" i="11"/>
  <c r="E26" i="11"/>
  <c r="I18" i="11"/>
  <c r="H18" i="11"/>
  <c r="G18" i="11"/>
  <c r="F18" i="11"/>
  <c r="E18" i="11"/>
  <c r="D41" i="11"/>
  <c r="D40" i="11"/>
  <c r="D39" i="11"/>
  <c r="D38" i="11"/>
  <c r="D36" i="11"/>
  <c r="D33" i="11"/>
  <c r="D32" i="11"/>
  <c r="D31" i="11"/>
  <c r="D30" i="11"/>
  <c r="D29" i="11"/>
  <c r="D28" i="11"/>
  <c r="D27" i="11"/>
  <c r="D25" i="11"/>
  <c r="D24" i="11"/>
  <c r="D23" i="11"/>
  <c r="D22" i="11"/>
  <c r="D21" i="11"/>
  <c r="D20" i="11"/>
  <c r="D19" i="11"/>
  <c r="G707" i="10"/>
  <c r="F707" i="10"/>
  <c r="E707" i="10"/>
  <c r="D708" i="10"/>
  <c r="D709" i="10"/>
  <c r="D710" i="10"/>
  <c r="D711" i="10"/>
  <c r="D712" i="10"/>
  <c r="D713" i="10"/>
  <c r="D714" i="10"/>
  <c r="G690" i="10"/>
  <c r="F690" i="10"/>
  <c r="E690" i="10"/>
  <c r="E682" i="10"/>
  <c r="G673" i="10"/>
  <c r="F673" i="10"/>
  <c r="E673" i="10"/>
  <c r="G665" i="10"/>
  <c r="F665" i="10"/>
  <c r="G657" i="10"/>
  <c r="F657" i="10"/>
  <c r="D658" i="10"/>
  <c r="D659" i="10"/>
  <c r="D660" i="10"/>
  <c r="D661" i="10"/>
  <c r="D662" i="10"/>
  <c r="D663" i="10"/>
  <c r="D664" i="10"/>
  <c r="D666" i="10"/>
  <c r="D667" i="10"/>
  <c r="D668" i="10"/>
  <c r="D669" i="10"/>
  <c r="D670" i="10"/>
  <c r="D672" i="10"/>
  <c r="D674" i="10"/>
  <c r="D675" i="10"/>
  <c r="D676" i="10"/>
  <c r="D677" i="10"/>
  <c r="D678" i="10"/>
  <c r="D679" i="10"/>
  <c r="D680" i="10"/>
  <c r="D691" i="10"/>
  <c r="D692" i="10"/>
  <c r="D693" i="10"/>
  <c r="D694" i="10"/>
  <c r="D695" i="10"/>
  <c r="D696" i="10"/>
  <c r="D697" i="10"/>
  <c r="F616" i="10"/>
  <c r="E616" i="10"/>
  <c r="F608" i="10"/>
  <c r="E608" i="10"/>
  <c r="G600" i="10"/>
  <c r="F600" i="10"/>
  <c r="E600" i="10"/>
  <c r="G592" i="10"/>
  <c r="F592" i="10"/>
  <c r="E592" i="10"/>
  <c r="G584" i="10"/>
  <c r="F584" i="10"/>
  <c r="E584" i="10"/>
  <c r="G576" i="10"/>
  <c r="F576" i="10"/>
  <c r="E576" i="10"/>
  <c r="D453" i="10"/>
  <c r="D452" i="10"/>
  <c r="D450" i="10"/>
  <c r="D449" i="10"/>
  <c r="D446" i="10"/>
  <c r="D444" i="10"/>
  <c r="G451" i="10"/>
  <c r="F451" i="10"/>
  <c r="E451" i="10"/>
  <c r="G443" i="10"/>
  <c r="F443" i="10"/>
  <c r="E443" i="10"/>
  <c r="E435" i="10"/>
  <c r="F435" i="10"/>
  <c r="G435" i="10"/>
  <c r="D395" i="10"/>
  <c r="D394" i="10"/>
  <c r="F401" i="10"/>
  <c r="G393" i="10"/>
  <c r="F393" i="10"/>
  <c r="G377" i="10"/>
  <c r="F377" i="10"/>
  <c r="E377" i="10"/>
  <c r="G345" i="10"/>
  <c r="F345" i="10"/>
  <c r="D303" i="10"/>
  <c r="D287" i="10"/>
  <c r="D279" i="10"/>
  <c r="G189" i="10"/>
  <c r="F189" i="10"/>
  <c r="E189" i="10"/>
  <c r="G181" i="10"/>
  <c r="F181" i="10"/>
  <c r="E181" i="10"/>
  <c r="G173" i="10"/>
  <c r="F173" i="10"/>
  <c r="E173" i="10"/>
  <c r="E767" i="10"/>
  <c r="E768" i="10"/>
  <c r="E769" i="10"/>
  <c r="E770" i="10"/>
  <c r="E278" i="10"/>
  <c r="D261" i="10"/>
  <c r="D260" i="10"/>
  <c r="D259" i="10"/>
  <c r="D258" i="10"/>
  <c r="D256" i="10"/>
  <c r="D255" i="10"/>
  <c r="D238" i="10"/>
  <c r="G254" i="10"/>
  <c r="F254" i="10"/>
  <c r="E254" i="10"/>
  <c r="G246" i="10"/>
  <c r="F246" i="10"/>
  <c r="E246" i="10"/>
  <c r="G238" i="10"/>
  <c r="F238" i="10"/>
  <c r="E238" i="10"/>
  <c r="G230" i="10"/>
  <c r="F230" i="10"/>
  <c r="E230" i="10"/>
  <c r="D133" i="10"/>
  <c r="D132" i="10"/>
  <c r="G25" i="10"/>
  <c r="F25" i="10"/>
  <c r="E25" i="10"/>
  <c r="D108" i="12" l="1"/>
  <c r="E416" i="10"/>
  <c r="D18" i="11"/>
  <c r="H206" i="12"/>
  <c r="H31" i="15" s="1"/>
  <c r="F43" i="20" s="1"/>
  <c r="H25" i="15"/>
  <c r="I205" i="12"/>
  <c r="I30" i="15" s="1"/>
  <c r="H202" i="12"/>
  <c r="H27" i="15" s="1"/>
  <c r="I201" i="12"/>
  <c r="H205" i="12"/>
  <c r="H30" i="15" s="1"/>
  <c r="I204" i="12"/>
  <c r="I29" i="15" s="1"/>
  <c r="F31" i="18"/>
  <c r="H201" i="12"/>
  <c r="H26" i="15" s="1"/>
  <c r="D29" i="18"/>
  <c r="H204" i="12"/>
  <c r="I203" i="12"/>
  <c r="I28" i="15" s="1"/>
  <c r="I206" i="12"/>
  <c r="I31" i="15" s="1"/>
  <c r="G43" i="20" s="1"/>
  <c r="H203" i="12"/>
  <c r="H28" i="15" s="1"/>
  <c r="I202" i="12"/>
  <c r="I27" i="15" s="1"/>
  <c r="D133" i="12"/>
  <c r="G165" i="10"/>
  <c r="E165" i="10"/>
  <c r="F92" i="12"/>
  <c r="D97" i="12"/>
  <c r="D96" i="12"/>
  <c r="D99" i="12"/>
  <c r="F125" i="11"/>
  <c r="E26" i="15"/>
  <c r="H151" i="11"/>
  <c r="F30" i="18"/>
  <c r="G26" i="15"/>
  <c r="F29" i="15"/>
  <c r="F19" i="15"/>
  <c r="G151" i="11"/>
  <c r="I151" i="11"/>
  <c r="D154" i="11"/>
  <c r="D35" i="17"/>
  <c r="E19" i="15"/>
  <c r="D153" i="11"/>
  <c r="I37" i="17"/>
  <c r="E37" i="17"/>
  <c r="J37" i="17"/>
  <c r="H37" i="17"/>
  <c r="F37" i="17"/>
  <c r="G25" i="15"/>
  <c r="F29" i="18"/>
  <c r="H29" i="15"/>
  <c r="D59" i="12"/>
  <c r="D131" i="10"/>
  <c r="D139" i="10"/>
  <c r="D584" i="10"/>
  <c r="D673" i="10"/>
  <c r="D657" i="10"/>
  <c r="D75" i="10"/>
  <c r="D181" i="10"/>
  <c r="D401" i="10"/>
  <c r="E558" i="10"/>
  <c r="D435" i="10"/>
  <c r="D592" i="10"/>
  <c r="D707" i="10"/>
  <c r="E42" i="10"/>
  <c r="D189" i="10"/>
  <c r="D377" i="10"/>
  <c r="G29" i="15"/>
  <c r="D150" i="12"/>
  <c r="D36" i="17"/>
  <c r="H36" i="17"/>
  <c r="G35" i="17"/>
  <c r="F36" i="17"/>
  <c r="E35" i="17"/>
  <c r="D145" i="12"/>
  <c r="D12" i="11"/>
  <c r="J35" i="17"/>
  <c r="I36" i="17"/>
  <c r="H35" i="17"/>
  <c r="F35" i="17"/>
  <c r="E36" i="17"/>
  <c r="D116" i="12"/>
  <c r="H142" i="12"/>
  <c r="D146" i="12"/>
  <c r="D144" i="12"/>
  <c r="D128" i="12"/>
  <c r="D16" i="11"/>
  <c r="I10" i="11"/>
  <c r="D616" i="10"/>
  <c r="D608" i="10"/>
  <c r="D690" i="10"/>
  <c r="D147" i="12"/>
  <c r="D148" i="12"/>
  <c r="I29" i="18"/>
  <c r="D149" i="12"/>
  <c r="D132" i="12"/>
  <c r="G20" i="15"/>
  <c r="F22" i="15"/>
  <c r="G21" i="15"/>
  <c r="D14" i="11"/>
  <c r="G18" i="15"/>
  <c r="G125" i="11"/>
  <c r="I142" i="12"/>
  <c r="G142" i="12"/>
  <c r="E142" i="12"/>
  <c r="D27" i="12"/>
  <c r="D43" i="12"/>
  <c r="F125" i="12"/>
  <c r="D100" i="12"/>
  <c r="H10" i="12"/>
  <c r="D12" i="12"/>
  <c r="D10" i="12" s="1"/>
  <c r="E125" i="12"/>
  <c r="H125" i="12"/>
  <c r="D131" i="12"/>
  <c r="D130" i="12"/>
  <c r="D127" i="12"/>
  <c r="D129" i="12"/>
  <c r="I125" i="12"/>
  <c r="G125" i="12"/>
  <c r="D126" i="12"/>
  <c r="F10" i="12"/>
  <c r="D51" i="12"/>
  <c r="D35" i="12"/>
  <c r="D19" i="12"/>
  <c r="D17" i="11"/>
  <c r="D15" i="11"/>
  <c r="D13" i="11"/>
  <c r="H10" i="11"/>
  <c r="F10" i="11"/>
  <c r="E10" i="11"/>
  <c r="D26" i="11"/>
  <c r="D34" i="11"/>
  <c r="D665" i="10"/>
  <c r="D600" i="10"/>
  <c r="E569" i="10"/>
  <c r="E757" i="10" s="1"/>
  <c r="D230" i="10"/>
  <c r="D246" i="10"/>
  <c r="D254" i="10"/>
  <c r="D451" i="10"/>
  <c r="D443" i="10"/>
  <c r="E385" i="10"/>
  <c r="D393" i="10"/>
  <c r="D35" i="10"/>
  <c r="D25" i="10"/>
  <c r="D706" i="10"/>
  <c r="D704" i="10"/>
  <c r="D703" i="10"/>
  <c r="D702" i="10"/>
  <c r="D701" i="10"/>
  <c r="G682" i="10"/>
  <c r="D656" i="10"/>
  <c r="D654" i="10"/>
  <c r="D653" i="10"/>
  <c r="D652" i="10"/>
  <c r="G771" i="10"/>
  <c r="G385" i="10"/>
  <c r="F385" i="10"/>
  <c r="G337" i="10"/>
  <c r="F278" i="10"/>
  <c r="F416" i="10" s="1"/>
  <c r="F770" i="10"/>
  <c r="F769" i="10"/>
  <c r="F768" i="10"/>
  <c r="F767" i="10"/>
  <c r="G766" i="10"/>
  <c r="F766" i="10"/>
  <c r="D49" i="10"/>
  <c r="D48" i="10"/>
  <c r="D47" i="10"/>
  <c r="G9" i="10"/>
  <c r="F379" i="8"/>
  <c r="H379" i="8"/>
  <c r="D396" i="8"/>
  <c r="D397" i="8"/>
  <c r="D398" i="8"/>
  <c r="D399" i="8"/>
  <c r="D382" i="8"/>
  <c r="D388" i="8"/>
  <c r="D389" i="8"/>
  <c r="D390" i="8"/>
  <c r="D391" i="8"/>
  <c r="G395" i="8"/>
  <c r="F387" i="8"/>
  <c r="I379" i="8"/>
  <c r="D402" i="8"/>
  <c r="D401" i="8"/>
  <c r="D394" i="8"/>
  <c r="D393" i="8"/>
  <c r="D386" i="8"/>
  <c r="F331" i="8"/>
  <c r="H331" i="8"/>
  <c r="D332" i="8"/>
  <c r="D340" i="8"/>
  <c r="D341" i="8"/>
  <c r="D342" i="8"/>
  <c r="D343" i="8"/>
  <c r="D372" i="8"/>
  <c r="D373" i="8"/>
  <c r="D374" i="8"/>
  <c r="D375" i="8"/>
  <c r="G371" i="8"/>
  <c r="G339" i="8"/>
  <c r="I331" i="8"/>
  <c r="D378" i="8"/>
  <c r="D377" i="8"/>
  <c r="D346" i="8"/>
  <c r="D345" i="8"/>
  <c r="D337" i="8"/>
  <c r="E267" i="8"/>
  <c r="E405" i="8" s="1"/>
  <c r="E268" i="8"/>
  <c r="E406" i="8" s="1"/>
  <c r="E269" i="8"/>
  <c r="E270" i="8"/>
  <c r="E408" i="8" s="1"/>
  <c r="E271" i="8"/>
  <c r="E272" i="8"/>
  <c r="E410" i="8" s="1"/>
  <c r="E266" i="8"/>
  <c r="E404" i="8" s="1"/>
  <c r="D43" i="16" s="1"/>
  <c r="D48" i="16" s="1"/>
  <c r="D298" i="8"/>
  <c r="D299" i="8"/>
  <c r="D300" i="8"/>
  <c r="D301" i="8"/>
  <c r="D290" i="8"/>
  <c r="D291" i="8"/>
  <c r="D292" i="8"/>
  <c r="D293" i="8"/>
  <c r="D294" i="8"/>
  <c r="D282" i="8"/>
  <c r="D283" i="8"/>
  <c r="D284" i="8"/>
  <c r="D285" i="8"/>
  <c r="D274" i="8"/>
  <c r="D275" i="8"/>
  <c r="D276" i="8"/>
  <c r="D277" i="8"/>
  <c r="G297" i="8"/>
  <c r="G289" i="8"/>
  <c r="G273" i="8"/>
  <c r="D304" i="8"/>
  <c r="D303" i="8"/>
  <c r="D296" i="8"/>
  <c r="D295" i="8"/>
  <c r="D288" i="8"/>
  <c r="D287" i="8"/>
  <c r="D280" i="8"/>
  <c r="D279" i="8"/>
  <c r="D257" i="8"/>
  <c r="D258" i="8"/>
  <c r="D259" i="8"/>
  <c r="D260" i="8"/>
  <c r="G256" i="8"/>
  <c r="D233" i="8"/>
  <c r="D234" i="8"/>
  <c r="D235" i="8"/>
  <c r="D236" i="8"/>
  <c r="D241" i="8"/>
  <c r="D242" i="8"/>
  <c r="D243" i="8"/>
  <c r="D244" i="8"/>
  <c r="D249" i="8"/>
  <c r="D250" i="8"/>
  <c r="D251" i="8"/>
  <c r="D252" i="8"/>
  <c r="G248" i="8"/>
  <c r="G240" i="8"/>
  <c r="D263" i="8"/>
  <c r="D255" i="8"/>
  <c r="D254" i="8"/>
  <c r="D247" i="8"/>
  <c r="D246" i="8"/>
  <c r="D239" i="8"/>
  <c r="D238" i="8"/>
  <c r="D200" i="8"/>
  <c r="D201" i="8"/>
  <c r="D202" i="8"/>
  <c r="D203" i="8"/>
  <c r="D208" i="8"/>
  <c r="D209" i="8"/>
  <c r="D210" i="8"/>
  <c r="D211" i="8"/>
  <c r="G199" i="8"/>
  <c r="D192" i="8"/>
  <c r="D193" i="8"/>
  <c r="D194" i="8"/>
  <c r="D195" i="8"/>
  <c r="G191" i="8"/>
  <c r="G183" i="8"/>
  <c r="D184" i="8"/>
  <c r="D185" i="8"/>
  <c r="D186" i="8"/>
  <c r="D187" i="8"/>
  <c r="D214" i="8"/>
  <c r="D213" i="8"/>
  <c r="D206" i="8"/>
  <c r="D205" i="8"/>
  <c r="D198" i="8"/>
  <c r="D197" i="8"/>
  <c r="D190" i="8"/>
  <c r="D189" i="8"/>
  <c r="G149" i="8"/>
  <c r="F149" i="8"/>
  <c r="E149" i="8"/>
  <c r="D150" i="8"/>
  <c r="D151" i="8"/>
  <c r="D152" i="8"/>
  <c r="D142" i="8"/>
  <c r="D143" i="8"/>
  <c r="D144" i="8"/>
  <c r="D145" i="8"/>
  <c r="D81" i="8" s="1"/>
  <c r="G141" i="8"/>
  <c r="D86" i="8"/>
  <c r="D87" i="8"/>
  <c r="D88" i="8"/>
  <c r="G85" i="8"/>
  <c r="D156" i="8"/>
  <c r="D155" i="8"/>
  <c r="D148" i="8"/>
  <c r="D147" i="8"/>
  <c r="D92" i="8"/>
  <c r="D91" i="8"/>
  <c r="D83" i="8" s="1"/>
  <c r="D69" i="8"/>
  <c r="D70" i="8"/>
  <c r="D71" i="8"/>
  <c r="D72" i="8"/>
  <c r="D73" i="8"/>
  <c r="E68" i="8"/>
  <c r="D75" i="8"/>
  <c r="D74" i="8"/>
  <c r="D61" i="8"/>
  <c r="D62" i="8"/>
  <c r="D63" i="8"/>
  <c r="D64" i="8"/>
  <c r="D65" i="8"/>
  <c r="F60" i="8"/>
  <c r="D53" i="8"/>
  <c r="D54" i="8"/>
  <c r="D55" i="8"/>
  <c r="D56" i="8"/>
  <c r="F52" i="8"/>
  <c r="D67" i="8"/>
  <c r="D66" i="8"/>
  <c r="D59" i="8"/>
  <c r="D58" i="8"/>
  <c r="D84" i="8" l="1"/>
  <c r="D79" i="8"/>
  <c r="D78" i="8"/>
  <c r="E771" i="10"/>
  <c r="D416" i="10"/>
  <c r="D80" i="8"/>
  <c r="D182" i="8"/>
  <c r="D178" i="8"/>
  <c r="D176" i="8"/>
  <c r="D273" i="8"/>
  <c r="E765" i="10"/>
  <c r="D177" i="8"/>
  <c r="D181" i="8"/>
  <c r="D179" i="8"/>
  <c r="I13" i="15"/>
  <c r="G13" i="15"/>
  <c r="G39" i="15" s="1"/>
  <c r="E756" i="10"/>
  <c r="F43" i="16"/>
  <c r="D10" i="11"/>
  <c r="E7" i="15"/>
  <c r="G7" i="15"/>
  <c r="F9" i="15"/>
  <c r="G265" i="8"/>
  <c r="D203" i="12"/>
  <c r="F199" i="12"/>
  <c r="G31" i="18"/>
  <c r="D165" i="10"/>
  <c r="E568" i="10"/>
  <c r="G28" i="15"/>
  <c r="G199" i="12"/>
  <c r="D201" i="12"/>
  <c r="D204" i="12"/>
  <c r="D205" i="12"/>
  <c r="I26" i="15"/>
  <c r="F26" i="15"/>
  <c r="I200" i="12"/>
  <c r="D200" i="12" s="1"/>
  <c r="E199" i="12"/>
  <c r="D202" i="12"/>
  <c r="H199" i="12"/>
  <c r="F165" i="10"/>
  <c r="G765" i="10"/>
  <c r="D277" i="10"/>
  <c r="D274" i="10"/>
  <c r="D278" i="10"/>
  <c r="D275" i="10"/>
  <c r="D276" i="10"/>
  <c r="E271" i="10"/>
  <c r="D30" i="18"/>
  <c r="F142" i="12"/>
  <c r="D143" i="12"/>
  <c r="D142" i="12" s="1"/>
  <c r="E29" i="18"/>
  <c r="I31" i="18"/>
  <c r="E31" i="18"/>
  <c r="I92" i="12"/>
  <c r="H92" i="12"/>
  <c r="G92" i="12"/>
  <c r="D98" i="12"/>
  <c r="D126" i="11"/>
  <c r="D125" i="11" s="1"/>
  <c r="H21" i="8"/>
  <c r="I25" i="8"/>
  <c r="I17" i="8" s="1"/>
  <c r="I409" i="8" s="1"/>
  <c r="I23" i="8"/>
  <c r="I15" i="8" s="1"/>
  <c r="I407" i="8" s="1"/>
  <c r="E23" i="8"/>
  <c r="H25" i="8"/>
  <c r="H17" i="8" s="1"/>
  <c r="H409" i="8" s="1"/>
  <c r="H23" i="8"/>
  <c r="H15" i="8" s="1"/>
  <c r="H407" i="8" s="1"/>
  <c r="G15" i="8"/>
  <c r="G407" i="8" s="1"/>
  <c r="I21" i="8"/>
  <c r="E25" i="8"/>
  <c r="E17" i="8" s="1"/>
  <c r="E409" i="8" s="1"/>
  <c r="D426" i="10"/>
  <c r="D434" i="10"/>
  <c r="D705" i="10"/>
  <c r="E699" i="10"/>
  <c r="D651" i="10"/>
  <c r="D655" i="10"/>
  <c r="D650" i="10"/>
  <c r="E649" i="10"/>
  <c r="F337" i="10"/>
  <c r="D338" i="10"/>
  <c r="D337" i="10" s="1"/>
  <c r="G42" i="10"/>
  <c r="E27" i="15"/>
  <c r="F649" i="10"/>
  <c r="D151" i="11"/>
  <c r="I35" i="17"/>
  <c r="E16" i="15"/>
  <c r="F151" i="11"/>
  <c r="C36" i="17" s="1"/>
  <c r="D39" i="17"/>
  <c r="E30" i="18"/>
  <c r="D49" i="8"/>
  <c r="D270" i="8"/>
  <c r="E151" i="11"/>
  <c r="C35" i="17" s="1"/>
  <c r="J36" i="17"/>
  <c r="D31" i="18"/>
  <c r="J31" i="18"/>
  <c r="G36" i="17"/>
  <c r="G27" i="15"/>
  <c r="H19" i="15"/>
  <c r="G38" i="17"/>
  <c r="H42" i="20" s="1"/>
  <c r="I20" i="15"/>
  <c r="H39" i="17"/>
  <c r="H21" i="15"/>
  <c r="I38" i="17"/>
  <c r="J42" i="20" s="1"/>
  <c r="I22" i="15"/>
  <c r="J39" i="17"/>
  <c r="I17" i="15"/>
  <c r="E39" i="17"/>
  <c r="F38" i="17"/>
  <c r="G42" i="20" s="1"/>
  <c r="I19" i="15"/>
  <c r="G39" i="17"/>
  <c r="H20" i="15"/>
  <c r="H38" i="17"/>
  <c r="I42" i="20" s="1"/>
  <c r="I21" i="15"/>
  <c r="I39" i="17"/>
  <c r="E38" i="17"/>
  <c r="I18" i="15"/>
  <c r="F39" i="17"/>
  <c r="H22" i="15"/>
  <c r="J38" i="17"/>
  <c r="K42" i="20" s="1"/>
  <c r="D38" i="17"/>
  <c r="D48" i="8"/>
  <c r="D206" i="12"/>
  <c r="F27" i="15"/>
  <c r="D51" i="8"/>
  <c r="F175" i="8"/>
  <c r="F17" i="15"/>
  <c r="E18" i="15"/>
  <c r="E20" i="15"/>
  <c r="F21" i="15"/>
  <c r="E22" i="15"/>
  <c r="E17" i="15"/>
  <c r="F16" i="15"/>
  <c r="D141" i="8"/>
  <c r="F42" i="10"/>
  <c r="D17" i="10"/>
  <c r="D50" i="10"/>
  <c r="H31" i="18"/>
  <c r="D26" i="15"/>
  <c r="E30" i="15"/>
  <c r="D33" i="10"/>
  <c r="D273" i="10"/>
  <c r="D46" i="10"/>
  <c r="D42" i="10" s="1"/>
  <c r="D10" i="10"/>
  <c r="D11" i="10"/>
  <c r="D12" i="10"/>
  <c r="D13" i="10"/>
  <c r="D14" i="10"/>
  <c r="D15" i="10"/>
  <c r="D16" i="10"/>
  <c r="E77" i="8"/>
  <c r="E29" i="15"/>
  <c r="H29" i="18"/>
  <c r="F28" i="15"/>
  <c r="G30" i="18"/>
  <c r="H30" i="18"/>
  <c r="F31" i="15"/>
  <c r="J30" i="18"/>
  <c r="H44" i="8"/>
  <c r="D47" i="8"/>
  <c r="I77" i="8"/>
  <c r="F30" i="15"/>
  <c r="I30" i="18"/>
  <c r="E31" i="15"/>
  <c r="J29" i="18"/>
  <c r="F18" i="15"/>
  <c r="F20" i="15"/>
  <c r="E21" i="15"/>
  <c r="E28" i="15"/>
  <c r="G29" i="18"/>
  <c r="F33" i="18"/>
  <c r="H175" i="8"/>
  <c r="D271" i="8"/>
  <c r="D395" i="8"/>
  <c r="D385" i="8"/>
  <c r="D383" i="8"/>
  <c r="G379" i="8"/>
  <c r="D381" i="8"/>
  <c r="I16" i="15"/>
  <c r="D684" i="10"/>
  <c r="D685" i="10"/>
  <c r="D686" i="10"/>
  <c r="D687" i="10"/>
  <c r="D688" i="10"/>
  <c r="D689" i="10"/>
  <c r="H24" i="15"/>
  <c r="D199" i="8"/>
  <c r="D191" i="8"/>
  <c r="F569" i="10"/>
  <c r="F757" i="10" s="1"/>
  <c r="F756" i="10" s="1"/>
  <c r="F682" i="10"/>
  <c r="D683" i="10"/>
  <c r="F699" i="10"/>
  <c r="G175" i="8"/>
  <c r="D281" i="8"/>
  <c r="C37" i="17"/>
  <c r="G17" i="15"/>
  <c r="D125" i="12"/>
  <c r="G649" i="10"/>
  <c r="G699" i="10"/>
  <c r="D380" i="8"/>
  <c r="E379" i="8"/>
  <c r="D387" i="8"/>
  <c r="D268" i="8"/>
  <c r="D338" i="8"/>
  <c r="D335" i="8"/>
  <c r="D333" i="8"/>
  <c r="D334" i="8"/>
  <c r="D371" i="8"/>
  <c r="D339" i="8"/>
  <c r="E331" i="8"/>
  <c r="D256" i="8"/>
  <c r="D45" i="8"/>
  <c r="F44" i="8"/>
  <c r="D50" i="8"/>
  <c r="D149" i="8"/>
  <c r="H77" i="8"/>
  <c r="F77" i="8"/>
  <c r="I175" i="8"/>
  <c r="H265" i="8"/>
  <c r="F265" i="8"/>
  <c r="D272" i="8"/>
  <c r="D269" i="8"/>
  <c r="D267" i="8"/>
  <c r="D183" i="8"/>
  <c r="D207" i="8"/>
  <c r="E265" i="8"/>
  <c r="I265" i="8"/>
  <c r="D266" i="8"/>
  <c r="D297" i="8"/>
  <c r="D289" i="8"/>
  <c r="D248" i="8"/>
  <c r="D240" i="8"/>
  <c r="D232" i="8"/>
  <c r="E175" i="8"/>
  <c r="I44" i="8"/>
  <c r="D46" i="8"/>
  <c r="D85" i="8"/>
  <c r="G44" i="8"/>
  <c r="E44" i="8"/>
  <c r="D68" i="8"/>
  <c r="D60" i="8"/>
  <c r="D52" i="8"/>
  <c r="D42" i="8"/>
  <c r="D18" i="8" s="1"/>
  <c r="D41" i="8"/>
  <c r="D39" i="8"/>
  <c r="D38" i="8"/>
  <c r="D37" i="8"/>
  <c r="D36" i="8"/>
  <c r="D31" i="8"/>
  <c r="D30" i="8"/>
  <c r="D29" i="8"/>
  <c r="D28" i="8"/>
  <c r="D22" i="8"/>
  <c r="F35" i="8"/>
  <c r="F27" i="8"/>
  <c r="D27" i="15" l="1"/>
  <c r="E33" i="15"/>
  <c r="D39" i="20" s="1"/>
  <c r="D757" i="10"/>
  <c r="D756" i="10" s="1"/>
  <c r="I39" i="15"/>
  <c r="G33" i="15"/>
  <c r="D41" i="20" s="1"/>
  <c r="G24" i="15"/>
  <c r="F568" i="10"/>
  <c r="D568" i="10" s="1"/>
  <c r="D77" i="8"/>
  <c r="G271" i="10"/>
  <c r="F7" i="15"/>
  <c r="H40" i="17"/>
  <c r="I25" i="15"/>
  <c r="I24" i="15" s="1"/>
  <c r="D569" i="10"/>
  <c r="D199" i="12"/>
  <c r="I199" i="12"/>
  <c r="D272" i="10"/>
  <c r="D271" i="10" s="1"/>
  <c r="F409" i="10"/>
  <c r="D42" i="20"/>
  <c r="D67" i="10"/>
  <c r="F771" i="10"/>
  <c r="F271" i="10"/>
  <c r="E409" i="10"/>
  <c r="F25" i="15"/>
  <c r="E33" i="18"/>
  <c r="I33" i="18"/>
  <c r="D93" i="12"/>
  <c r="E92" i="12"/>
  <c r="D92" i="12" s="1"/>
  <c r="D94" i="12"/>
  <c r="D95" i="12"/>
  <c r="F35" i="15"/>
  <c r="G40" i="20" s="1"/>
  <c r="D21" i="8"/>
  <c r="D13" i="8" s="1"/>
  <c r="D23" i="8"/>
  <c r="D15" i="8" s="1"/>
  <c r="E15" i="8"/>
  <c r="E407" i="8" s="1"/>
  <c r="E19" i="8"/>
  <c r="I13" i="8"/>
  <c r="I405" i="8" s="1"/>
  <c r="I19" i="8"/>
  <c r="G17" i="8"/>
  <c r="G409" i="8" s="1"/>
  <c r="D25" i="8"/>
  <c r="D17" i="8" s="1"/>
  <c r="G19" i="8"/>
  <c r="G13" i="8"/>
  <c r="H19" i="8"/>
  <c r="H13" i="8"/>
  <c r="H405" i="8" s="1"/>
  <c r="E46" i="16" s="1"/>
  <c r="F42" i="20" s="1"/>
  <c r="D14" i="8"/>
  <c r="G558" i="10"/>
  <c r="G427" i="10"/>
  <c r="F419" i="10"/>
  <c r="F427" i="10"/>
  <c r="D428" i="10"/>
  <c r="D427" i="10" s="1"/>
  <c r="D700" i="10"/>
  <c r="D699" i="10" s="1"/>
  <c r="D649" i="10"/>
  <c r="D9" i="10"/>
  <c r="D40" i="17"/>
  <c r="D19" i="15"/>
  <c r="C31" i="18"/>
  <c r="D33" i="18"/>
  <c r="H45" i="16"/>
  <c r="D31" i="15"/>
  <c r="G40" i="17"/>
  <c r="D22" i="15"/>
  <c r="H15" i="15"/>
  <c r="E40" i="17"/>
  <c r="I40" i="17"/>
  <c r="D30" i="15"/>
  <c r="C38" i="17"/>
  <c r="G45" i="16"/>
  <c r="J40" i="17"/>
  <c r="C39" i="17"/>
  <c r="F40" i="17"/>
  <c r="D12" i="8"/>
  <c r="E43" i="16"/>
  <c r="F11" i="8"/>
  <c r="D18" i="15"/>
  <c r="D21" i="15"/>
  <c r="F15" i="15"/>
  <c r="E15" i="15"/>
  <c r="D20" i="15"/>
  <c r="H13" i="15"/>
  <c r="H39" i="15" s="1"/>
  <c r="D682" i="10"/>
  <c r="E24" i="15"/>
  <c r="D28" i="15"/>
  <c r="D29" i="15"/>
  <c r="J33" i="18"/>
  <c r="G33" i="18"/>
  <c r="C30" i="18"/>
  <c r="H33" i="18"/>
  <c r="C29" i="18"/>
  <c r="E12" i="15"/>
  <c r="E38" i="15" s="1"/>
  <c r="J39" i="20" s="1"/>
  <c r="I43" i="16"/>
  <c r="F44" i="16"/>
  <c r="E13" i="15"/>
  <c r="E39" i="15" s="1"/>
  <c r="J43" i="16"/>
  <c r="E11" i="15"/>
  <c r="E37" i="15" s="1"/>
  <c r="I39" i="20" s="1"/>
  <c r="H43" i="16"/>
  <c r="G9" i="15"/>
  <c r="G35" i="15" s="1"/>
  <c r="G41" i="20" s="1"/>
  <c r="F45" i="16"/>
  <c r="F8" i="15"/>
  <c r="F34" i="15" s="1"/>
  <c r="F40" i="20" s="1"/>
  <c r="C47" i="16"/>
  <c r="D379" i="8"/>
  <c r="E9" i="15"/>
  <c r="E35" i="15" s="1"/>
  <c r="G39" i="20" s="1"/>
  <c r="I15" i="15"/>
  <c r="D16" i="15"/>
  <c r="D385" i="10"/>
  <c r="G409" i="10"/>
  <c r="D175" i="8"/>
  <c r="G15" i="15"/>
  <c r="D17" i="15"/>
  <c r="D265" i="8"/>
  <c r="D331" i="8"/>
  <c r="D44" i="8"/>
  <c r="D35" i="8"/>
  <c r="D27" i="8"/>
  <c r="C46" i="16" l="1"/>
  <c r="C42" i="20"/>
  <c r="G405" i="8"/>
  <c r="G8" i="15" s="1"/>
  <c r="G34" i="15" s="1"/>
  <c r="F41" i="20" s="1"/>
  <c r="F33" i="15"/>
  <c r="D40" i="20" s="1"/>
  <c r="K39" i="20"/>
  <c r="G764" i="10"/>
  <c r="E10" i="15"/>
  <c r="E36" i="15" s="1"/>
  <c r="H39" i="20" s="1"/>
  <c r="D19" i="8"/>
  <c r="D25" i="15"/>
  <c r="D24" i="15" s="1"/>
  <c r="F24" i="15"/>
  <c r="G419" i="10"/>
  <c r="D419" i="10" s="1"/>
  <c r="D409" i="10"/>
  <c r="D766" i="10"/>
  <c r="G11" i="15"/>
  <c r="G37" i="15" s="1"/>
  <c r="G11" i="8"/>
  <c r="I11" i="8"/>
  <c r="H11" i="8"/>
  <c r="E11" i="8"/>
  <c r="D420" i="10"/>
  <c r="F765" i="10"/>
  <c r="G10" i="15"/>
  <c r="G36" i="15" s="1"/>
  <c r="C40" i="17"/>
  <c r="D11" i="8"/>
  <c r="D768" i="10"/>
  <c r="D767" i="10"/>
  <c r="D769" i="10"/>
  <c r="D770" i="10"/>
  <c r="D771" i="10"/>
  <c r="C33" i="18"/>
  <c r="F48" i="16"/>
  <c r="D15" i="15"/>
  <c r="F11" i="15"/>
  <c r="F37" i="15" s="1"/>
  <c r="I40" i="20" s="1"/>
  <c r="H44" i="16"/>
  <c r="F13" i="15"/>
  <c r="F39" i="15" s="1"/>
  <c r="K40" i="20" s="1"/>
  <c r="J44" i="16"/>
  <c r="F10" i="15"/>
  <c r="F36" i="15" s="1"/>
  <c r="H40" i="20" s="1"/>
  <c r="G44" i="16"/>
  <c r="F12" i="15"/>
  <c r="I44" i="16"/>
  <c r="G12" i="15"/>
  <c r="G38" i="15" s="1"/>
  <c r="I45" i="16"/>
  <c r="F403" i="8"/>
  <c r="E764" i="10"/>
  <c r="F38" i="15" l="1"/>
  <c r="J40" i="20" s="1"/>
  <c r="C40" i="20" s="1"/>
  <c r="J41" i="20"/>
  <c r="K41" i="20"/>
  <c r="K44" i="20" s="1"/>
  <c r="E45" i="16"/>
  <c r="E48" i="16" s="1"/>
  <c r="D765" i="10"/>
  <c r="C39" i="20"/>
  <c r="D39" i="15"/>
  <c r="E403" i="8"/>
  <c r="G43" i="16"/>
  <c r="C43" i="16" s="1"/>
  <c r="I41" i="20"/>
  <c r="I44" i="20" s="1"/>
  <c r="H41" i="20"/>
  <c r="H44" i="20" s="1"/>
  <c r="E6" i="15"/>
  <c r="E34" i="15"/>
  <c r="D558" i="10"/>
  <c r="F558" i="10"/>
  <c r="F764" i="10"/>
  <c r="H48" i="16"/>
  <c r="D13" i="15"/>
  <c r="G6" i="15"/>
  <c r="I48" i="16"/>
  <c r="F6" i="15"/>
  <c r="C44" i="16"/>
  <c r="G32" i="15"/>
  <c r="C41" i="20" l="1"/>
  <c r="E32" i="15"/>
  <c r="F39" i="20"/>
  <c r="G48" i="16"/>
  <c r="J44" i="20"/>
  <c r="D764" i="10"/>
  <c r="F32" i="15"/>
  <c r="I12" i="15" l="1"/>
  <c r="I38" i="15" s="1"/>
  <c r="I11" i="15"/>
  <c r="I37" i="15" s="1"/>
  <c r="H7" i="15"/>
  <c r="D408" i="8" l="1"/>
  <c r="I9" i="15"/>
  <c r="I35" i="15" s="1"/>
  <c r="H33" i="15"/>
  <c r="H9" i="15"/>
  <c r="I7" i="15"/>
  <c r="D7" i="15" s="1"/>
  <c r="H8" i="15"/>
  <c r="H10" i="15"/>
  <c r="I10" i="15"/>
  <c r="I36" i="15" s="1"/>
  <c r="H11" i="15"/>
  <c r="H403" i="8"/>
  <c r="D404" i="8"/>
  <c r="I8" i="15"/>
  <c r="I34" i="15" s="1"/>
  <c r="D407" i="8" l="1"/>
  <c r="D406" i="8"/>
  <c r="D11" i="15"/>
  <c r="L11" i="15" s="1"/>
  <c r="H37" i="15"/>
  <c r="D37" i="15" s="1"/>
  <c r="H34" i="15"/>
  <c r="D8" i="15"/>
  <c r="D9" i="15"/>
  <c r="H35" i="15"/>
  <c r="D409" i="8"/>
  <c r="H12" i="15"/>
  <c r="I6" i="15"/>
  <c r="I33" i="15"/>
  <c r="D33" i="15" s="1"/>
  <c r="H36" i="15"/>
  <c r="D36" i="15" s="1"/>
  <c r="D10" i="15"/>
  <c r="I403" i="8"/>
  <c r="D405" i="8"/>
  <c r="H38" i="15" l="1"/>
  <c r="D38" i="15" s="1"/>
  <c r="D12" i="15"/>
  <c r="D6" i="15" s="1"/>
  <c r="G44" i="20"/>
  <c r="D35" i="15"/>
  <c r="I32" i="15"/>
  <c r="D43" i="20"/>
  <c r="C43" i="20" s="1"/>
  <c r="D34" i="15"/>
  <c r="F44" i="20"/>
  <c r="H6" i="15"/>
  <c r="D32" i="15" l="1"/>
  <c r="H32" i="15"/>
  <c r="D44" i="20"/>
  <c r="C44" i="20" s="1"/>
  <c r="G232" i="8"/>
  <c r="J45" i="16" l="1"/>
  <c r="D410" i="8"/>
  <c r="D403" i="8" s="1"/>
  <c r="G403" i="8"/>
  <c r="J48" i="16" l="1"/>
  <c r="C48" i="16" s="1"/>
  <c r="C45" i="16"/>
</calcChain>
</file>

<file path=xl/sharedStrings.xml><?xml version="1.0" encoding="utf-8"?>
<sst xmlns="http://schemas.openxmlformats.org/spreadsheetml/2006/main" count="2946" uniqueCount="762">
  <si>
    <t>Управление по социальной политике Администрации Томского района</t>
  </si>
  <si>
    <t>Подпрограмма 1 "Развитие культуры, искусства и туризма на территории муниципального образования "Томский район"</t>
  </si>
  <si>
    <t>2016 г.</t>
  </si>
  <si>
    <t>2017 г.</t>
  </si>
  <si>
    <t>2018 г.</t>
  </si>
  <si>
    <t>2019 г.</t>
  </si>
  <si>
    <t>2020 г.</t>
  </si>
  <si>
    <t>-</t>
  </si>
  <si>
    <t>Наименование задачи муниципальной программы, подпрограммы</t>
  </si>
  <si>
    <t>Срок реализации</t>
  </si>
  <si>
    <t>Объем финансирования (тыс. рублей)</t>
  </si>
  <si>
    <t>В том числе за счет средств:</t>
  </si>
  <si>
    <t>федерального бюджета (по согласованию)</t>
  </si>
  <si>
    <t>областного бюджета (по согласованию)</t>
  </si>
  <si>
    <t>бюджета Томского района</t>
  </si>
  <si>
    <t>бюджетов сельских поселений (по согласованию)</t>
  </si>
  <si>
    <t>внебюджетных источников (по согласованию)</t>
  </si>
  <si>
    <t>Итого по муниципальной программе</t>
  </si>
  <si>
    <t>1.1</t>
  </si>
  <si>
    <t>Наименование задачи, мероприятия муниципальной программы</t>
  </si>
  <si>
    <t>Срок исполнения</t>
  </si>
  <si>
    <t>Участники - главные распорядители средств бюджета Томского района (ГРБС)</t>
  </si>
  <si>
    <t>Администрация Томского района</t>
  </si>
  <si>
    <t>Управление образования Томского района</t>
  </si>
  <si>
    <t>Управление финансов Администрации Томского района</t>
  </si>
  <si>
    <t>Задача 1 подпрограммы 1 "Создание условий для развития кадрового потенциала в Томском районе в сфере культуры и архивного дела"</t>
  </si>
  <si>
    <t>"Стимулирующие выплаты в муниципальных организациях дополнительного образования "</t>
  </si>
  <si>
    <t>"Осуществление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t>
  </si>
  <si>
    <t>"Достижение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организаций дополнительного образования"</t>
  </si>
  <si>
    <t>Задача 2 подпрограммы 1 "Развитие профессионального искусства и народного творчества"</t>
  </si>
  <si>
    <t>"Достижение целевых показателей по плану мероприятий ("дорожной карте") "Изменения в сфере культуры, направленные на повышение ее эффективности" в части повышения заработной платы работников культуры муниципальных учреждений культуры"</t>
  </si>
  <si>
    <t>"Оплата труда руководителей и специалистов муниципальных учреждений культуры и искусства в части выплат надбавок и доплат к тарифной ставке (должностному окладу)"</t>
  </si>
  <si>
    <t>Государственная поддержка муниципальных учреждений культуры, находящихся на территории сельских поселений</t>
  </si>
  <si>
    <t>Задача 3 подпрограммы 1 "Развитие культурно-досуговой и профессиональной деятельности, направленной на творческую самореализацию населения Томского района"</t>
  </si>
  <si>
    <t>3.1.</t>
  </si>
  <si>
    <t>3.1.1.</t>
  </si>
  <si>
    <t>Капитальный и текущий ремонт учреждений культуры»</t>
  </si>
  <si>
    <t>3.1.5.</t>
  </si>
  <si>
    <t>Обеспечение развития и укрепления материально-технической базы муниципальных домов культуры</t>
  </si>
  <si>
    <t>4.1.</t>
  </si>
  <si>
    <t>Комплектование библиотечного фонда</t>
  </si>
  <si>
    <t>Обеспечение содержания и хранения библиотечных фондов</t>
  </si>
  <si>
    <t>Проведение культурно-просветительских мероприятий, направленных на развитие интереса к книгам и чтению</t>
  </si>
  <si>
    <t>Основное мероприятие "Создание условий для организации дополнительного образования населения Томского района", в том числе</t>
  </si>
  <si>
    <t>Предоставление образовательных услуг по дополнительным предпрофессиональным и общеразвивающим программам МБОУ ДО ДШИ д. Кисловка</t>
  </si>
  <si>
    <t>Предоставление образовательных услуг по дополнительным предпрофессиональным и общеразвивающим  программам МБОУ ДО ДШИ п. Молодежный</t>
  </si>
  <si>
    <t>Предоставление образовательных услуг по дополнительным предпрофессиональным и общеразвивающим программам МБОУ ДО ДШИ п. Зональная Станция</t>
  </si>
  <si>
    <t>Предоставление образовательных услуг по дополнительным предпрофессиональным и общеразвивающим программам МБОУ ДО ДШИ п. Мирный</t>
  </si>
  <si>
    <t>Выпуск презентационного студийного альбома представителя ДШИ д. Кисловка</t>
  </si>
  <si>
    <t>МБОУ ДО ДШИ д. Кисловка</t>
  </si>
  <si>
    <t>МБОУ ДО ДШИ п. Молодежный</t>
  </si>
  <si>
    <t>МБОУ ДО ДШИ п. Зональная Станция</t>
  </si>
  <si>
    <t>МБОУ ДО ДШИ п. Мирный</t>
  </si>
  <si>
    <t>Оказание услуг по реализации мероприятий, направленных на повышение информационной открытости и продвижение туризма в Томском районе</t>
  </si>
  <si>
    <t>Реализация проектов, отобранных по итогам проведения конкурса проектов</t>
  </si>
  <si>
    <t>Софинансирование на реализацию проектов, отобранных по итогам конкурса проектов</t>
  </si>
  <si>
    <t>Итого по Подпрограмме 1</t>
  </si>
  <si>
    <t>Задача 1 подпрограммы 2 "Развитие массового спорта и подготовка спортивных сборных команд Томского района"</t>
  </si>
  <si>
    <t>Транспортные расходы (приобретение ГСМ)</t>
  </si>
  <si>
    <t>Обеспечение условий для развития физической культуры и массового спорта</t>
  </si>
  <si>
    <t>Итого по Подпрограмме 2</t>
  </si>
  <si>
    <t>Поздравление жителей старшего поколения в связи с праздничными датами</t>
  </si>
  <si>
    <t>Организация и проведение культурно-массовых мероприятий с участием граждан старшего поколения на территории сельских поселений Томского района</t>
  </si>
  <si>
    <t>Приобретение букетов цветов для вручения</t>
  </si>
  <si>
    <t>Приобретение венков для возложения</t>
  </si>
  <si>
    <t>Конкурс социальных проектов «С любовью к Томскому району»</t>
  </si>
  <si>
    <t>Поставка периодических печатных изданий (газета «Томское предместье») для пенсионеров, ветеранов и инвалидов Томского района</t>
  </si>
  <si>
    <t>Ежемесячная выплата денежных средств опекунам (попечителям) на содержание детей и обеспечение денежными средствами лиц из числа детей-сирот и детей, оставшихся без попечения родителей, находившихся под опекой (попечительством), в приемной семье и продолжающих обучение в муниципальных общеобразовательных организациях</t>
  </si>
  <si>
    <t>Содержание приемных семей, включающее в себя денежные средства приемным семьям на содержание детей и ежемесячную выплату вознаграждения, причитающегося приемным родителям</t>
  </si>
  <si>
    <t>Выплата единовременного пособия при всех формах устройства детей, лишенных родительского попечения, в семью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</si>
  <si>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</si>
  <si>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Оказание помощи в ремонте и (или) переустройстве жилых помещений граждан,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 из числа: участников и инвалидов Великой Отечественной войны 1941 - 1945 годов; тружеников тыла военных лет; лиц, награжденных знаком "Жителю блокадного Ленинграда"; бывших несовершеннолетних узников концлагерей; вдов погибших (умерших) участников Великой Отечественной войны 1941 - 1945 годов, не вступивших в повторный брак</t>
  </si>
  <si>
    <t>Итого по Подпрограмме 3</t>
  </si>
  <si>
    <t>2021 г.</t>
  </si>
  <si>
    <t>Объем финансирования за счет средств бюджета Томского района, в т.ч. межбюджетных трансфертов Федерального/областного бюджетов  (тыс. рублей)</t>
  </si>
  <si>
    <t>10.1</t>
  </si>
  <si>
    <t>Соисполнитель</t>
  </si>
  <si>
    <t>2022 г.</t>
  </si>
  <si>
    <t>3.1.3.</t>
  </si>
  <si>
    <t>14.1</t>
  </si>
  <si>
    <t>Наименование задачи подпрограммы, основного мероприятия муниципальной программы</t>
  </si>
  <si>
    <t>Показатели конечного результата основного мероприятия, показатели непосредственного результата мероприятий, входящих в состав основного мероприятия, по годам реализации</t>
  </si>
  <si>
    <t>Наименование и единица измерения</t>
  </si>
  <si>
    <t>Значение по годам реализации</t>
  </si>
  <si>
    <t>Основное мероприятие 1 "Создание условий для развития кадрового потенциала в Томском районе в сфере культуры и архивного дела", в том числе</t>
  </si>
  <si>
    <t>Количество организаций дополнительного образования, работники которых получают выплаты стимулирующего характера и надбавки, ед.</t>
  </si>
  <si>
    <t xml:space="preserve">Стимулирующие выплаты в муниципальных организациях дополнительного образования </t>
  </si>
  <si>
    <t>Количество педагогических работников муниципальных образовательных организаций, получивших стимулирующие выплаты, чел.</t>
  </si>
  <si>
    <t>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t>
  </si>
  <si>
    <t>Количество педагогических работников, муниципальных образовательных организаций, получивших надбавку к должностному окладу, чел.</t>
  </si>
  <si>
    <t>Достижение целевых показателей по плану мероприятий ("дорожной карте") "Изменения в сфере образования в Томской области" в части повышения заработной платы педагогических работников муниципальных организаций дополнительного образования</t>
  </si>
  <si>
    <t>Количество педагогических работников муниципальных организаций дополнительного образования, повысивших заработную плату за счет "дорожной карты", чел.</t>
  </si>
  <si>
    <t>2.1.</t>
  </si>
  <si>
    <t>Основное мероприятие "Развитие профессионального искусства и народного творчества", в том числе</t>
  </si>
  <si>
    <t>Количество культурно-досуговых учреждений, действующих на территории Томского района, ед.</t>
  </si>
  <si>
    <t>Достижение целевых показателей по плану мероприятий ("дорожной карте") "Изменения в сфере культуры, направленные на повышение её эффективности", в части повышения заработной платы работников культуры муниципальных учреждений культуры</t>
  </si>
  <si>
    <t>Среднесписочная численность работников муниципального учреждения культуры, получающих персональную надбавку к должностному окладу, по соответствующим должностям профессиональных квалификационных групп без учета внешних совместителей, чел.</t>
  </si>
  <si>
    <t>Оплата труда руководителей и специалистов муниципальных учреждений культуры и искусства в части выплат надбавок и доплат к тарифной ставке (должностному окладу)</t>
  </si>
  <si>
    <t>Количество руководителей и специалистов муниципальных учреждений культуры и искусства, получающих надбавки и доплаты к тарифной ставке (должностному окладу), чел.</t>
  </si>
  <si>
    <t>Количество муниципальных учреждений культуры и искусства, получивших государственную поддержку, ед.</t>
  </si>
  <si>
    <t>Количество посетителей и участников мероприятий, чел.</t>
  </si>
  <si>
    <t>Основное мероприятие "Развитие культурно-досуговой и профессиональной деятельности, направленной на творческую самореализацию населения Томского района", в том числе</t>
  </si>
  <si>
    <t>Количество учреждений, укрепивших материально-техническую базу</t>
  </si>
  <si>
    <t>Капитальный и текущий ремонт учреждений культуры</t>
  </si>
  <si>
    <t>Количество учреждений, в которых был проведен капитальный и текущий ремонт</t>
  </si>
  <si>
    <t xml:space="preserve">Обеспечение развития и укрепления материально-технической базы муниципальных домов культуры </t>
  </si>
  <si>
    <t>Количество книг, тыс. экз.</t>
  </si>
  <si>
    <t>Количество выданных документов из фонда (книговыдача), тыс. экз.</t>
  </si>
  <si>
    <t>Количество посещений культурно-массовых мероприятий, тыс. посещений</t>
  </si>
  <si>
    <t>Количество общедоступных библиотек Томского района, подключенных к сети Интернет, ед.</t>
  </si>
  <si>
    <t>Количество обучающихся по дополнительным образовательным программам, чел.</t>
  </si>
  <si>
    <t>Предоставление образовательных услуг по дополнительным предпрофессиональным и общеразвивающим программам МБОУ ДО ДШИ п. Молодежный</t>
  </si>
  <si>
    <t>Количество учреждений дополнительного образования детей, улучшивших состояние зданий и сооружений в результате текущего и капитального ремонта, ед.</t>
  </si>
  <si>
    <t>Основное мероприятие "Реконструкция, текущий и капитальный ремонт детских школ искусств Томского района", в том числе</t>
  </si>
  <si>
    <t>Количество участников мероприятий, тыс. чел.</t>
  </si>
  <si>
    <t>Количество оказанных услуг, усл. ед.</t>
  </si>
  <si>
    <t>8.1.</t>
  </si>
  <si>
    <t>Количество мероприятий, направленных на развитие приоритетных видов туризма, ед.</t>
  </si>
  <si>
    <t>Количество отобранных проектов, ед.</t>
  </si>
  <si>
    <t>Софинансирование на реализацию проектов, отобранных по итогам проведения конкурса проектов</t>
  </si>
  <si>
    <t>Итого по подпрограмме 1</t>
  </si>
  <si>
    <t>1.2</t>
  </si>
  <si>
    <t>1.3</t>
  </si>
  <si>
    <t>Участник/ участники мероприятия</t>
  </si>
  <si>
    <t>3.2</t>
  </si>
  <si>
    <t>2016 - 2022 гг.</t>
  </si>
  <si>
    <t>Участник/участник мероприятия</t>
  </si>
  <si>
    <t>бюджета Томского района)</t>
  </si>
  <si>
    <t>Основное мероприятие "Развитие массового спорта и подготовка спортивных сборных команд Томского района"</t>
  </si>
  <si>
    <t>1.1.</t>
  </si>
  <si>
    <t>1.2.</t>
  </si>
  <si>
    <t>2.2.</t>
  </si>
  <si>
    <t>Итого по подпрограмме 2</t>
  </si>
  <si>
    <t>Участник / участник мероприятия</t>
  </si>
  <si>
    <t>Задача 1. Повышение качества жизни граждан старшего поколения Томского района</t>
  </si>
  <si>
    <t>Доля граждан старшего поколения, привлекаемых к участию в мероприятиях, проводимых на территории Томского района, %</t>
  </si>
  <si>
    <t xml:space="preserve">Количество экземпляров газеты, шт. </t>
  </si>
  <si>
    <t>Количество граждан старшего поколения (юбиляров), чел.</t>
  </si>
  <si>
    <t>Количество участников мероприятий</t>
  </si>
  <si>
    <t>Количество букетов цветов, шт.</t>
  </si>
  <si>
    <t>Количество венков, шт.</t>
  </si>
  <si>
    <t>Количество реализованных проектов, шт.</t>
  </si>
  <si>
    <t>Основное мероприятие 1 "Организация работы по развитию форм жизнеустройства детей-сирот и детей, оставшихся без попечения родителей", в том числе</t>
  </si>
  <si>
    <t>Количество детей-сирот и детей, оставшихся без попечения родителей, находящихся под опекой (попечительством), в приемных семьях, продолжающих обучение в муниципальных общеобразовательных учреждениях, чел.</t>
  </si>
  <si>
    <t>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 чел.</t>
  </si>
  <si>
    <t>Основное мероприятие 1. Исполнение принятых обязательств по социальной поддержке отдельных категорий граждан за счет средств областного бюджета, в том числе</t>
  </si>
  <si>
    <t>Количество граждан, улучшивших жилищные условия, чел.</t>
  </si>
  <si>
    <t>Итого по подпрограмме 3</t>
  </si>
  <si>
    <t>№       пп</t>
  </si>
  <si>
    <t>Управление по социальной политике Администрации Томского района, Администрации сельских поселений Томского района</t>
  </si>
  <si>
    <t>№        пп</t>
  </si>
  <si>
    <t>N                пп</t>
  </si>
  <si>
    <t>Основное мероприятие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 в том числе</t>
  </si>
  <si>
    <t>Основное мероприятие "Развитие материально-технической базы для занятий спортом, физической культурой по месту жительства", в том числе</t>
  </si>
  <si>
    <t>Прогнозный       2021 г.</t>
  </si>
  <si>
    <t>Прогнозный       2022 г.</t>
  </si>
  <si>
    <t>N        пп</t>
  </si>
  <si>
    <t>N          пп</t>
  </si>
  <si>
    <t>Наименование подпрограммы 1</t>
  </si>
  <si>
    <t>"Развитие культуры, искусства и туризма на территории муниципального образования "Томский район"</t>
  </si>
  <si>
    <t>Соисполнитель подпрограммы 1 (ответственный за подпрограмму)</t>
  </si>
  <si>
    <t>Участники подпрограммы 1</t>
  </si>
  <si>
    <t>Цель подпрограммы 1</t>
  </si>
  <si>
    <t>Развитие единого культурного пространства на территории Томского района</t>
  </si>
  <si>
    <t>Показатели цели подпрограммы 1 и их значения (с детализацией по годам реализации)</t>
  </si>
  <si>
    <t>Показатели цели</t>
  </si>
  <si>
    <t>2020 год</t>
  </si>
  <si>
    <t>Удельный вес участвующих в культурной жизни Томского района в численности населения Томского района, %</t>
  </si>
  <si>
    <t>Задачи подпрограммы 1</t>
  </si>
  <si>
    <t>Задача 1 "Создание условий для развития кадрового потенциала в Томском районе в сфере культуры и архивного дела"</t>
  </si>
  <si>
    <t>Задача 2 "Развитие профессионального искусства и народного творчества"</t>
  </si>
  <si>
    <t>Задача 3 "Развитие культурно-досуговой и профессиональной деятельности, направленной на творческую самореализацию населения Томского района"</t>
  </si>
  <si>
    <t>Показатели задач подпрограммы 1 и их значения (с детализацией по годам реализации)</t>
  </si>
  <si>
    <t>Показатели задач</t>
  </si>
  <si>
    <t>Сроки реализации подпрограммы 1</t>
  </si>
  <si>
    <t>Объем и источники финансирования подпрограммы 1 (с детализацией по годам реализации, тыс. рублей)</t>
  </si>
  <si>
    <t>Источники</t>
  </si>
  <si>
    <t>Всего</t>
  </si>
  <si>
    <t>федеральный бюджет (по согласованию)</t>
  </si>
  <si>
    <t>областной бюджет (по согласованию)</t>
  </si>
  <si>
    <t>местный бюджет</t>
  </si>
  <si>
    <t>бюджет сельских поселений</t>
  </si>
  <si>
    <t>внебюджетные источники (по согласованию)</t>
  </si>
  <si>
    <t>всего по источникам</t>
  </si>
  <si>
    <t>Наименование подпрограммы 2</t>
  </si>
  <si>
    <t>Соисполнитель подпрограммы 2 (ответственный за подпрограмму)</t>
  </si>
  <si>
    <t>Участники подпрограммы 2</t>
  </si>
  <si>
    <t>Цель подпрограммы 2</t>
  </si>
  <si>
    <t>Показатели цели подпрограммы 2 и их значения (с детализацией по годам реализации)</t>
  </si>
  <si>
    <t>Задачи подпрограммы 2</t>
  </si>
  <si>
    <t>Задача 1 "Развитие массового спорта и подготовка спортивных сборных команд Томского района"</t>
  </si>
  <si>
    <t>Показатели задач подпрограммы 2 и их значения (с детализацией по годам реализации)</t>
  </si>
  <si>
    <t>Сроки реализации подпрограммы 2</t>
  </si>
  <si>
    <t>Объем и источники финансирования подпрограммы 2 (с детализацией по годам реализации, тыс. рублей)</t>
  </si>
  <si>
    <t>Наименование подпрограммы 3</t>
  </si>
  <si>
    <t>Соисполнитель подпрограммы 3 (ответственный за подпрограмму)</t>
  </si>
  <si>
    <t>Участники подпрограммы 3</t>
  </si>
  <si>
    <t>Цель подпрограммы 3</t>
  </si>
  <si>
    <t>Показатели цели подпрограммы 3 и их значения (с детализацией по годам реализации)</t>
  </si>
  <si>
    <t>Задачи подпрограммы 3</t>
  </si>
  <si>
    <t>Показатели задач подпрограммы3  и их значения (с детализацией по годам реализации)</t>
  </si>
  <si>
    <t>Сроки реализации подпрограммы 3</t>
  </si>
  <si>
    <t>Объем и источники финансирования подпрограммы 3 (с детализацией по годам реализации, тыс. рублей)</t>
  </si>
  <si>
    <t>Управление образования Администрации Томского района</t>
  </si>
  <si>
    <t>10.2</t>
  </si>
  <si>
    <t>Создание условий для организации досуга и обеспечения жителей посления услугами организаций культуры</t>
  </si>
  <si>
    <t>Создание условий для организации досуга и обеспечения жителей посленеия услугами организаций культуры</t>
  </si>
  <si>
    <t xml:space="preserve">Количество учреждений, шт </t>
  </si>
  <si>
    <t>Организация социально-значимых мероприятий, в том числе районных конкурсов, фестивалей, профессиональных праздников и других мероприятий, в том числе:</t>
  </si>
  <si>
    <t>Детско-юношеский кинофестиваль «Бронзовый Витязь»</t>
  </si>
  <si>
    <t>Международный фестиваль народных ремесел «Праздник Топора»</t>
  </si>
  <si>
    <t>Районный конкурс «Лучшее учреждение культуры»</t>
  </si>
  <si>
    <t>Организация и проведение культурно-массовых и творческих мероприятий</t>
  </si>
  <si>
    <t xml:space="preserve">Организация и проведение праздничных мероприятий и народных гуляний
</t>
  </si>
  <si>
    <t>Организация участия творческих коллективов Томского района в конкурсах и фестивалях различного уровня</t>
  </si>
  <si>
    <t>Организация и проведение культурно-массовых мероприятий на территории Томского района, в том числе:</t>
  </si>
  <si>
    <t>Фестиваль "Петра и Февронии" - праздник, посвящённый Дню семьи, любви и верности</t>
  </si>
  <si>
    <t>Фестиваль реконструкции "Семилуженское поле"</t>
  </si>
  <si>
    <t>Коркурс проектов направленных на поддержку развития социального туризма</t>
  </si>
  <si>
    <t>Управление по культуре, спорту, молодежной политике и туризму</t>
  </si>
  <si>
    <t>Оказание консультативных, методических, организационных и информационных услуг Администрации Томского района в рамках деятельности районной организации Всероссийского общества инвалидов Томского района.</t>
  </si>
  <si>
    <t>Оказание услуг по делопроизводству  Администрации Томского района в рамках деятельности Совета общественной организации ветеранов (пенсионеров) войны и труда Томского района.</t>
  </si>
  <si>
    <t>Оказание консультативных, методических, организационных и информационных услуг  Администрации Томского района в рамках деятельности Совета общественной организации ветеранов (пенсионеров) войны и труда Томского района</t>
  </si>
  <si>
    <t>Управление территориального развития</t>
  </si>
  <si>
    <t xml:space="preserve"> </t>
  </si>
  <si>
    <t>Организация участия в конкурсах и фестивалях</t>
  </si>
  <si>
    <t>3. РЕСУРСНОЕ ОБЕСПЕЧЕНИЕ МУНИЦИПАЛЬНОЙ ПРОГРАММЫ</t>
  </si>
  <si>
    <t xml:space="preserve">Перечень основных мероприятий и ресурсное обеспечение реализации подпрограммы 1
"Развитие культуры, искусства и туризма на территории муниципального образования "Томский район"
</t>
  </si>
  <si>
    <t>Наименование муниципальной программы</t>
  </si>
  <si>
    <t>Ответственный исполнитель муниципальной программы</t>
  </si>
  <si>
    <t>Соисполнители муниципальной программы</t>
  </si>
  <si>
    <t>Участники муниципальной программы</t>
  </si>
  <si>
    <t>Управление по культуре, спорту, молодежной политике и туризму Администрации Томского района</t>
  </si>
  <si>
    <t>Среднесрочная цель социально-экономического развития Томского района, на реализацию которой направлена муниципальная программа</t>
  </si>
  <si>
    <t>Цель муниципальной программы</t>
  </si>
  <si>
    <t>Социальное развитие Томского района</t>
  </si>
  <si>
    <t>Показатели цели муниципальной программы и их значения (с детализацией по годам реализации)</t>
  </si>
  <si>
    <t>Задачи муниципальной программы</t>
  </si>
  <si>
    <t>Задача 1.</t>
  </si>
  <si>
    <t>Задача 2.</t>
  </si>
  <si>
    <t>Задача 3.</t>
  </si>
  <si>
    <t>Показатели задач муниципальной программы и их значения (с детализацией по годам реализации)</t>
  </si>
  <si>
    <t>Задача 1. Развитие единого культурного пространства на территории Томского района</t>
  </si>
  <si>
    <t>Подпрограммы муниципальной программы</t>
  </si>
  <si>
    <t>Сроки реализации муниципальной программы</t>
  </si>
  <si>
    <t>Объем и источники финансирования муниципальной программы (с детализацией по годам реализации, тыс. рублей)</t>
  </si>
  <si>
    <t>бюджет Томского района</t>
  </si>
  <si>
    <t>бюджеты сельских поселений (по согласованию)</t>
  </si>
  <si>
    <t>ПАСПОРТ МУНИЦИПАЛЬНОЙ ПРОГРАММЫ</t>
  </si>
  <si>
    <t>N</t>
  </si>
  <si>
    <t>пп</t>
  </si>
  <si>
    <t>Наименование показателя</t>
  </si>
  <si>
    <t>Единица измерения</t>
  </si>
  <si>
    <t>Периодичность сбора данных</t>
  </si>
  <si>
    <t>Временные характеристики показателя</t>
  </si>
  <si>
    <t>Алгоритм формирования (формула) расчета показателя</t>
  </si>
  <si>
    <t>Метод сбора информации</t>
  </si>
  <si>
    <t>Ответственный за сбор данных по показателю</t>
  </si>
  <si>
    <t>Показатели цели муниципальной программы:</t>
  </si>
  <si>
    <t>%</t>
  </si>
  <si>
    <t>год</t>
  </si>
  <si>
    <t>За отчетный период</t>
  </si>
  <si>
    <t>Ведомственная статистика</t>
  </si>
  <si>
    <t>Управление по социальной политике Администрации Томского района,</t>
  </si>
  <si>
    <t>Показатели задачи 1. Развитие единого культурного пространства на территории Томского района</t>
  </si>
  <si>
    <t>Удельный вес участвующих в культурной жизни Томского района в численности населения Томского района</t>
  </si>
  <si>
    <t>U = (n + N) / H;</t>
  </si>
  <si>
    <t>U - удельный вес участвующих в культурной жизни Томского района в численности населения Томского района;</t>
  </si>
  <si>
    <t>n - число участников мероприятий;</t>
  </si>
  <si>
    <t>N - число участников клубных формирований;</t>
  </si>
  <si>
    <t>U – уд . вес;</t>
  </si>
  <si>
    <t>Н - число жителей Томского района</t>
  </si>
  <si>
    <t>Управление по культуре, спорту, молодёжной политике и туризму Администрации Томского района</t>
  </si>
  <si>
    <t>Ед.</t>
  </si>
  <si>
    <t>Перечень показателей цели и задач муниципальной программы и сведения о порядке сбора информации по показателям и методике их расчета</t>
  </si>
  <si>
    <t>Количество организаций дополнительного образования, работники которых получают выплаты стимулирующего характера и надбавки</t>
  </si>
  <si>
    <t>К = К 1 + ... + К н., где:</t>
  </si>
  <si>
    <t>К - количество организаций дополнительного образования, работники которых получают выплаты стимулирующего характера и надбавки;</t>
  </si>
  <si>
    <t>К 1 - 1-я организация дополнительного образования, работники которых получают выплаты стимулирующего характера и надбавки;</t>
  </si>
  <si>
    <t>Н - количество организаций, работники которых попадают под выплаты стимулирующего характера и надбавки</t>
  </si>
  <si>
    <t>Показатели задачи 2 подпрограммы 1. Развитие профессионального искусства и народного творчества</t>
  </si>
  <si>
    <t>Количество культурно-досуговых учреждений, действующих на территории Томского района</t>
  </si>
  <si>
    <t>К - количество культурно-досуговых учреждений, действующих на территории Томского района;</t>
  </si>
  <si>
    <t>К 1 - 1-е учреждение культурно-досугового типа, действующее на территории Томского района;</t>
  </si>
  <si>
    <t>Н - н-е учреждение культурно-досугового типа, действующее на территории Томского района</t>
  </si>
  <si>
    <t>Показатели задачи 3 подпрограммы 1. Развитие культурно-досуговой и профессиональной деятельности, направленной на творческую самореализацию населения Томского района</t>
  </si>
  <si>
    <t>Чел.</t>
  </si>
  <si>
    <t>Число посещений библиотек на 1000 жителей</t>
  </si>
  <si>
    <t>С = А / N x 1000, где:</t>
  </si>
  <si>
    <t>С - количество посещений библиотек на 1000 жителей Томского района;</t>
  </si>
  <si>
    <t>А - общее количество посещений в отчетном периоде (физических и виртуальных/через электронные ресурсы);</t>
  </si>
  <si>
    <t>N - численность постоянного населения на 1 января отчетного года</t>
  </si>
  <si>
    <t>Количество обучающихся по дополнительным образовательным программам</t>
  </si>
  <si>
    <t>Коб. = Коб.1 + ... + Коб.н.</t>
  </si>
  <si>
    <t>Коб. - количество обучающихся по дополнительным образовательным программам;</t>
  </si>
  <si>
    <t>Коб.1 - количество обучающихся по дополнительным образовательным программам 1-го образовательного учреждения;</t>
  </si>
  <si>
    <t>Коб.н. - количество обучающихся по дополнительным образовательным программам н-го образовательного учреждения</t>
  </si>
  <si>
    <t>Количество учреждений дополнительного образования детей, улучшивших состояние зданий и сооружений в результате текущего и капитального ремонта</t>
  </si>
  <si>
    <t>Куч. = Куч.</t>
  </si>
  <si>
    <t>Куч. - количество учреждений дополнительного образования детей, улучшивших состояние зданий и сооружений в результате текущего и капитального ремонта (данные отчета учреждения)</t>
  </si>
  <si>
    <t>Управление по социальной политике Администрации Томского района, Управление по культуре, спорту, молодежной политике и туризму Администрации Томского района</t>
  </si>
  <si>
    <t>К = N1 / Н, где:</t>
  </si>
  <si>
    <t>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t>
  </si>
  <si>
    <t>К - 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t>
  </si>
  <si>
    <t>Количество граждан, улучшивших жилищные условия</t>
  </si>
  <si>
    <t>Отдел культуры, учреждения, подведомственные Управлению по культуре, администрации сельских поселений (по согласованию)</t>
  </si>
  <si>
    <t>Оказание помощи в ремонте и (или) переустройстве жилых помещений граждан,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 из числа: участников и инвалидов Великой Отечественной войны 1941 - 1945 годов; тружеников тыла военных лет; лиц, награжденных знаком "Жителю блокадного Ленинграда"; бывших несовершеннолетних узников концлагерей; вдов погибших (умерших) участников ВОВ 1941 - 1945 годов, не вступивших в повторный брак</t>
  </si>
  <si>
    <t>Конкурс проектов направленных на поддержку развития социального туризма</t>
  </si>
  <si>
    <t>Организация социально-значимых мероприятий, в том числе районных конкурсов, фестивалей, профессиональных праздников и других мероприятий, в том                                                                                                                                                                                                                                                   числе:</t>
  </si>
  <si>
    <t>К - доля жителей, привлекаемых к поощрению на территории Томского района;</t>
  </si>
  <si>
    <t>N1 - количество поощренных граждан;</t>
  </si>
  <si>
    <t>Кн – численность населения Томского района</t>
  </si>
  <si>
    <t>Совершенствование системы поощрений граждан и коллективов организаций Томского района</t>
  </si>
  <si>
    <t>Управление Делами Администрации Томского района</t>
  </si>
  <si>
    <t xml:space="preserve">Совершенствование системы поощрений граждан и коллективов организаций Томского района </t>
  </si>
  <si>
    <t xml:space="preserve">Основное мероприятие. "Совершенствование системы поощрений граждан и коллективов организаций Томского района" </t>
  </si>
  <si>
    <t>Количество учреждений, шт</t>
  </si>
  <si>
    <t>Количество посетителей и участников  мероприятий, чел.</t>
  </si>
  <si>
    <t>Уровень обеспеченности граждан спортивными сооружениями исходя из единовременной пропускной способности объектов спорта ,  %</t>
  </si>
  <si>
    <t>Количество жителей Томского района, поощренных денежной премией, шт</t>
  </si>
  <si>
    <t>Доля  жителей Томского района, поощренных денежной премией, %</t>
  </si>
  <si>
    <t xml:space="preserve">Основное мероприятие  «Совершенствование системы поощрений граждан и коллективов организаций Томского района»  </t>
  </si>
  <si>
    <t>Доля жителей Томского района, привлекаемых к поощрению Администрацией Томского района,%</t>
  </si>
  <si>
    <t>Приобретение памятных подарков для вручения гражданам и коллективам организации Томского района</t>
  </si>
  <si>
    <t>5</t>
  </si>
  <si>
    <t>Проведения Всероссийской акции «Сад  памяти» на территории Томской области</t>
  </si>
  <si>
    <t>Количество высаживаемых деревьев , шт.</t>
  </si>
  <si>
    <t>не прибавленно к общей сумме</t>
  </si>
  <si>
    <t>16.2</t>
  </si>
  <si>
    <t>Количество памятных подарков для вручения жителям Томского района,  шт</t>
  </si>
  <si>
    <t>2023 г.</t>
  </si>
  <si>
    <t>2024 г.</t>
  </si>
  <si>
    <t>2025 г.</t>
  </si>
  <si>
    <t>Прогнозный 2027</t>
  </si>
  <si>
    <t>Прогнозный 2026</t>
  </si>
  <si>
    <t>2021 - 2025 годы и прогноз на 2026 и 2027 годы</t>
  </si>
  <si>
    <t xml:space="preserve">федерального бюджета (по согласованию (прогноз))
</t>
  </si>
  <si>
    <t>областного бюджета (по согласова-нию (прогноз))</t>
  </si>
  <si>
    <t>бюджетов сельских поселений (по согласова-нию (прогноз))</t>
  </si>
  <si>
    <t>внебюджетных источников (по согласованию (прогноз))</t>
  </si>
  <si>
    <t>2021- 2027 гг.</t>
  </si>
  <si>
    <t>2025г.</t>
  </si>
  <si>
    <t>Прогнозный       2026 г.</t>
  </si>
  <si>
    <t>Прогнозный       2027 г.</t>
  </si>
  <si>
    <t>Основное мероприятие: "Создание условий для развития кадрового потенциала в Томском районе в сфере культуры и архивного дела", в том числе:</t>
  </si>
  <si>
    <t>Основное мероприятие: "Развитие профессионального искусства и народного творчества", в том числе:</t>
  </si>
  <si>
    <t>Задача 4 подпрограммы 1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t>
  </si>
  <si>
    <t>Основное мероприятие: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 в том числе</t>
  </si>
  <si>
    <t>1</t>
  </si>
  <si>
    <t>2</t>
  </si>
  <si>
    <t>Основное мероприятие: «Развитие культурно-досуговой и профессиональной деятельности, направленной на творческую самореализацию населения Томского района», в том числе</t>
  </si>
  <si>
    <t>3</t>
  </si>
  <si>
    <t>4</t>
  </si>
  <si>
    <t>5.1</t>
  </si>
  <si>
    <t>6</t>
  </si>
  <si>
    <t>Задача 6 подпрограммы 1 "Создание условий для организации дополнительного образования населения Томского района"</t>
  </si>
  <si>
    <t>Основное мероприятие: "Создание условий для организации дополнительного образования населения Томского района", в том числе</t>
  </si>
  <si>
    <t>6.2</t>
  </si>
  <si>
    <t>6.3</t>
  </si>
  <si>
    <t>6.4</t>
  </si>
  <si>
    <t>6.5</t>
  </si>
  <si>
    <t>6.6</t>
  </si>
  <si>
    <t>Задача 7 подпрограммы 1 "Реконструкция, текущий и капитальный ремонт детских школ искусств Томского района"</t>
  </si>
  <si>
    <t>7</t>
  </si>
  <si>
    <t>Основное мероприятие: «Реконструкция, текущий и капитальный ремонт детских школ искусств Томского района», в том числе</t>
  </si>
  <si>
    <t>7.1</t>
  </si>
  <si>
    <t>7.2.</t>
  </si>
  <si>
    <t>7.3</t>
  </si>
  <si>
    <t>7.4</t>
  </si>
  <si>
    <t>3.1.2</t>
  </si>
  <si>
    <t>3.1.3</t>
  </si>
  <si>
    <t>8.1.3</t>
  </si>
  <si>
    <t>Основное мероприятие: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 в том числе</t>
  </si>
  <si>
    <t>5.2</t>
  </si>
  <si>
    <t>"Организация библиотечного обслуживания населения, комплектование и обеспечение сохранности библиотечных  фондов библиотек поселений", в том числе:</t>
  </si>
  <si>
    <t>Комплектование книжных фондов библиотек</t>
  </si>
  <si>
    <t>9</t>
  </si>
  <si>
    <t>9.1</t>
  </si>
  <si>
    <t>Основное мероприятие:  «Развитие массового спорта и подготовка спортивных сборных команд Томского района», в том числе</t>
  </si>
  <si>
    <t>9.2</t>
  </si>
  <si>
    <t>10</t>
  </si>
  <si>
    <t>11</t>
  </si>
  <si>
    <t>12</t>
  </si>
  <si>
    <t>Основное мероприятие:  «Повышение качества жизни граждан старшего поколения Томского района», в том числе</t>
  </si>
  <si>
    <t>14</t>
  </si>
  <si>
    <t>Основное мероприятие: Организация работы по развитию форм жизнеустройства детей-сирот и детей, оставшихся без попечения родителей, в том числе</t>
  </si>
  <si>
    <t>Основное мероприятие : Исполнение принятых обязательств по социальной поддержке отдельных категорий граждан за счет средств областного бюджета, в том числе:</t>
  </si>
  <si>
    <t>15</t>
  </si>
  <si>
    <t>16</t>
  </si>
  <si>
    <t>3.1.1</t>
  </si>
  <si>
    <t>3.1.4</t>
  </si>
  <si>
    <t>6.1</t>
  </si>
  <si>
    <t>2021 год</t>
  </si>
  <si>
    <t>2022 год</t>
  </si>
  <si>
    <t>2023год</t>
  </si>
  <si>
    <t>2024год</t>
  </si>
  <si>
    <t>2025 год</t>
  </si>
  <si>
    <t>Задача 5 подпрограммы 1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</si>
  <si>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Задача 4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t>
  </si>
  <si>
    <t>Задача 5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</si>
  <si>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Задача 6 "Создание условий для организации дополнительного образования населения Томского района"</t>
  </si>
  <si>
    <t>Задача 7 "Реконструкция, текущий и капитальный ремонт детских школ искусств Томского района"</t>
  </si>
  <si>
    <t>Задача 5"Создание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</si>
  <si>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Число посещений библиотек на 1000 жителей, ед</t>
  </si>
  <si>
    <t>Количество учреждений дополнительного образования детей улучшивших состояние зданий и сооружений в результате текущего и капитального ремонта. Ед.</t>
  </si>
  <si>
    <t>2021 - 2025 годы и прогноз на 2026-2027 годы</t>
  </si>
  <si>
    <t>2023 год</t>
  </si>
  <si>
    <t>2024 год</t>
  </si>
  <si>
    <t>Показатели задачи 4 подпрограммы 1.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t>
  </si>
  <si>
    <t xml:space="preserve">Количество учреждений </t>
  </si>
  <si>
    <t>Шт</t>
  </si>
  <si>
    <t>Куч. = Куч., где:</t>
  </si>
  <si>
    <t xml:space="preserve">Куч. - количество учреждений </t>
  </si>
  <si>
    <t>Показатели задачи 5 подпрограммы 1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</si>
  <si>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Показатели задачи 6 подпрограммы 1. Создание условий для организации дополнительного образования населения Томского района</t>
  </si>
  <si>
    <t>Показатели задачи 7 подпрограммы 1. Реконструкция, текущий и капитальный ремонт детских школ искусств Томского района</t>
  </si>
  <si>
    <t>2.3.</t>
  </si>
  <si>
    <t>7.2</t>
  </si>
  <si>
    <t>2025год</t>
  </si>
  <si>
    <t>2.1</t>
  </si>
  <si>
    <t>2.2</t>
  </si>
  <si>
    <t>3.4</t>
  </si>
  <si>
    <t>3.1</t>
  </si>
  <si>
    <t>3.3</t>
  </si>
  <si>
    <t>20121 - 2025 годы и прогноз на 2026 и 2027 годы</t>
  </si>
  <si>
    <t>2021 - 2027 гг.</t>
  </si>
  <si>
    <t>1.4</t>
  </si>
  <si>
    <t>1.5</t>
  </si>
  <si>
    <t>1.6</t>
  </si>
  <si>
    <t>1.7</t>
  </si>
  <si>
    <t>1.8</t>
  </si>
  <si>
    <t>1.9</t>
  </si>
  <si>
    <t>2.3</t>
  </si>
  <si>
    <t>Задача 3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</si>
  <si>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Задача 5 "Совершенствование системы поощрений граждан и коллективов организаций Томского района"  </t>
  </si>
  <si>
    <t>2021 - 2027гг.</t>
  </si>
  <si>
    <t>2023г.</t>
  </si>
  <si>
    <t>2026 г.</t>
  </si>
  <si>
    <t>2027 г.</t>
  </si>
  <si>
    <t>Задача 3 подпрограммы 3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</si>
  <si>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 Основное мероприятие: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том числе:</t>
  </si>
  <si>
    <t>17</t>
  </si>
  <si>
    <t>17.1</t>
  </si>
  <si>
    <t>Ку - уровень доступности мероприятий для населения Томского района;</t>
  </si>
  <si>
    <t>К пр. - количество проводимых мероприятий</t>
  </si>
  <si>
    <t>Ку = К пол. / К пр.</t>
  </si>
  <si>
    <t>К пол. - количество мероприятий, оказанных  населению;</t>
  </si>
  <si>
    <t>Задача 3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</si>
  <si>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Задача 5 "Совершенствование системы поощрений граждан и коллективов организаций Томского района"</t>
  </si>
  <si>
    <t>Приобретение полиграфической продукции для вручения гражданам и коллективам организации Томского района</t>
  </si>
  <si>
    <t>5.3</t>
  </si>
  <si>
    <t>Основное мероприятие "Повышение качества жизни отдельной категории життелей Томского района"</t>
  </si>
  <si>
    <t>Управление по культуре, спорту, молодёжной политике и туризму Администрации Томского района/Управление по социальной политике Администрации Томского района, Администрации сельских поселений Томского района (по согласованию); Учреждения культуры Томского района</t>
  </si>
  <si>
    <t>Управление по культуре, спорту, молодёжной политике и туризму Администрации Томского района/Управление по социальной политике Администрации Томского района,</t>
  </si>
  <si>
    <t>Управление по культуре, спорту, молодёжной политике и туризму/Управление по социальной политике Администрации Томского района,                          МБУ "КСЦ "Радость" п. Молодежный, МБУ "ЦД",МБУ "ДК с.Рыбалово".</t>
  </si>
  <si>
    <t>Управление по культуре, спорту, молодёжной политике и туризму Администрации Томского района/Управление по социальной политике Администрации Томского района, Администрации сельских поселений Томского района( по согласованию)</t>
  </si>
  <si>
    <t>Управление по культуре, спорту, молодёжной политике и туризму Администрации Томского района / МБУ СКЦ Спасское</t>
  </si>
  <si>
    <t>Управление по культуре, спорту, молодёжной политике и туризму Администрации Томского района/ МБУ СКЦ Спасское</t>
  </si>
  <si>
    <t>Управление по культуре, спорту, молодёжной политике и туризму Администрации Томского района/ МБУ МЦБТР</t>
  </si>
  <si>
    <t>Доля граждан из числа отдельных категорий жителей Томского района, участников мероприятий программы, %</t>
  </si>
  <si>
    <t>Подпрограмма 3 "Повышение качества жизни отдельных категорий жителей Томского района"</t>
  </si>
  <si>
    <t>Доля граждан из числа отдельных категорий жителей Томского района, участников мероприятий программы</t>
  </si>
  <si>
    <t>Д = Куч / Ко, где:</t>
  </si>
  <si>
    <t>Д - доля граждан из числа отдельных категорий жителей Томского района, участников мероприятий программы</t>
  </si>
  <si>
    <t>Куч - количество граждан из числа отдельных категорий жителей Томского района, участников мероприятий программы;</t>
  </si>
  <si>
    <t>Ко - общее количество граждан из числа отдельных категорий жителей Томского района</t>
  </si>
  <si>
    <t>Администрация Томского района;                  Управление по культуре, спорту, молодежной политике и туризму Администрации Томского района</t>
  </si>
  <si>
    <t xml:space="preserve">ПАСПОРТ ПОДПРОГРАММЫ 3
"Повышение качества жизни отдельных категорий жителей Томского района" МУНИЦИПАЛЬНОЙ
ПРОГРАММЫ "СОЦИАЛЬНОЕ РАЗВИТИЕ ТОМСКОГО РАЙОНА
НА 2016 - 2020 ГОДЫ"
</t>
  </si>
  <si>
    <t>"Повышение качества жизни отдельных категорий жителей Томского района"</t>
  </si>
  <si>
    <t>Администрация Томского района
Управление по культуре, спорту, молодёжной политике и туризму Администрации Томского района</t>
  </si>
  <si>
    <t>Задача 1 "Повышение качества жизни граждан старшего поколения Томского района"</t>
  </si>
  <si>
    <t>Задача 2 "Развитие форм жизнеустройства детей-сирот и детей, оставшихся без попечения родителей"</t>
  </si>
  <si>
    <t>Задача 4 "Улучшение жилищных условий категорий граждан, предусмотренных Федеральным законом от 12.01.1995 № 5-ФЗ «О ветеранах», бывших несовершеннолетних узников концлагерей, вдов погибших (умерших) участников ВОВ 1941 - 1945 годов, не вступивших в повторный брак"</t>
  </si>
  <si>
    <t>Доля граждан старшего поколения, привлекаемых к участию в мероприятиях, проводимых на территории Томского района,%</t>
  </si>
  <si>
    <t>Удельный вес детей-сирот и детей, оставшихся без попечения родителей, жизнеустроенных в замещающую семью, от числа выявленных детей-сирот и детей, оставшихся без попечения родителей</t>
  </si>
  <si>
    <t>Показатели задачи 2 подпрограммы3. Развитие форм жизнеустройства детей-сирот и детей, оставшихся без попечения родителей</t>
  </si>
  <si>
    <t>Д = Кзс / Кдс, где:</t>
  </si>
  <si>
    <t>Д - удельный вес детей-сирот и детей, оставшихся без попечения родителей, жизнеустроенных в замещающую семью, от числа выявленных детей-сирот и детей, оставшихся без попечения родителей;</t>
  </si>
  <si>
    <t>Кзс - количество детей-сирот и детей, оставшихся без попечения родителей, жизнеустроенных в замещающую семью;</t>
  </si>
  <si>
    <t>Кдс - число выявленных детей-сирот и детей, оставшихся без попечения родителей</t>
  </si>
  <si>
    <t>Показатели задачи 3 подпрограммы 3.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</si>
  <si>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К = ∑Кi, где:</t>
  </si>
  <si>
    <t>Кi - количество детей-сирот и детей, оставшихся без попечения родителей, лиц из их числа, получивших жилые помещения по договорам найма специализированных жилых помещений в i-м сельском поселении;</t>
  </si>
  <si>
    <t>Показатели задачи 4 подпрограммы 3. Улучшение жилищных условий категорий граждан, предусмотренных Федеральным законом от 12.01.1995 № 5-ФЗ «О ветеранах», бывших несовершеннолетних узников концлагерей, вдов погибших (умерших) участников ВОВ 1941 - 1945 годов, не вступивших в повторный брак</t>
  </si>
  <si>
    <t xml:space="preserve">К - количество граждан, улучшивших жилищные условия; </t>
  </si>
  <si>
    <t>Кi - количество граждан i-го сельского поселения, улучшивших жилищные условия;</t>
  </si>
  <si>
    <t xml:space="preserve">Перечень основных мероприятий и ресурсное обеспечение реализации подпрограммы 3 "Повышение качества жизни отдельных категорий жителей Томского района"
</t>
  </si>
  <si>
    <t xml:space="preserve"> Подпрограммы 3 "Повышение качества жизни отдельных категорий жителей Томского района"</t>
  </si>
  <si>
    <t>Управление по культуре, спорту, молодежной политике и туризму Администрации Томского района/МБОУ ДО ДШИ Томского района</t>
  </si>
  <si>
    <t>Управление по культуре, спорту, молодежной политике и туризму Администрации Томского района/Администрации сельских поселений</t>
  </si>
  <si>
    <t>Управление по культуре, спорту, молодежной политике и туризму Администрации Томского района/Администрации сельских поселений, Учреждения культуры Томского района</t>
  </si>
  <si>
    <t>Управление по культуре, спорту, молодежной политике и туризму Администрации Томского района/Администрации сельских поселений; Учреждения культуры Тиомского района</t>
  </si>
  <si>
    <t>Управление по культуре, спорту, молодежной политике и туризму Администрации Томского района/</t>
  </si>
  <si>
    <t>Управление по культуре, спорту, молодежной политике и туризму Администрации Томского района/Учреждения культуры Томского района</t>
  </si>
  <si>
    <t>Управление по культуре, спорту, молодежной политике и туризму Администрации Томского района/Администрации сельских поселений Томского района</t>
  </si>
  <si>
    <t>Управление по культуре, спорту, молодежной политике и туризму Администрации Томского района/МБУ "МЦБТР"</t>
  </si>
  <si>
    <t>Управление по культуре, спорту, молодежной политике и туризму Администрации Томского района/, МБУ "МЦБТР"</t>
  </si>
  <si>
    <t>Управление по культуре, спорту, молодежной политике и туризму Администрации Томского района/Детские школы искусств Томского района</t>
  </si>
  <si>
    <t>Управление по культуре, спорту, молодежной политике и туризму Администрации Томского района/МБОУ ДО ДШИ п. Молодежный</t>
  </si>
  <si>
    <t>Управление по культуре, спорту, молодежной политике и туризму Администрации Томского района/МБОУ ДО ДШИ д. Кисловка</t>
  </si>
  <si>
    <t>Управление по культуре, спорту, молодежной политике и туризму Администрации Томского района/МБОУ ДО ДШИ п. Зональная Станция</t>
  </si>
  <si>
    <t>Управление по культуре, спорту, молодежной политике и туризму Администрации Томского района/МБОУ ДО ДШИ п. Мирный</t>
  </si>
  <si>
    <t>Управление по культуре, спорту, молодежной политике и туризму Администрации Томского района/администрации сельских поселений (по согласованию)</t>
  </si>
  <si>
    <t>Управление по культуре, спорту, молодежной политике и туризму Администрации Томского района/,учреждения, подведомственные Управлению по культуре, администрации сельских поселений (по согласованию)</t>
  </si>
  <si>
    <t>Управление по культуре, спорту, молодежной политике и туризму Администрации Томского района/ администрации сельских поселений (по согласованию)</t>
  </si>
  <si>
    <t>Управление по культуре, спорту, молодежной политике и туризму Администрации Томского района/Управление территориального развития Администрации Томского района</t>
  </si>
  <si>
    <t xml:space="preserve">Управление по социальной политике Администрации Томского </t>
  </si>
  <si>
    <t>Управление по социальной политике Администрации Томского района; Администрации сельских поселений Томского района</t>
  </si>
  <si>
    <t>Задача 4. Улучшение жилищных условий категорий граждан, предусмотренных Федеральным законом от 12.01.1995 № 5-ФЗ «О ветеранах», бывших несовершеннолетних узников концлагерей, вдов погибших (умерших) участников ВОВ 1941 - 1945 годов, не вступивших в повторный брак</t>
  </si>
  <si>
    <t>Количество врученной полиграфической продукции гражданам и коллективам организаций Томского района,  чел.</t>
  </si>
  <si>
    <t>«Социальное развитие Томского района»</t>
  </si>
  <si>
    <t>Улучшение положения и качества жизни отдельных категорий жителей Томского района</t>
  </si>
  <si>
    <t>Задача 3. Улучшение положения и качества жизни отдельных категорий жителей Томского района</t>
  </si>
  <si>
    <t xml:space="preserve">Ресурсное обеспечение реализации муниципальной программы
"Социальное развитие Томского района" за счет средств бюджета Томского района, и целевых межбюджетных трансфертов федерального/областного бюджетов по главным распорядителям средств
</t>
  </si>
  <si>
    <t>Задача 2 подпрограммы 3 "Развитие форм жизнеустройства детей-сирот и детей, оставшихся без попечения родителей"</t>
  </si>
  <si>
    <t>15.1</t>
  </si>
  <si>
    <t xml:space="preserve">Управление по культуре, спорту, молодежной политике и туризму Администрации Томского района                                                                                       </t>
  </si>
  <si>
    <t>Управление по культуре, спорту, молодежной политике и туризму Администрации Томского района/администрации сельских поселений (по согласованию</t>
  </si>
  <si>
    <t>Улучшение положения и  качества жизни отдельных категорий жителей Томского района</t>
  </si>
  <si>
    <t>Задача 2.  "Развитие форм жизнеустройства детей-сирот и детей, оставшихся без попечения родителей"</t>
  </si>
  <si>
    <t>Подпрограмма 2 "Развитие молодежной политики, физической культуры и спорта в  Томском районе"</t>
  </si>
  <si>
    <t>"Развитие молодежной политики, физической культуры и спорта в Томском районе"</t>
  </si>
  <si>
    <t>Доля населения Томского района (возраст 3 -79 лет), систематически занимающигося физической культурой и спортом, %</t>
  </si>
  <si>
    <t>Доля населения Томского района (возраст 3 - 79 лет), систематически занимающегося физической культурой и спортом, %</t>
  </si>
  <si>
    <t>Задача 2  "Создание безопасной, качественной материально-технической базы спортивной инфраструктуры Томского района"</t>
  </si>
  <si>
    <t>Задача 3  "Создание благоприятных условий для увеличения охвата населения спортом и физической культурой в Томском районе"</t>
  </si>
  <si>
    <t>Задача 4 "Создание условий для развития эффективной молодежной политики в Томском районе"</t>
  </si>
  <si>
    <t>Количество участников официальных физкультурных мероприятий и спортивных мероприятий Томского района, чел.</t>
  </si>
  <si>
    <t>Количество спортсменов сборных команд Томского района, участников официальных физкультурных и спортивных мероприятий межмуниципального, регионального и всероссийского уровня, тренировочных мероприятий, чел.</t>
  </si>
  <si>
    <t>Задача 2   "Создание безопасной, качественной материально-технической базы спортивной инфраструктуры Томского района"</t>
  </si>
  <si>
    <t>Количество спортивных сооружений на конец отчетного периода, ед.</t>
  </si>
  <si>
    <t>139</t>
  </si>
  <si>
    <t>145</t>
  </si>
  <si>
    <t>149</t>
  </si>
  <si>
    <t>152</t>
  </si>
  <si>
    <t>Количество спортивных сооружений на которых проведены капитальный ремонт и реконструкция, ед.</t>
  </si>
  <si>
    <t>Задача 3 подпрограммы 2 "Создание благоприятных условий для увеличения охвата населения спортом и физической культурой в Томском районе"</t>
  </si>
  <si>
    <t>Доля детей и молодежи (возраст 3 - 29 лет), проживающих в Томском районе, систематически занимающихся физической культурой и спортом, в общей численности детей и молодежи, %</t>
  </si>
  <si>
    <t>Доля граждан среднего возраста (женщины: 30 - 54 года; мужчины: 30 - 59 лет), проживающих в Томском районе, систематически занимающихся физической культурой и спортом, в общей численности граждан среднего возраста, %</t>
  </si>
  <si>
    <t>Доля граждан старшего возраста (женщины: 55 - 79 лет; мужчины: 60 - 79 лет), проживающих в Томском районе, систематически занимающихся физической культурой и спортом, в общей численности граждан старшего возраста, %</t>
  </si>
  <si>
    <t>Количество созданных малобюджетных спортивных площадок по месту жительства и учебы</t>
  </si>
  <si>
    <t>Задача 4 подпрограммы 2 "Создание условий для развития эффективной молодежной политики в Томском районе"</t>
  </si>
  <si>
    <t>Перечень показателей цели и задач подпрограммы 2 "Развитие молодежной политики, физической культуры и спорта в Томском районе"</t>
  </si>
  <si>
    <t>N
п/п</t>
  </si>
  <si>
    <t>Показатели задачи 1 подпрограммы 2 "Развитие массового спорта и подготовка спортивных сборных команд Томского района"</t>
  </si>
  <si>
    <t>Количество участников официальных физкультурных мероприятий и спортивных мероприятий Томского района</t>
  </si>
  <si>
    <t>Ведомтственная статистика</t>
  </si>
  <si>
    <t>Управление по культуре, спорту, молодежной политике и туризму Администрации Томского района
Управление образования Администрации Томского района
Администрации сельских поселений Томского района</t>
  </si>
  <si>
    <t>Количество спортсменов сборных команд Томского района, участников официальных физкультурных и спортивных мероприятий межмуниципального, регионального и всероссийского уровня, тренировочных мероприятий</t>
  </si>
  <si>
    <t>К = К1 + .. + К н, где:
К1 - Количество спортсменов сборных команд Томского района, участников официальных физкультурных и спортивных мероприятий межмуниципального, регионального и всероссийского уровня, тренировочных мероприятий
Н - количество официальных физкультурных и спортивных мероприятий межмуниципального, регионального и всероссийского уровня, тренировочных мероприятий</t>
  </si>
  <si>
    <t>Управление по культуре, спорту, молодежной политике и туризму Администрации Томского района
Управление образования Администрации Томского района</t>
  </si>
  <si>
    <t>Показатели задачи 2 подпрограммы 2 "Создание безопасной, качественной материально-технической базы спортивной инфраструктуры Томского района"</t>
  </si>
  <si>
    <t>Количество спортивных сооружений на конец отчетного периода</t>
  </si>
  <si>
    <t>К = К1 + … + К н, где:
К1 - единица спортивного сооружения, введенного в эксплуатацию за отчетный период
Н - количество спортивных сооружений, введеных в эксплуатацию за отчетный период</t>
  </si>
  <si>
    <t>Перечень основных мероприятий и ресурсное обеспечение реализации подпрограммы 2 «Развитие молодежной политики, физической культуры и спорта в Томском районе»</t>
  </si>
  <si>
    <t>Подпрограмма 2 "Развитие молодежной политики, физической культуры и спорта в Томском районе"</t>
  </si>
  <si>
    <t>Организация и проведение муниципальных официальных физкультурных мероприятий (физкультурно-оздоровительных) и спортивных мероприятий</t>
  </si>
  <si>
    <t xml:space="preserve">Подготовка и участие  спортсменов, спортивных команд Томского района в официальных физкультурных и спортивных мероприятиях, тренировочных мероприятиях межмуниципального, регионального и всероссийского уровня по различным видам спорта </t>
  </si>
  <si>
    <t>Управление по культуре, спорту, молодежной политике и туризму Администрации Томского района/МАУ "Центр физической культуры и спорта Томского района"</t>
  </si>
  <si>
    <t>Награждение победителей и призеров Спартакиады Томского района, тренеров, победителей и призеров официальных региональных, всероссийских физкультурных мероприятий и спортивных мероприятий, в том числе областных зимних и летних спортивных игр</t>
  </si>
  <si>
    <t>Объем горюче-смазочных материалов, л.</t>
  </si>
  <si>
    <t>Количество победителей и призеров официальных физкультурных и спортивных мероприятий, чел.</t>
  </si>
  <si>
    <t>Приобретение спортивного инвентаря, оборудования, спортивный экипировки и наградного материала</t>
  </si>
  <si>
    <t>Количество спортивного инвентаря и наградного материала, ед.</t>
  </si>
  <si>
    <t>Задача 2 подпрограммы 2 "Создание безопасной, качественной материально-технической базы спортивной инфраструктуры Томского района"</t>
  </si>
  <si>
    <t>1.3.</t>
  </si>
  <si>
    <t>1.4.</t>
  </si>
  <si>
    <t xml:space="preserve">Капитальный ремонт спортивного комплекса "Луч" МАУ "Центр физической культуры и спорта Томского района" по адресу: Томская область, Томский район, пос. Зональная Станция, ул.Совхозная, 1а </t>
  </si>
  <si>
    <t>Уровень технической готовности объекта спорта, %.</t>
  </si>
  <si>
    <t>Укрепление материально-технической базы МАУ "Центр физической культуры и спорта Томского района"</t>
  </si>
  <si>
    <t>Количество подготовленных проектно-сметных документаций, шт.</t>
  </si>
  <si>
    <t>Капитальный ремонт плоскостных спортивных сооружений Томского района</t>
  </si>
  <si>
    <t>Количество отремонтированных плоскостных спортивных сооружений, ед.</t>
  </si>
  <si>
    <t>2.4</t>
  </si>
  <si>
    <t xml:space="preserve">Разработка проектно-сметных документаций на строительство, реконструкцию и капитальный ремонт  объектов спортивного назначения Томского района </t>
  </si>
  <si>
    <t>Управление по культуре, спорту, молодежной политике и туризму Администрации Томского района/Управление территориального развития Администрации Томского района/Администрации сельских поселений Томского района</t>
  </si>
  <si>
    <t>Основное мероприятие  "Спорт - норма жизни", в том числе</t>
  </si>
  <si>
    <t>Доля детей и молодежи (возраст 3 - 29 лет), проживающих в Томском районе, систематически занимающихся физической культурой и спортом, в общей численности детей и молодежи, %/Доля граждан среднего возраста (женщины: 30 - 54 года; мужчины: 30 - 59 лет), проживающих в Томском районе, систематически занимающихся физической культурой и спортом, в общей численности граждан среднего возраста, %/Доля граждан старшего возраста (женщины: 55 - 79 лет; мужчины: 60 - 79 лет), проживающих в Томском районе, систематически занимающихся физической культурой и спортом, в общей численности граждан старшего возраста, %</t>
  </si>
  <si>
    <t>Управление по культуре, спорту, молодежной политике и туризму Администрации Томского района/Администрации сельских поселений Томского района/Муниципальное автономное учреждение "Центр физической культуры и спорта Томского района"</t>
  </si>
  <si>
    <t>Количество закупленного оборудования для малобюджетных спортивных площадок, комплект/Количество созданных малобюджетных спортивных площадок по месту жительства и учебы, ед.</t>
  </si>
  <si>
    <t>Приобретение оборудования для малобюджетных спортивных площадок по месту жительства и учебы в Томском районе</t>
  </si>
  <si>
    <t>4/4</t>
  </si>
  <si>
    <t xml:space="preserve"> Приобретение в муниципальную собственность объектов спортивного назначения</t>
  </si>
  <si>
    <t>Управление по культуре, спорту, молодежной политике и туризму/ Администрации Томского района</t>
  </si>
  <si>
    <t>Количество спортивных объектов, приобретенных в муниципальную собственность, ед.</t>
  </si>
  <si>
    <t>Основное мероприятие "Развитие и реализация потенциала молодежи в Томском районе"</t>
  </si>
  <si>
    <t>Доля молодежи (14 - 30 лет), положительно оценивающей возможности для развития и самореализации молодежи в Томском районе, %</t>
  </si>
  <si>
    <t>Основное мероприятие "Развитие материально-технической базы спортивной инфраструктуры Томского района", в том числе</t>
  </si>
  <si>
    <t>10.3</t>
  </si>
  <si>
    <t>10.4</t>
  </si>
  <si>
    <t>11.1</t>
  </si>
  <si>
    <t>11.2</t>
  </si>
  <si>
    <t>11.3</t>
  </si>
  <si>
    <t>Приобретение в муниципальную собственность объектов спортивного назначения</t>
  </si>
  <si>
    <t>11.4</t>
  </si>
  <si>
    <t xml:space="preserve">Организация и проведение культурно-массовых мероприятий на территории Томского района, в том числе: </t>
  </si>
  <si>
    <t>Уровень доступности мероприятий, оказанных в рамках социального развития  населения Томского района, %</t>
  </si>
  <si>
    <t>Задача 1 подпрограммы 3 "Повышение качества жизни отдельных категорий жителей Томского района"</t>
  </si>
  <si>
    <t>14.2</t>
  </si>
  <si>
    <t>14.3</t>
  </si>
  <si>
    <t>Задача 4 подпрограммы 3 "Улучшение жилищных условий категории граждан, предусмотренных Федеральным законом от 12.01.1995 № 5-ФЗ                        «О ветеранах», бывших несовершеннолетних узников концлагерей, вдов погибших (умерших) участников ВОВ 1941 - 1945 годов, не вступивших в повторный брак"</t>
  </si>
  <si>
    <t>Управление по культуре. спорту, молодежной политике и туризма Администрации Томского района  Управление по социальной политике Администрации Томского района Управление Делами Администрации Томского района</t>
  </si>
  <si>
    <t xml:space="preserve">Показатели задачи 5 подпрограммы 3. Совершенствование системы поощрений граждан и коллективов организаций Томского района </t>
  </si>
  <si>
    <t>С = А / В x 100%, где:
С - доля граждан, участников мероприятий программы;
А - количество граждан, участников мероприятий программы;
В - общее количество граждан, жителей Томского трайона.</t>
  </si>
  <si>
    <t>Показатели задачи 1 подпрограммы 3. Повышение качества жизни граждан старшего поколения Томского района</t>
  </si>
  <si>
    <t>Доля граждан старшего поколения привлекаемых к участию в мероприятиях, проводимых на территории Томского района</t>
  </si>
  <si>
    <t xml:space="preserve">К = N1 / Н, где:                                   К - доля граждан старшего поколения, привлекаемых к участию в мероприятиях, проводимых на территории Томского района;                                    N1 - количество граждан старшего поколения - участников мероприятий;                                        Кн - численность граждан старшего поколения Томского района       </t>
  </si>
  <si>
    <t xml:space="preserve">Управление по культуре. спорту, молодежной политике и туризма Администрации Томского района  </t>
  </si>
  <si>
    <t xml:space="preserve">ПАСПОРТ ПОДПРОГРАММЫ 2
"РАЗВИТИЕ МОЛОДЕЖНОЙ ПОЛИТИКИ, ФИЗИЧЕСКОЙ КУЛЬТУРЫ И СПОРТА В
ТОМСКОГО РАЙОНА" МУНИЦИПАЛЬНОЙ ПРОГРАММЫ "СОЦИАЛЬНОЕ
РАЗВИТИЕ ТОМСКОГО РАЙОНА "
</t>
  </si>
  <si>
    <t>Уровень обеспеченности граждан Томского района спортивными сооружениями исходя из единовременной пропускной способности объектов спорта, %</t>
  </si>
  <si>
    <t>0</t>
  </si>
  <si>
    <t>Количество участников культурно-массовых мероприятий с участием молодежи в возрасте от 14 до 30 лет, чел.</t>
  </si>
  <si>
    <t>Доля населения Томского района (возраст 3 - 79 лет), систематически занимающегося физической культурой и спортом</t>
  </si>
  <si>
    <t>Дз = Чзс  / Чн x 100, где:
Дз - доля населения, систематически занимающегося физической культурой и спортом;
Чзс - численность населения Томского района в возрасте от 3 до 79 лет, занимающегося физической культурой и спортом, в соответствии с данными федерального статистического наблюдения по форме N 1-ФК "Сведения о физической культуре и спорте";
Чн - численность населения Томского района в возрасте от 3 до 79 лет (статистические данные Томскстата)</t>
  </si>
  <si>
    <t>Доля молодежи (возраст 14 - 30 лет), положительно оценивающей возможности для развития и самореализации молодежи в Томском районе</t>
  </si>
  <si>
    <t xml:space="preserve">ДМ = А x 100 / В, где:
ДМ - доля молодежи (14 - 30 лет), положительно оценивающей возможности для развития и самореализации молодежи в Томском районе;
А - общее количество молодежи (14 - 30 лет), положительно оценивающей возможности для развития и самореализации молодежи в Томском районе (данные социологического исследования);
В - общее количество молодежи (14 - 30 лет) Томского района (статистические данные Томскстата)
</t>
  </si>
  <si>
    <t>К = К1 + .. + К н, где:
К1 - количество участников официального муниципального физкультурного или спортивного мероприятия
Н - количество муниципальных физкультурных и спортивных мероприятий, проведенных на территории Томского района за отчетный период</t>
  </si>
  <si>
    <t>%.</t>
  </si>
  <si>
    <t>Уб = ЕПСф  / Чн x 100, где:
Дз - доля населения, систематически занимающегося физической культурой и спортом;
ЕПСф - фактическая единовременная пропускная способность, в соответствии с данными федерального статистического наблюдения по форме N 1-ФК "Сведения о физической культуре и спорте";
ЕПСн - нормативная единовременная пропускная способность</t>
  </si>
  <si>
    <t>К = К1 + … + К н, где:
К1 - единица спортивного сооружения, на котором проведен капитальный ремонт и реконструкция;
Н - количество спортивных сооружений, введеных в эксплуатацию за отчетный период</t>
  </si>
  <si>
    <t>Управление по культуре, спорту, молодежной политике и туризму Администрации Томского района,
Администрации сельских поселений Томского района</t>
  </si>
  <si>
    <t>Показатели задачи 3 подпрограммы 2. "Создание благоприятных условий для увеличения охвата населения спортом и физической культурой в Томском районе"</t>
  </si>
  <si>
    <t>Доля детей и молодежи (возраст 3 - 29 лет), проживающих в Томском районе, систематически занимающихся физической культурой и спортом, в общей численности детей и молодежи</t>
  </si>
  <si>
    <t>Дзм = Чзс  / Чн x 100, где:
Дзм - доля молодежи, систематически занимающегося физической культурой и спортом в возрасте 3 - 29 лет);
Чзс - численностьмолодежиТомского района в возрасте от 3 до 29 лет, занимающегося физической культурой и спортом, в соответствии с данными федерального статистического наблюдения по форме N 1-ФК "Сведения о физической культуре и спорте";
Чн - численность молодежи Томского района в возрасте от 3 до 29 лет (статистические данные Томскстата)</t>
  </si>
  <si>
    <t>Доля граждан среднего возраста (женщины: 30 - 54 года; мужчины: 30 - 59 лет), проживающих в Томском районе, систематически занимающихся физической культурой и спортом, в общей численности граждан среднего возраста</t>
  </si>
  <si>
    <t>Дзс = Чзс  / Чн x 100, где:
Дзс - доля граждан среднего возраста (женщины: 30 - 54 года; мужчины: 30 - 59 лет), систематически занимающегося физической культурой и спортом в возрасте;
Чзс - численность граждан Томского района в возраста  (женщины: 30 - 54 года; мужчины: 30 - 59 лет) занимающегося физической культурой и спортом, в соответствии с данными федерального статистического наблюдения по форме N 1-ФК "Сведения о физической культуре и спорте";
Чн - численность граждан Томского района возраста (женщины: 30 - 54 года; мужчины: 30 - 59 лет) (статистические данные Томскстата)</t>
  </si>
  <si>
    <t>Доля граждан старшего возраста (женщины: 55 - 79 лет; мужчины: 60 - 79 лет), проживающих в Томском районе, систематически занимающихся физической культурой и спортом, в общей численности граждан старшего возраста</t>
  </si>
  <si>
    <t>Дзст = Чзс  / Чн x 100, где:
Дзст - доля граждан среднего возраста (женщины: 55 -79 года; мужчины: 60 - 59 лет), систематически занимающегося физической культурой и спортом в возрасте;
Чзс - численность граждан Томского района в возраста  (женщины: 55 - 79 года; мужчины: 60 - 59 лет) занимающегося физической культурой и спортом, в соответствии с данными федерального статистического наблюдения по форме N 1-ФК "Сведения о физической культуре и спорте";
Чн - численность граждан Томского района возраста (женщины: 30 - 54 года; мужчины: 30 - 59 лет) (статистические данные Томскстата)</t>
  </si>
  <si>
    <t>Показатель задачи 4 подпрограммы 2 "Создание условий для развития эффективной молодежной политики в Томском районе"</t>
  </si>
  <si>
    <t>Количество участников культурно-массовых мероприятий с участием молодежи в возрасте от 14 до 30 лет, ед.</t>
  </si>
  <si>
    <t>К = К1 + .. + К н, где:
К1 - количество участников культурно-массового мероприятия с участием молодежи
Н - количество культурно-массовых мероприятий с участием молодежи в возрасте от 14 до 30 лет</t>
  </si>
  <si>
    <t>Количество участников мероприятий, чел.</t>
  </si>
  <si>
    <t>Управление по культуре, спорту, молодежной политике и туризму Администрации Томского района/Управление образование Администрации Томского района/МАУ "Центр физической культуры и спорта Томского района"</t>
  </si>
  <si>
    <t>Количество спортсменов сборных команд Томского района, участников официальных физкультурных и спортивных мероприятий межмуниципального, регионального и всероссийского уровня, тренировочных мероприятий , чел.</t>
  </si>
  <si>
    <t>66,5/19/6</t>
  </si>
  <si>
    <t>73/31/13</t>
  </si>
  <si>
    <t>76/37/16</t>
  </si>
  <si>
    <t>78/46/19</t>
  </si>
  <si>
    <t>79/47/20</t>
  </si>
  <si>
    <t>80/48/21</t>
  </si>
  <si>
    <t>81/49/22</t>
  </si>
  <si>
    <t xml:space="preserve">ПАСПОРТ ПОДПРОГРАММЫ 1
"РАЗВИТИЕ КУЛЬТУРЫ, ИСКУССТВА И ТУРИЗМА НА ТЕРРИТОРИИ
МУНИЦИПАЛЬНОГО ОБРАЗОВАНИЯ "ТОМСКИЙ РАЙОН" МУНИЦИПАЛЬНОЙ
ПРОГРАММЫ "СОЦИАЛЬНОЕ РАЗВИТИЕ ТОМСКОГО РАЙОНА"
</t>
  </si>
  <si>
    <t>Управление по культуре, спорту, молодёжной политике и туризму  Администрации Томского района   Управление по социальной политике Администрации Томского района                                Администрации Томского района Управление делами Администрации Томского района</t>
  </si>
  <si>
    <t>Основное мероприятие 1.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в том числе</t>
  </si>
  <si>
    <t>Управление по социальной политике Администрации Томского района/Администрации сельских поселений Томского района (по согласованию)</t>
  </si>
  <si>
    <t>Показатели задачи 2.Создание условий для развития физическрой культуры и спорта, эффективной молодежной политики в Томском районе</t>
  </si>
  <si>
    <t>Показатели задачи 3 "Улучшение положения и качества жизни отдельных категорий жителей Томского района</t>
  </si>
  <si>
    <t>Дз = Чзс  / Чн x 100, где:</t>
  </si>
  <si>
    <t>Дз - доля населения, систематически занимающегося физической культурой и спортом;</t>
  </si>
  <si>
    <t>Чзс - численность населения Томского района в возрасте от 3 до 79 лет, занимающегося физической культурой и спортом, в соответствии с данными федерального статистического наблюдения по форме N 1-ФК "Сведения о физической культуре и спорте";</t>
  </si>
  <si>
    <t>Чн - численность населения Томского района в возрасте от 3 до 79 лет (статистические данные Томскстата)</t>
  </si>
  <si>
    <t>ДМ = А x 100 / В, где:</t>
  </si>
  <si>
    <t>ДМ - доля молодежи (14 - 30 лет), положительно оценивающей возможности для развития и самореализации молодежи в Томском районе;</t>
  </si>
  <si>
    <t>А - общее количество молодежи (14 - 30 лет), положительно оценивающей возможности для развития и самореализации молодежи в Томском районе (данные социологического исследования);</t>
  </si>
  <si>
    <t xml:space="preserve">В - общее количество молодежи (14 - 30 лет) Томского района (статистические данные Томскстата)
</t>
  </si>
  <si>
    <t xml:space="preserve">Задача 1 "Развитие единого культурного пространства на территории Томского района" </t>
  </si>
  <si>
    <t>Задача 2 "Создание условий для развития физическрой культуры и спорта, эффективной молодежной политики в Томском районе"</t>
  </si>
  <si>
    <t xml:space="preserve">Задача 3 "Улучшение положения и качества жизни отдельных категорий жителей Томского района" </t>
  </si>
  <si>
    <t>Подпрограмма 2 "Развитие молодежной политики,физической культуры и спорта в Томском районе"</t>
  </si>
  <si>
    <t>Управление по культуре, спорту, молодежной политике и туризму Администрации Томского района/Сельские поселения,Учреждения культуры Томского района</t>
  </si>
  <si>
    <t>Управление по культуре, спорту, молодежной политике и туризму Администрации Томского района/Сельские поселения, Учреждения культуры Томского района</t>
  </si>
  <si>
    <t>Основное мероприятие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</si>
  <si>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Задача 5 подпрограммы 1 "Создание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t>
  </si>
  <si>
    <t>Основное мероприятие 2 "Создание условий для развития туристской деятельности и поддержка развития приоритетных направлений туризма", в том числе</t>
  </si>
  <si>
    <t>Основное мероприятие 1. "Развитие внутреннего и въездного туризма  для развития туристической деятельности и поддержки приоритетных направлений туризма на территории Томского района", в том числе</t>
  </si>
  <si>
    <t>Создание условий для развития физической культуры и спорта, эффективной молодежной политики Томского района</t>
  </si>
  <si>
    <t>Перечень показателей цели и задачи подпрограммы 3 
"Повышение качества жизни отдельных категорий жителей Томского района" муниципальной программы "Социальное развитие Томского района" и сведения о порядке сбора информации по показателям и методике их расчета</t>
  </si>
  <si>
    <t>Показатели цели подпрограммы 3. Улучшение положения и качества жизни отдельных категорий жителей Томского района</t>
  </si>
  <si>
    <t>Доля молодежи (возраст 14 - 30 лет), положительно оценивающей возможности для развития и самореализации молодежи в регионе,%</t>
  </si>
  <si>
    <t>Показатели цели подпрограммы 2 "Развитие молодежной политики, физической культуры и спорта в Томском районе"</t>
  </si>
  <si>
    <t>Показатели цели подпрограммы 1 "Развитие культуры, искусства и туризма на территории муниципального образования "Томский район"</t>
  </si>
  <si>
    <t xml:space="preserve">
Показатели задачи 1 подпрограммы 1. Создание условий для развития кадрового потенциала в Томском районе в сфере культуры и архивного дела</t>
  </si>
  <si>
    <t>за ртчетный приод</t>
  </si>
  <si>
    <r>
      <t xml:space="preserve">Перечень показателей </t>
    </r>
    <r>
      <rPr>
        <sz val="12"/>
        <color rgb="FFFF0000"/>
        <rFont val="Times New Roman"/>
        <family val="1"/>
        <charset val="204"/>
      </rPr>
      <t xml:space="preserve"> цели </t>
    </r>
    <r>
      <rPr>
        <sz val="12"/>
        <color theme="1"/>
        <rFont val="Times New Roman"/>
        <family val="1"/>
        <charset val="204"/>
      </rPr>
      <t>и задач подпрограммы 1 "Развитие культуры, искусства и туризма на территории муниципального образования "Томский район" муниципальной программы "Социальное развитие Томского района " и сведения о порядке сбора информации по показателям и методике их расчета</t>
    </r>
  </si>
  <si>
    <t>Количество мероприятий, направленных на развитие приоритетных видов туризма</t>
  </si>
  <si>
    <t>Кобщ. = М1 + М2 ... МN, где:</t>
  </si>
  <si>
    <t>М1,2...N - мероприятия, направленные на развитие приоритетных видов туризма;</t>
  </si>
  <si>
    <t>Кобщ. - общее количество мероприятий, направленных на развитие приоритетных видов туризма</t>
  </si>
  <si>
    <t>3.1.2.</t>
  </si>
  <si>
    <t>3.1.4.</t>
  </si>
  <si>
    <t>К = Коб., где:
К – количество созданных малобюджетных спортивных площадок по месту жительства и учебы на территории Томского района
Коб. - количество комплектов оборудования для малобюджетных спортивных площадок, предусмотренных для приобретения муниципальным образованием "Томский район" за счет субсидии из бюджета Томской области</t>
  </si>
  <si>
    <t>Управление по культуре, спорту, молодежной политике и туризму Администрации Томского района               Управление образования  Администрации Томского района                                                                                Администрации сельских поселений муниципального образования "Томский район"                           Муниципальное автономное учреждение "Центр физической культуры и спорта Томского района"</t>
  </si>
  <si>
    <t>Создание условий для развития физической культуры и спорта, эффективной молодежной политики в Томском районе</t>
  </si>
  <si>
    <t>5.1.</t>
  </si>
  <si>
    <t>5.4</t>
  </si>
  <si>
    <t>5.4.1</t>
  </si>
  <si>
    <t>7.5</t>
  </si>
  <si>
    <t>Модернизация региональных и муниципальных детских школ искусств по видам искусств</t>
  </si>
  <si>
    <t>Удельный вес детей-сирот и детей, оставшихся без попечения родителей, жизнеустроенных в замещающую семью, от числа выявленных детей-сирот и детей, оставшихся без попечения родителей, %.</t>
  </si>
  <si>
    <t>Количество детей, находившихся в приемной семье, чел.</t>
  </si>
  <si>
    <t>Количество детей, лишенных родительского попечения, устроенных в семью, чел.</t>
  </si>
  <si>
    <t>Количество жилых помещений, предоставленных детям-сиротам и детям, оставшимся без попечения родителей, лицам из их числа по договорам найма специализированных жилых помещений,ед.</t>
  </si>
  <si>
    <t>Удельный вес детей-сирот и детей, оставшихся без попечения родителей, жизнеустроенных в замещающую семью, от числа выявленных детей-сирот и детей, оставшихся без попечения родителей,%</t>
  </si>
  <si>
    <t xml:space="preserve"> 
Обеспечение стабильного повышения качества жизни населения посредством устойчивого развития экономики и повышения эффективности муниципального управления</t>
  </si>
  <si>
    <t xml:space="preserve">Задача 2. Создание условий для развития физической культуры и спорта, эффективной молодежной политики в Томском районе </t>
  </si>
  <si>
    <t>Доля молодежи (возраст 14 - 30 лет), положительно оценивающей возможности для развития и самореализации молодежи в регионе, %</t>
  </si>
  <si>
    <t>Государственная поддержка отрасли культуры</t>
  </si>
  <si>
    <t>Управление по культуре, спорту, молодежной политике и туризму Администрации Томского района/МБОУ ДО ДШИ</t>
  </si>
  <si>
    <t>Количество учреждений дополнительного образования детей, улучшивших состояние зданий и сооружений, ед</t>
  </si>
  <si>
    <t xml:space="preserve"> утвержд.бюджет</t>
  </si>
  <si>
    <t>федер.</t>
  </si>
  <si>
    <t>областной</t>
  </si>
  <si>
    <t>местный</t>
  </si>
  <si>
    <t>сельские поселения</t>
  </si>
  <si>
    <t xml:space="preserve">Всего с поселениями </t>
  </si>
  <si>
    <t>8.0</t>
  </si>
  <si>
    <t>Основное мероприятие "Культурная среда"</t>
  </si>
  <si>
    <t>спортсмены</t>
  </si>
  <si>
    <t>площадки</t>
  </si>
  <si>
    <t>Контроль</t>
  </si>
  <si>
    <t>Задача 8 подпрограммы 1 "Культурная среда"</t>
  </si>
  <si>
    <t>Задача 9 подпрограммы 1 "Развитие внутреннего и въездного туризма  на территории Томского района"</t>
  </si>
  <si>
    <t>9.1.</t>
  </si>
  <si>
    <t>9.1.1</t>
  </si>
  <si>
    <t>9.1.2</t>
  </si>
  <si>
    <t>9.1.3</t>
  </si>
  <si>
    <t>9.2.1</t>
  </si>
  <si>
    <t>9.2.2</t>
  </si>
  <si>
    <t>10.5</t>
  </si>
  <si>
    <t>12.1</t>
  </si>
  <si>
    <t>12.2</t>
  </si>
  <si>
    <t>12.3</t>
  </si>
  <si>
    <t>12.4</t>
  </si>
  <si>
    <t>Задача 8 "Культурная среда"</t>
  </si>
  <si>
    <t>Задача9 "Развитие внутреннего и въездного туризма на территории Томского района"</t>
  </si>
  <si>
    <t>Количество созданных, отремонтированных и капитально отремонтированных объектов в сфере культуры. Ед.</t>
  </si>
  <si>
    <t>Задача 9 "Развитие внутреннего и въездного туризма на территории Томского района"</t>
  </si>
  <si>
    <t>Показатели задачи 8 подпрограммы 1. Культурная среда</t>
  </si>
  <si>
    <t xml:space="preserve">Куч. = Куч., где:                                                               Куч. - количество учреждений </t>
  </si>
  <si>
    <t>Количество созданных, отремонтированных и капитально отремонтированных объектов в сфере культуры</t>
  </si>
  <si>
    <t>Показатели задачи 9 подпрограммы 1 Развитие внутреннего и въездного туризма  на территории Томского района"</t>
  </si>
  <si>
    <t>Задача 9 подпрограммы 1 "Развитие внутреннего и въездного туризма на территории Томского района"</t>
  </si>
  <si>
    <t xml:space="preserve"> Управление по культуре, спорту, молодежной политике и туризму Администрации Томского района</t>
  </si>
  <si>
    <t>Количество созданных, отремонтированных и капитально отремонтированных объектов в сфере культуры, ед</t>
  </si>
  <si>
    <t>на замену</t>
  </si>
  <si>
    <t>53/4237</t>
  </si>
  <si>
    <t>8.</t>
  </si>
  <si>
    <t>13.</t>
  </si>
  <si>
    <t>14.4</t>
  </si>
  <si>
    <t>14.5</t>
  </si>
  <si>
    <t>14.6</t>
  </si>
  <si>
    <t>14.7</t>
  </si>
  <si>
    <t>14.8</t>
  </si>
  <si>
    <t>14.9</t>
  </si>
  <si>
    <t>15.2</t>
  </si>
  <si>
    <t>15.3</t>
  </si>
  <si>
    <t>16.1</t>
  </si>
  <si>
    <t>18</t>
  </si>
  <si>
    <t xml:space="preserve">18                                       Задача 5 подпрограммы 3 «Совершенствование системы поощрений граждан и коллективов организаций Томского района»  </t>
  </si>
  <si>
    <t>18.1</t>
  </si>
  <si>
    <t>18.2</t>
  </si>
  <si>
    <t>18.3</t>
  </si>
  <si>
    <t>Основное мероприятие 1: «Развитие внутреннего и въездного туризма  и создание условий для развития туристической деятельности и поддержки приоритетных направлений туризма на территории Томского района», в том числе</t>
  </si>
  <si>
    <t>Основное мероприятие 2: "Создание условий для развития туристической деятельности и поддержка развития приоритетных направлений туризма", в том числе:</t>
  </si>
  <si>
    <t>3.2.</t>
  </si>
  <si>
    <t>3.3.</t>
  </si>
  <si>
    <t>Оснащение объектов спортивной инфраструктуры спортивно-технологическим оборудованием</t>
  </si>
  <si>
    <t>с учетом изменений в феврале из обл.бюджета -21,0тыс.руб.,+784,9 тыс.руб.+20618,6 тысруб.=21382,5 тыс.руб.</t>
  </si>
  <si>
    <t>Количество поставленных комплектов спортивно-технологического оборудования, ед/
Количество созданных или модернизированных физкультурно-оздоровительных комплексов открытого типа, ед.</t>
  </si>
  <si>
    <t>1/1</t>
  </si>
  <si>
    <t>Количество участников  мероприятий</t>
  </si>
  <si>
    <t xml:space="preserve">Отчеты учреждений культуры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</si>
</sst>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0.0"/>
    <numFmt numFmtId="166" formatCode="_-* #,##0.0\ _р_._-;\-* #,##0.0\ _р_._-;_-* &quot;-&quot;??\ _р_._-;_-@_-"/>
    <numFmt numFmtId="167" formatCode="_-* #,##0.0\ _₽_-;\-* #,##0.0\ _₽_-;_-* &quot;-&quot;??\ _₽_-;_-@_-"/>
    <numFmt numFmtId="168" formatCode="0.000"/>
  </numFmts>
  <fonts count="33" x14ac:knownFonts="1">
    <font>
      <sz val="11"/>
      <color theme="1"/>
      <name val="Calibri"/>
      <family val="2"/>
      <scheme val="minor"/>
    </font>
    <font>
      <sz val="11"/>
      <color theme="1"/>
      <name val="Times New Roman"/>
      <family val="1"/>
      <charset val="204"/>
    </font>
    <font>
      <b/>
      <sz val="11"/>
      <color theme="1"/>
      <name val="Times New Roman"/>
      <family val="1"/>
      <charset val="204"/>
    </font>
    <font>
      <b/>
      <sz val="11"/>
      <color theme="1"/>
      <name val="Calibri"/>
      <family val="2"/>
      <scheme val="minor"/>
    </font>
    <font>
      <sz val="11"/>
      <name val="Times New Roman"/>
      <family val="1"/>
      <charset val="204"/>
    </font>
    <font>
      <b/>
      <sz val="11"/>
      <name val="Times New Roman"/>
      <family val="1"/>
      <charset val="204"/>
    </font>
    <font>
      <sz val="10"/>
      <color theme="1"/>
      <name val="Times New Roman"/>
      <family val="1"/>
      <charset val="204"/>
    </font>
    <font>
      <sz val="10"/>
      <color theme="1"/>
      <name val="Calibri"/>
      <family val="2"/>
      <scheme val="minor"/>
    </font>
    <font>
      <sz val="12"/>
      <color theme="1"/>
      <name val="Times New Roman"/>
      <family val="1"/>
      <charset val="204"/>
    </font>
    <font>
      <sz val="12"/>
      <name val="Times New Roman"/>
      <family val="1"/>
      <charset val="204"/>
    </font>
    <font>
      <sz val="11"/>
      <color rgb="FFFF0000"/>
      <name val="Times New Roman"/>
      <family val="1"/>
      <charset val="204"/>
    </font>
    <font>
      <sz val="10.5"/>
      <color theme="1"/>
      <name val="Times New Roman"/>
      <family val="1"/>
      <charset val="204"/>
    </font>
    <font>
      <u/>
      <sz val="11"/>
      <color theme="10"/>
      <name val="Calibri"/>
      <family val="2"/>
      <scheme val="minor"/>
    </font>
    <font>
      <sz val="12"/>
      <color theme="1"/>
      <name val="Calibri"/>
      <family val="2"/>
      <scheme val="minor"/>
    </font>
    <font>
      <sz val="12"/>
      <name val="Calibri"/>
      <family val="2"/>
      <scheme val="minor"/>
    </font>
    <font>
      <sz val="11"/>
      <name val="Calibri"/>
      <family val="2"/>
      <scheme val="minor"/>
    </font>
    <font>
      <b/>
      <sz val="10"/>
      <color theme="1"/>
      <name val="Calibri"/>
      <family val="2"/>
      <scheme val="minor"/>
    </font>
    <font>
      <sz val="10.5"/>
      <name val="Times New Roman"/>
      <family val="1"/>
      <charset val="204"/>
    </font>
    <font>
      <u/>
      <sz val="11"/>
      <name val="Times New Roman"/>
      <family val="1"/>
      <charset val="204"/>
    </font>
    <font>
      <b/>
      <sz val="11"/>
      <color theme="1"/>
      <name val="Calibri"/>
      <family val="2"/>
      <charset val="204"/>
      <scheme val="minor"/>
    </font>
    <font>
      <sz val="10"/>
      <color rgb="FF000000"/>
      <name val="Times New Roman"/>
      <family val="1"/>
      <charset val="204"/>
    </font>
    <font>
      <sz val="10"/>
      <name val="Calibri"/>
      <family val="2"/>
      <scheme val="minor"/>
    </font>
    <font>
      <sz val="10"/>
      <color theme="0"/>
      <name val="Calibri"/>
      <family val="2"/>
      <scheme val="minor"/>
    </font>
    <font>
      <sz val="11"/>
      <color theme="0"/>
      <name val="Calibri"/>
      <family val="2"/>
      <scheme val="minor"/>
    </font>
    <font>
      <b/>
      <sz val="11"/>
      <color theme="0"/>
      <name val="Calibri"/>
      <family val="2"/>
      <scheme val="minor"/>
    </font>
    <font>
      <sz val="11"/>
      <color theme="0"/>
      <name val="Times New Roman"/>
      <family val="1"/>
      <charset val="204"/>
    </font>
    <font>
      <b/>
      <sz val="11"/>
      <color theme="0"/>
      <name val="Times New Roman"/>
      <family val="1"/>
      <charset val="204"/>
    </font>
    <font>
      <sz val="12"/>
      <color rgb="FFFF0000"/>
      <name val="Times New Roman"/>
      <family val="1"/>
      <charset val="204"/>
    </font>
    <font>
      <b/>
      <sz val="11"/>
      <name val="Calibri"/>
      <family val="2"/>
      <scheme val="minor"/>
    </font>
    <font>
      <b/>
      <sz val="11"/>
      <name val="Calibri"/>
      <family val="2"/>
      <charset val="204"/>
      <scheme val="minor"/>
    </font>
    <font>
      <sz val="11"/>
      <color theme="1"/>
      <name val="Calibri"/>
      <family val="2"/>
      <scheme val="minor"/>
    </font>
    <font>
      <b/>
      <sz val="12"/>
      <name val="Times New Roman"/>
      <family val="1"/>
      <charset val="204"/>
    </font>
    <font>
      <b/>
      <sz val="12"/>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2" fillId="0" borderId="0" applyNumberFormat="0" applyFill="0" applyBorder="0" applyAlignment="0" applyProtection="0"/>
    <xf numFmtId="164" fontId="30" fillId="0" borderId="0" applyFont="0" applyFill="0" applyBorder="0" applyAlignment="0" applyProtection="0"/>
  </cellStyleXfs>
  <cellXfs count="519">
    <xf numFmtId="0" fontId="0" fillId="0" borderId="0" xfId="0"/>
    <xf numFmtId="165" fontId="4" fillId="2" borderId="0"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65" fontId="1" fillId="2" borderId="0" xfId="0" applyNumberFormat="1" applyFont="1" applyFill="1" applyBorder="1" applyAlignment="1">
      <alignment horizontal="center" vertical="center" wrapText="1"/>
    </xf>
    <xf numFmtId="165" fontId="15" fillId="2" borderId="0" xfId="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165" fontId="9" fillId="2" borderId="1" xfId="0" applyNumberFormat="1" applyFont="1" applyFill="1" applyBorder="1" applyAlignment="1">
      <alignment horizontal="center" vertical="center" wrapText="1"/>
    </xf>
    <xf numFmtId="165" fontId="0" fillId="2" borderId="0" xfId="0" applyNumberFormat="1" applyFont="1" applyFill="1" applyBorder="1" applyAlignment="1">
      <alignment horizontal="center" vertical="center" wrapText="1"/>
    </xf>
    <xf numFmtId="165" fontId="0" fillId="2" borderId="0" xfId="0" applyNumberForma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165" fontId="4" fillId="2" borderId="1" xfId="0" applyNumberFormat="1" applyFont="1" applyFill="1" applyBorder="1" applyAlignment="1">
      <alignment horizontal="center" vertical="center"/>
    </xf>
    <xf numFmtId="165" fontId="5" fillId="2" borderId="1" xfId="0" applyNumberFormat="1" applyFont="1" applyFill="1" applyBorder="1" applyAlignment="1">
      <alignment horizontal="center" vertical="center"/>
    </xf>
    <xf numFmtId="165" fontId="4" fillId="2" borderId="1" xfId="0" applyNumberFormat="1" applyFont="1" applyFill="1" applyBorder="1" applyAlignment="1" applyProtection="1">
      <alignment horizontal="center" vertical="center"/>
      <protection locked="0"/>
    </xf>
    <xf numFmtId="0" fontId="2" fillId="2" borderId="0" xfId="0" applyFont="1" applyFill="1" applyAlignment="1">
      <alignment wrapText="1"/>
    </xf>
    <xf numFmtId="0" fontId="1" fillId="2" borderId="0" xfId="0" applyFont="1" applyFill="1" applyAlignment="1">
      <alignment wrapText="1"/>
    </xf>
    <xf numFmtId="0" fontId="1"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1" fontId="1" fillId="2" borderId="0" xfId="0" applyNumberFormat="1" applyFont="1" applyFill="1" applyBorder="1" applyAlignment="1">
      <alignment horizontal="center" vertical="center" wrapText="1"/>
    </xf>
    <xf numFmtId="0" fontId="10" fillId="2" borderId="0" xfId="0" applyFont="1" applyFill="1" applyBorder="1" applyAlignment="1">
      <alignment horizontal="center" vertical="center" wrapText="1"/>
    </xf>
    <xf numFmtId="0" fontId="1" fillId="2" borderId="0" xfId="0" applyFont="1" applyFill="1" applyBorder="1" applyAlignment="1">
      <alignment wrapText="1"/>
    </xf>
    <xf numFmtId="49" fontId="1" fillId="2" borderId="0" xfId="0" applyNumberFormat="1" applyFont="1" applyFill="1" applyBorder="1" applyAlignment="1">
      <alignment horizontal="center" vertical="center" wrapText="1"/>
    </xf>
    <xf numFmtId="0" fontId="1" fillId="2" borderId="0" xfId="0" applyFont="1" applyFill="1" applyBorder="1" applyAlignment="1">
      <alignment horizontal="left" vertical="center" wrapText="1"/>
    </xf>
    <xf numFmtId="0" fontId="0" fillId="2" borderId="0" xfId="0" applyFill="1" applyBorder="1" applyAlignment="1">
      <alignment horizontal="center" vertical="center" wrapText="1"/>
    </xf>
    <xf numFmtId="165" fontId="23" fillId="2" borderId="0" xfId="0" applyNumberFormat="1" applyFont="1" applyFill="1" applyBorder="1" applyAlignment="1">
      <alignment horizontal="center" vertical="center" wrapText="1"/>
    </xf>
    <xf numFmtId="49" fontId="15" fillId="2" borderId="0" xfId="0" applyNumberFormat="1" applyFont="1" applyFill="1" applyBorder="1" applyAlignment="1">
      <alignment horizontal="center" vertical="center" wrapText="1"/>
    </xf>
    <xf numFmtId="1" fontId="0" fillId="2" borderId="0" xfId="0" applyNumberFormat="1" applyFill="1" applyBorder="1" applyAlignment="1">
      <alignment horizontal="center" vertical="center" wrapText="1"/>
    </xf>
    <xf numFmtId="0" fontId="3" fillId="2" borderId="0" xfId="0" applyFont="1" applyFill="1" applyBorder="1" applyAlignment="1">
      <alignment horizontal="center" vertical="center" wrapText="1"/>
    </xf>
    <xf numFmtId="49" fontId="0" fillId="2" borderId="0" xfId="0" applyNumberFormat="1" applyFill="1" applyBorder="1" applyAlignment="1">
      <alignment horizontal="center" vertical="center" wrapText="1"/>
    </xf>
    <xf numFmtId="0" fontId="23" fillId="2" borderId="0"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165" fontId="2" fillId="2" borderId="0" xfId="0" applyNumberFormat="1" applyFont="1" applyFill="1" applyBorder="1" applyAlignment="1">
      <alignment horizontal="center" vertical="center" wrapText="1"/>
    </xf>
    <xf numFmtId="0" fontId="2" fillId="2" borderId="0" xfId="0" applyFont="1" applyFill="1" applyBorder="1" applyAlignment="1">
      <alignment wrapText="1"/>
    </xf>
    <xf numFmtId="0" fontId="0" fillId="2" borderId="0" xfId="0" applyFont="1" applyFill="1" applyBorder="1" applyAlignment="1">
      <alignment horizontal="left" vertical="center" wrapText="1"/>
    </xf>
    <xf numFmtId="0" fontId="4" fillId="2" borderId="6" xfId="0" applyFont="1" applyFill="1" applyBorder="1" applyAlignment="1">
      <alignment vertical="center" wrapText="1"/>
    </xf>
    <xf numFmtId="0" fontId="0" fillId="2" borderId="0" xfId="0" applyFill="1"/>
    <xf numFmtId="0" fontId="6" fillId="2" borderId="1" xfId="0" applyFont="1" applyFill="1" applyBorder="1" applyAlignment="1">
      <alignment horizontal="center" vertical="center" wrapText="1"/>
    </xf>
    <xf numFmtId="0" fontId="2" fillId="2" borderId="1" xfId="0" applyFont="1" applyFill="1" applyBorder="1" applyAlignment="1">
      <alignment vertical="center" wrapText="1"/>
    </xf>
    <xf numFmtId="165" fontId="6" fillId="2" borderId="0" xfId="0" applyNumberFormat="1" applyFont="1" applyFill="1" applyBorder="1" applyAlignment="1">
      <alignment horizontal="center" vertical="center" wrapText="1"/>
    </xf>
    <xf numFmtId="0" fontId="7" fillId="2" borderId="0" xfId="0" applyFont="1" applyFill="1"/>
    <xf numFmtId="0" fontId="1" fillId="2" borderId="1" xfId="0" applyFont="1" applyFill="1" applyBorder="1" applyAlignment="1">
      <alignment horizontal="left" vertical="center" wrapText="1"/>
    </xf>
    <xf numFmtId="0" fontId="7" fillId="2" borderId="0" xfId="0" applyFont="1" applyFill="1" applyBorder="1"/>
    <xf numFmtId="0" fontId="6" fillId="2" borderId="0" xfId="0" applyFont="1" applyFill="1" applyBorder="1" applyAlignment="1">
      <alignment vertical="center" wrapText="1"/>
    </xf>
    <xf numFmtId="0" fontId="4" fillId="2" borderId="1" xfId="0" applyNumberFormat="1" applyFont="1" applyFill="1" applyBorder="1" applyAlignment="1">
      <alignment horizontal="center" vertical="center" wrapText="1"/>
    </xf>
    <xf numFmtId="165" fontId="4" fillId="2" borderId="1" xfId="0" applyNumberFormat="1" applyFont="1" applyFill="1" applyBorder="1" applyAlignment="1" applyProtection="1">
      <alignment horizontal="center" vertical="center" wrapText="1"/>
      <protection locked="0"/>
    </xf>
    <xf numFmtId="0" fontId="5" fillId="2" borderId="1" xfId="0" applyFont="1" applyFill="1" applyBorder="1" applyAlignment="1">
      <alignment vertical="center" wrapText="1"/>
    </xf>
    <xf numFmtId="0" fontId="16" fillId="2" borderId="0" xfId="0" applyFont="1" applyFill="1"/>
    <xf numFmtId="0" fontId="21" fillId="2" borderId="0" xfId="0" applyFont="1" applyFill="1" applyAlignment="1">
      <alignment horizontal="left"/>
    </xf>
    <xf numFmtId="0" fontId="21" fillId="2" borderId="0" xfId="0" applyFont="1" applyFill="1"/>
    <xf numFmtId="0" fontId="22" fillId="2" borderId="0" xfId="0" applyFont="1" applyFill="1"/>
    <xf numFmtId="0" fontId="7" fillId="2" borderId="0" xfId="0" applyFont="1" applyFill="1" applyAlignment="1">
      <alignment horizontal="left"/>
    </xf>
    <xf numFmtId="0" fontId="1" fillId="2" borderId="1" xfId="0" applyFont="1" applyFill="1" applyBorder="1" applyAlignment="1">
      <alignment horizontal="center" vertical="center"/>
    </xf>
    <xf numFmtId="49" fontId="4" fillId="2" borderId="3" xfId="0" applyNumberFormat="1" applyFont="1" applyFill="1" applyBorder="1" applyAlignment="1">
      <alignment vertical="center" wrapText="1"/>
    </xf>
    <xf numFmtId="49" fontId="4" fillId="2" borderId="5" xfId="0" applyNumberFormat="1" applyFont="1" applyFill="1" applyBorder="1" applyAlignment="1">
      <alignment vertical="center" wrapText="1"/>
    </xf>
    <xf numFmtId="49" fontId="4" fillId="2" borderId="4" xfId="0" applyNumberFormat="1" applyFont="1" applyFill="1" applyBorder="1" applyAlignment="1">
      <alignment vertical="center" wrapText="1"/>
    </xf>
    <xf numFmtId="165" fontId="1" fillId="2" borderId="1" xfId="0" applyNumberFormat="1" applyFont="1" applyFill="1" applyBorder="1" applyAlignment="1">
      <alignment horizontal="center" vertical="center" wrapText="1"/>
    </xf>
    <xf numFmtId="0" fontId="4" fillId="2" borderId="24" xfId="0"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0" fontId="0" fillId="2" borderId="14" xfId="0" applyFill="1" applyBorder="1" applyAlignment="1">
      <alignment vertical="center" wrapText="1"/>
    </xf>
    <xf numFmtId="0" fontId="0" fillId="2" borderId="13" xfId="0" applyFill="1" applyBorder="1" applyAlignment="1">
      <alignment vertical="center" wrapText="1"/>
    </xf>
    <xf numFmtId="0" fontId="1" fillId="2" borderId="0" xfId="0" applyFont="1" applyFill="1" applyBorder="1" applyAlignment="1">
      <alignment vertical="center" wrapText="1"/>
    </xf>
    <xf numFmtId="0" fontId="1" fillId="2" borderId="5" xfId="0" applyFont="1" applyFill="1" applyBorder="1" applyAlignment="1">
      <alignment vertical="center" wrapText="1"/>
    </xf>
    <xf numFmtId="0" fontId="1" fillId="2" borderId="30" xfId="0" applyFont="1" applyFill="1" applyBorder="1" applyAlignment="1">
      <alignment vertical="center" wrapText="1"/>
    </xf>
    <xf numFmtId="0" fontId="15" fillId="2" borderId="0" xfId="0" applyFont="1" applyFill="1"/>
    <xf numFmtId="0" fontId="5" fillId="2" borderId="3" xfId="0" applyFont="1" applyFill="1" applyBorder="1" applyAlignment="1">
      <alignment vertical="center" wrapText="1"/>
    </xf>
    <xf numFmtId="0" fontId="0" fillId="0" borderId="0" xfId="0" applyFill="1"/>
    <xf numFmtId="0" fontId="1" fillId="0" borderId="13" xfId="0" applyFont="1" applyFill="1" applyBorder="1" applyAlignment="1">
      <alignment horizontal="center" vertical="center" wrapText="1"/>
    </xf>
    <xf numFmtId="0" fontId="11" fillId="0" borderId="14" xfId="0" applyFont="1" applyFill="1" applyBorder="1" applyAlignment="1">
      <alignment vertical="center" wrapText="1"/>
    </xf>
    <xf numFmtId="0" fontId="0" fillId="0" borderId="14" xfId="0" applyFill="1" applyBorder="1" applyAlignment="1">
      <alignment vertical="center" wrapText="1"/>
    </xf>
    <xf numFmtId="0" fontId="0" fillId="0" borderId="13" xfId="0" applyFill="1" applyBorder="1" applyAlignment="1">
      <alignment vertical="center" wrapText="1"/>
    </xf>
    <xf numFmtId="0" fontId="1" fillId="0" borderId="14" xfId="0" applyFont="1" applyFill="1" applyBorder="1" applyAlignment="1">
      <alignment vertical="center" wrapText="1"/>
    </xf>
    <xf numFmtId="0" fontId="0" fillId="0" borderId="0" xfId="0" applyFill="1" applyBorder="1"/>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1" fillId="0" borderId="0" xfId="0" applyFont="1" applyFill="1" applyBorder="1" applyAlignment="1">
      <alignment vertical="center" wrapText="1"/>
    </xf>
    <xf numFmtId="49" fontId="4" fillId="2" borderId="0" xfId="0" applyNumberFormat="1" applyFont="1" applyFill="1" applyAlignment="1">
      <alignment horizontal="center" vertical="center" wrapText="1"/>
    </xf>
    <xf numFmtId="0" fontId="4" fillId="2" borderId="0" xfId="0" applyFont="1" applyFill="1" applyAlignment="1">
      <alignment horizontal="left" vertical="center" wrapText="1"/>
    </xf>
    <xf numFmtId="0" fontId="4" fillId="2" borderId="0" xfId="0" applyFont="1" applyFill="1" applyAlignment="1">
      <alignment horizontal="center" vertical="center" wrapText="1"/>
    </xf>
    <xf numFmtId="165" fontId="4"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49" fontId="4" fillId="2" borderId="5" xfId="0" applyNumberFormat="1" applyFont="1" applyFill="1" applyBorder="1" applyAlignment="1">
      <alignment vertical="top" wrapText="1"/>
    </xf>
    <xf numFmtId="49" fontId="4" fillId="2" borderId="4" xfId="0" applyNumberFormat="1" applyFont="1" applyFill="1" applyBorder="1" applyAlignment="1">
      <alignment vertical="top" wrapText="1"/>
    </xf>
    <xf numFmtId="0" fontId="4" fillId="2" borderId="1" xfId="0" applyFont="1" applyFill="1" applyBorder="1" applyAlignment="1">
      <alignment horizontal="center" vertical="center"/>
    </xf>
    <xf numFmtId="0" fontId="1" fillId="2" borderId="0" xfId="0" applyFont="1" applyFill="1" applyAlignment="1">
      <alignment vertical="center" wrapText="1"/>
    </xf>
    <xf numFmtId="0" fontId="5" fillId="2" borderId="1" xfId="0" applyFont="1" applyFill="1" applyBorder="1" applyAlignment="1">
      <alignment horizontal="center" vertical="center"/>
    </xf>
    <xf numFmtId="165" fontId="5" fillId="2" borderId="1" xfId="0" applyNumberFormat="1" applyFont="1" applyFill="1" applyBorder="1" applyAlignment="1" applyProtection="1">
      <alignment horizontal="center" vertical="center"/>
      <protection locked="0"/>
    </xf>
    <xf numFmtId="0" fontId="1" fillId="2" borderId="0" xfId="0" applyFont="1" applyFill="1" applyAlignment="1">
      <alignment horizontal="left" vertical="center" wrapText="1"/>
    </xf>
    <xf numFmtId="165" fontId="1" fillId="2" borderId="0" xfId="0" applyNumberFormat="1" applyFont="1" applyFill="1" applyAlignment="1">
      <alignment horizontal="center" vertical="center" wrapText="1"/>
    </xf>
    <xf numFmtId="0" fontId="4" fillId="2" borderId="1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2" borderId="0" xfId="0" applyFont="1" applyFill="1"/>
    <xf numFmtId="0" fontId="1" fillId="2" borderId="1" xfId="0" applyFont="1" applyFill="1" applyBorder="1" applyAlignment="1">
      <alignment horizontal="left" vertical="top" wrapText="1"/>
    </xf>
    <xf numFmtId="0" fontId="0" fillId="2" borderId="0" xfId="0" applyFill="1" applyAlignment="1"/>
    <xf numFmtId="0" fontId="0" fillId="2" borderId="0" xfId="0" applyFill="1" applyBorder="1" applyAlignment="1">
      <alignment wrapText="1"/>
    </xf>
    <xf numFmtId="0" fontId="15" fillId="2" borderId="0" xfId="0" applyFont="1" applyFill="1" applyAlignment="1"/>
    <xf numFmtId="0" fontId="15" fillId="2" borderId="0" xfId="0" applyFont="1" applyFill="1" applyAlignment="1">
      <alignment wrapText="1"/>
    </xf>
    <xf numFmtId="0" fontId="1" fillId="2" borderId="0" xfId="0" applyFont="1" applyFill="1" applyAlignment="1"/>
    <xf numFmtId="0" fontId="19" fillId="2" borderId="0" xfId="0" applyFont="1" applyFill="1" applyAlignment="1"/>
    <xf numFmtId="0" fontId="4" fillId="0" borderId="1"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2" borderId="1" xfId="0" applyFill="1" applyBorder="1" applyAlignment="1">
      <alignment vertical="center" wrapText="1"/>
    </xf>
    <xf numFmtId="0" fontId="4" fillId="2" borderId="1" xfId="0" applyFont="1" applyFill="1" applyBorder="1" applyAlignment="1">
      <alignment horizontal="center" vertical="center" wrapText="1"/>
    </xf>
    <xf numFmtId="0" fontId="17" fillId="2" borderId="1" xfId="0" applyFont="1" applyFill="1" applyBorder="1" applyAlignment="1">
      <alignment vertical="center" wrapText="1"/>
    </xf>
    <xf numFmtId="0" fontId="4" fillId="2" borderId="1" xfId="0" applyFont="1" applyFill="1" applyBorder="1" applyAlignment="1">
      <alignment vertical="center" wrapText="1"/>
    </xf>
    <xf numFmtId="0" fontId="4" fillId="2" borderId="6" xfId="0" applyFont="1" applyFill="1" applyBorder="1" applyAlignment="1">
      <alignment horizontal="left" vertical="center" wrapText="1"/>
    </xf>
    <xf numFmtId="0" fontId="1" fillId="2" borderId="14" xfId="0" applyFont="1" applyFill="1" applyBorder="1" applyAlignment="1">
      <alignment vertical="center"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1" fillId="2" borderId="1" xfId="0" applyFont="1" applyFill="1" applyBorder="1" applyAlignment="1">
      <alignment vertical="center" wrapText="1"/>
    </xf>
    <xf numFmtId="0" fontId="1" fillId="2" borderId="1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vertical="center" wrapText="1"/>
    </xf>
    <xf numFmtId="0" fontId="1" fillId="2" borderId="12" xfId="0" applyFont="1" applyFill="1" applyBorder="1" applyAlignment="1">
      <alignment horizontal="center" vertical="center" wrapText="1"/>
    </xf>
    <xf numFmtId="0" fontId="1" fillId="2" borderId="16" xfId="0" applyFont="1" applyFill="1" applyBorder="1" applyAlignment="1">
      <alignment vertical="center" wrapText="1"/>
    </xf>
    <xf numFmtId="0" fontId="1" fillId="2" borderId="12" xfId="0" applyFont="1" applyFill="1" applyBorder="1" applyAlignment="1">
      <alignment vertical="center" wrapText="1"/>
    </xf>
    <xf numFmtId="0" fontId="1" fillId="2" borderId="11" xfId="0" applyFont="1" applyFill="1" applyBorder="1" applyAlignment="1">
      <alignment vertical="center" wrapText="1"/>
    </xf>
    <xf numFmtId="0" fontId="1" fillId="2" borderId="19" xfId="0" applyFont="1" applyFill="1" applyBorder="1" applyAlignment="1">
      <alignment vertical="center" wrapText="1"/>
    </xf>
    <xf numFmtId="49" fontId="4" fillId="2"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29" fillId="2" borderId="0" xfId="0" applyFont="1" applyFill="1" applyAlignment="1"/>
    <xf numFmtId="166" fontId="29" fillId="2" borderId="0" xfId="0" applyNumberFormat="1" applyFont="1" applyFill="1" applyAlignment="1"/>
    <xf numFmtId="165" fontId="5" fillId="2" borderId="3" xfId="0" applyNumberFormat="1" applyFont="1" applyFill="1" applyBorder="1" applyAlignment="1">
      <alignment vertical="center" wrapText="1"/>
    </xf>
    <xf numFmtId="0" fontId="0" fillId="2" borderId="0" xfId="0" applyFill="1" applyAlignment="1">
      <alignment vertical="center"/>
    </xf>
    <xf numFmtId="0" fontId="0" fillId="2" borderId="0" xfId="0" applyFill="1" applyAlignment="1">
      <alignment horizontal="left" vertical="center" wrapText="1"/>
    </xf>
    <xf numFmtId="0" fontId="0" fillId="2" borderId="0" xfId="0" applyFill="1" applyAlignment="1">
      <alignment vertical="center" wrapText="1"/>
    </xf>
    <xf numFmtId="0" fontId="13" fillId="2" borderId="0" xfId="0" applyFont="1" applyFill="1" applyAlignment="1">
      <alignment vertical="center" wrapText="1"/>
    </xf>
    <xf numFmtId="0" fontId="1" fillId="2" borderId="13" xfId="0" applyFont="1" applyFill="1" applyBorder="1" applyAlignment="1">
      <alignment horizontal="center" vertical="center" wrapText="1"/>
    </xf>
    <xf numFmtId="0" fontId="25" fillId="2" borderId="0" xfId="0" applyFont="1" applyFill="1" applyAlignment="1">
      <alignment vertical="center" wrapText="1"/>
    </xf>
    <xf numFmtId="0" fontId="25" fillId="2" borderId="0" xfId="0" applyFont="1" applyFill="1" applyAlignment="1">
      <alignment horizontal="center" vertical="center" wrapText="1"/>
    </xf>
    <xf numFmtId="1" fontId="25" fillId="2" borderId="0" xfId="0" applyNumberFormat="1" applyFont="1" applyFill="1" applyAlignment="1">
      <alignment horizontal="center" vertical="center" wrapText="1"/>
    </xf>
    <xf numFmtId="1" fontId="1" fillId="2" borderId="0" xfId="0" applyNumberFormat="1" applyFont="1" applyFill="1" applyAlignment="1">
      <alignment horizontal="center" vertical="center" wrapText="1"/>
    </xf>
    <xf numFmtId="0" fontId="26" fillId="2" borderId="0" xfId="0" applyFont="1" applyFill="1" applyAlignment="1">
      <alignment vertical="center" wrapText="1"/>
    </xf>
    <xf numFmtId="0" fontId="2" fillId="2" borderId="0" xfId="0" applyFont="1" applyFill="1" applyAlignment="1">
      <alignment vertical="center" wrapText="1"/>
    </xf>
    <xf numFmtId="165" fontId="1" fillId="2" borderId="0" xfId="0" applyNumberFormat="1" applyFont="1" applyFill="1" applyAlignment="1">
      <alignment vertical="center" wrapText="1"/>
    </xf>
    <xf numFmtId="0" fontId="1" fillId="2" borderId="0" xfId="0" applyFont="1" applyFill="1" applyAlignment="1">
      <alignment horizontal="right" vertical="center" wrapText="1"/>
    </xf>
    <xf numFmtId="0" fontId="24" fillId="2" borderId="0" xfId="0" applyFont="1" applyFill="1" applyBorder="1" applyAlignment="1">
      <alignment horizontal="center" vertical="center" wrapText="1"/>
    </xf>
    <xf numFmtId="49" fontId="4" fillId="2" borderId="0" xfId="0" applyNumberFormat="1" applyFont="1" applyFill="1" applyAlignment="1">
      <alignment vertical="center" wrapText="1"/>
    </xf>
    <xf numFmtId="49" fontId="1" fillId="2" borderId="0" xfId="0" applyNumberFormat="1" applyFont="1" applyFill="1" applyAlignment="1">
      <alignment vertical="center" wrapText="1"/>
    </xf>
    <xf numFmtId="0" fontId="17" fillId="2" borderId="0" xfId="0" applyFont="1" applyFill="1" applyBorder="1" applyAlignment="1">
      <alignment vertical="center" wrapText="1"/>
    </xf>
    <xf numFmtId="0" fontId="15" fillId="2" borderId="0" xfId="0" applyFont="1" applyFill="1" applyBorder="1" applyAlignment="1">
      <alignment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2" borderId="6" xfId="0" applyFont="1" applyFill="1" applyBorder="1" applyAlignment="1">
      <alignment vertical="center" wrapText="1"/>
    </xf>
    <xf numFmtId="0" fontId="1" fillId="2" borderId="1" xfId="0"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2" fontId="4" fillId="2" borderId="7" xfId="0" applyNumberFormat="1" applyFont="1" applyFill="1" applyBorder="1" applyAlignment="1">
      <alignment horizontal="left" vertical="center" wrapText="1"/>
    </xf>
    <xf numFmtId="0" fontId="5" fillId="2" borderId="0" xfId="0" applyFont="1" applyFill="1" applyAlignment="1">
      <alignment vertical="center" wrapText="1"/>
    </xf>
    <xf numFmtId="165" fontId="1"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2" fontId="4" fillId="2" borderId="0" xfId="0" applyNumberFormat="1" applyFont="1" applyFill="1" applyAlignment="1">
      <alignment horizontal="center" vertical="center" wrapText="1"/>
    </xf>
    <xf numFmtId="2" fontId="4" fillId="2" borderId="0" xfId="0" applyNumberFormat="1" applyFont="1" applyFill="1" applyAlignment="1">
      <alignment vertical="center" wrapText="1"/>
    </xf>
    <xf numFmtId="2" fontId="4" fillId="2" borderId="1" xfId="0" applyNumberFormat="1" applyFont="1" applyFill="1" applyBorder="1" applyAlignment="1">
      <alignment horizontal="center" wrapText="1"/>
    </xf>
    <xf numFmtId="2" fontId="4" fillId="2" borderId="1" xfId="0" applyNumberFormat="1" applyFont="1" applyFill="1" applyBorder="1" applyAlignment="1">
      <alignment vertical="center" wrapText="1"/>
    </xf>
    <xf numFmtId="2" fontId="9" fillId="2" borderId="1" xfId="0" applyNumberFormat="1" applyFont="1" applyFill="1" applyBorder="1" applyAlignment="1">
      <alignment horizontal="center" vertical="center" wrapText="1"/>
    </xf>
    <xf numFmtId="2" fontId="9" fillId="2" borderId="1" xfId="0" applyNumberFormat="1" applyFont="1" applyFill="1" applyBorder="1" applyAlignment="1">
      <alignment horizontal="center" wrapText="1"/>
    </xf>
    <xf numFmtId="2" fontId="5" fillId="2" borderId="1" xfId="0" applyNumberFormat="1" applyFont="1" applyFill="1" applyBorder="1" applyAlignment="1">
      <alignment horizontal="center" wrapText="1"/>
    </xf>
    <xf numFmtId="2" fontId="5" fillId="2" borderId="7" xfId="0" applyNumberFormat="1" applyFont="1" applyFill="1" applyBorder="1" applyAlignment="1">
      <alignment horizontal="center" vertical="center" wrapText="1"/>
    </xf>
    <xf numFmtId="2" fontId="4" fillId="2" borderId="7" xfId="0" applyNumberFormat="1" applyFont="1" applyFill="1" applyBorder="1" applyAlignment="1">
      <alignment horizontal="center" vertical="center" wrapText="1"/>
    </xf>
    <xf numFmtId="2" fontId="4" fillId="2" borderId="1" xfId="0" applyNumberFormat="1" applyFont="1" applyFill="1" applyBorder="1" applyAlignment="1" applyProtection="1">
      <alignment horizontal="center" vertical="center" wrapText="1"/>
      <protection locked="0"/>
    </xf>
    <xf numFmtId="2" fontId="5" fillId="2" borderId="1" xfId="0" applyNumberFormat="1" applyFont="1" applyFill="1" applyBorder="1" applyAlignment="1" applyProtection="1">
      <alignment horizontal="center" vertical="center" wrapText="1"/>
      <protection locked="0"/>
    </xf>
    <xf numFmtId="2" fontId="4" fillId="2" borderId="1" xfId="0" applyNumberFormat="1" applyFont="1" applyFill="1" applyBorder="1" applyAlignment="1">
      <alignment horizontal="center" vertical="center"/>
    </xf>
    <xf numFmtId="2" fontId="5" fillId="2" borderId="1" xfId="0" applyNumberFormat="1" applyFont="1" applyFill="1" applyBorder="1" applyAlignment="1" applyProtection="1">
      <alignment horizontal="center" vertical="center"/>
      <protection locked="0"/>
    </xf>
    <xf numFmtId="2" fontId="5" fillId="2" borderId="1" xfId="0" applyNumberFormat="1" applyFont="1" applyFill="1" applyBorder="1" applyAlignment="1">
      <alignment horizontal="center" vertical="center"/>
    </xf>
    <xf numFmtId="2" fontId="4" fillId="2" borderId="1" xfId="0" applyNumberFormat="1" applyFont="1" applyFill="1" applyBorder="1" applyAlignment="1" applyProtection="1">
      <alignment horizontal="center" vertical="center"/>
      <protection locked="0"/>
    </xf>
    <xf numFmtId="2" fontId="1" fillId="2" borderId="1" xfId="0" applyNumberFormat="1"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165" fontId="5" fillId="2" borderId="1" xfId="0" applyNumberFormat="1" applyFont="1" applyFill="1" applyBorder="1" applyAlignment="1">
      <alignment vertical="center" wrapText="1"/>
    </xf>
    <xf numFmtId="167" fontId="31" fillId="2" borderId="1" xfId="2" applyNumberFormat="1" applyFont="1" applyFill="1" applyBorder="1" applyAlignment="1">
      <alignment vertical="center"/>
    </xf>
    <xf numFmtId="0" fontId="5" fillId="2" borderId="1" xfId="0" applyFont="1" applyFill="1" applyBorder="1" applyAlignment="1"/>
    <xf numFmtId="0" fontId="4" fillId="2" borderId="1" xfId="0" applyFont="1" applyFill="1" applyBorder="1" applyAlignment="1"/>
    <xf numFmtId="167" fontId="9" fillId="2" borderId="1" xfId="0" applyNumberFormat="1" applyFont="1" applyFill="1" applyBorder="1" applyAlignment="1">
      <alignment vertical="center"/>
    </xf>
    <xf numFmtId="0" fontId="2" fillId="2" borderId="1" xfId="0" applyFont="1" applyFill="1" applyBorder="1" applyAlignment="1"/>
    <xf numFmtId="167" fontId="32" fillId="2" borderId="1" xfId="0" applyNumberFormat="1" applyFont="1" applyFill="1" applyBorder="1" applyAlignment="1">
      <alignment vertical="center"/>
    </xf>
    <xf numFmtId="0" fontId="1" fillId="2" borderId="1" xfId="0" applyFont="1" applyFill="1" applyBorder="1" applyAlignment="1"/>
    <xf numFmtId="167" fontId="8" fillId="2" borderId="1" xfId="0" applyNumberFormat="1" applyFont="1" applyFill="1" applyBorder="1" applyAlignment="1">
      <alignment vertical="center"/>
    </xf>
    <xf numFmtId="49" fontId="0" fillId="2" borderId="0"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165" fontId="5" fillId="2" borderId="4" xfId="0" applyNumberFormat="1" applyFont="1" applyFill="1" applyBorder="1" applyAlignment="1">
      <alignment horizontal="center" vertical="center" wrapText="1"/>
    </xf>
    <xf numFmtId="0" fontId="4" fillId="2" borderId="0" xfId="0" applyFont="1" applyFill="1" applyAlignment="1">
      <alignment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49" fontId="4" fillId="2" borderId="3" xfId="0" applyNumberFormat="1" applyFont="1" applyFill="1" applyBorder="1" applyAlignment="1">
      <alignment horizontal="center" vertical="top" wrapText="1"/>
    </xf>
    <xf numFmtId="49" fontId="4" fillId="2" borderId="5"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2" fontId="4" fillId="2" borderId="1" xfId="0" applyNumberFormat="1" applyFont="1" applyFill="1" applyBorder="1" applyAlignment="1">
      <alignment horizontal="left" vertical="center" wrapText="1"/>
    </xf>
    <xf numFmtId="0" fontId="4" fillId="2" borderId="1" xfId="0" applyFont="1" applyFill="1" applyBorder="1" applyAlignment="1">
      <alignment horizontal="center" vertical="center" wrapText="1"/>
    </xf>
    <xf numFmtId="165" fontId="5" fillId="2"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4" fillId="2" borderId="0" xfId="0" applyFont="1" applyFill="1" applyBorder="1" applyAlignment="1">
      <alignment horizontal="left" vertical="center" wrapText="1"/>
    </xf>
    <xf numFmtId="168" fontId="4" fillId="2" borderId="1" xfId="0" applyNumberFormat="1" applyFont="1" applyFill="1" applyBorder="1" applyAlignment="1">
      <alignment horizontal="center" vertical="center"/>
    </xf>
    <xf numFmtId="0" fontId="5" fillId="2" borderId="0" xfId="0" applyFont="1" applyFill="1" applyAlignment="1">
      <alignment wrapText="1"/>
    </xf>
    <xf numFmtId="165" fontId="4" fillId="2" borderId="0" xfId="0" applyNumberFormat="1" applyFont="1" applyFill="1" applyAlignment="1">
      <alignment wrapText="1"/>
    </xf>
    <xf numFmtId="0" fontId="4" fillId="2" borderId="0" xfId="0" applyFont="1" applyFill="1" applyAlignment="1">
      <alignment vertical="center" wrapText="1"/>
    </xf>
    <xf numFmtId="0" fontId="4" fillId="2" borderId="1" xfId="0"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0" fillId="2" borderId="0" xfId="0" applyFill="1" applyAlignment="1">
      <alignment horizontal="center" vertical="center" wrapText="1"/>
    </xf>
    <xf numFmtId="0" fontId="23" fillId="2" borderId="0" xfId="0" applyFont="1" applyFill="1" applyAlignment="1">
      <alignment horizontal="center" vertical="center" wrapText="1"/>
    </xf>
    <xf numFmtId="0" fontId="3" fillId="2" borderId="0" xfId="0" applyFont="1" applyFill="1" applyAlignment="1">
      <alignment horizontal="center" vertical="center" wrapText="1"/>
    </xf>
    <xf numFmtId="165" fontId="3" fillId="2" borderId="0" xfId="0" applyNumberFormat="1" applyFont="1" applyFill="1" applyAlignment="1">
      <alignment horizontal="center" vertical="center" wrapText="1"/>
    </xf>
    <xf numFmtId="0" fontId="0" fillId="2" borderId="0" xfId="0" applyFont="1" applyFill="1" applyAlignment="1">
      <alignment horizontal="center" vertical="center" wrapText="1"/>
    </xf>
    <xf numFmtId="165" fontId="0" fillId="2" borderId="0" xfId="0" applyNumberFormat="1" applyFill="1" applyAlignment="1">
      <alignment horizontal="center" vertical="center" wrapText="1"/>
    </xf>
    <xf numFmtId="0" fontId="28" fillId="2" borderId="23" xfId="0" applyFont="1" applyFill="1" applyBorder="1" applyAlignment="1">
      <alignment horizontal="left" vertical="center" wrapText="1"/>
    </xf>
    <xf numFmtId="0" fontId="28" fillId="2" borderId="24"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165" fontId="5" fillId="2" borderId="3" xfId="0" applyNumberFormat="1" applyFont="1" applyFill="1" applyBorder="1" applyAlignment="1">
      <alignment horizontal="center" vertical="center" wrapText="1"/>
    </xf>
    <xf numFmtId="165" fontId="28" fillId="2" borderId="4" xfId="0" applyNumberFormat="1" applyFont="1" applyFill="1" applyBorder="1" applyAlignment="1">
      <alignment wrapText="1"/>
    </xf>
    <xf numFmtId="0" fontId="17" fillId="2" borderId="1" xfId="0" applyFont="1" applyFill="1" applyBorder="1" applyAlignment="1">
      <alignment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65" fontId="4" fillId="2" borderId="6" xfId="0" applyNumberFormat="1" applyFont="1" applyFill="1" applyBorder="1" applyAlignment="1">
      <alignment horizontal="center" vertical="center" wrapText="1"/>
    </xf>
    <xf numFmtId="165" fontId="4" fillId="2" borderId="7"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15" fillId="2" borderId="4" xfId="0" applyFont="1" applyFill="1" applyBorder="1" applyAlignment="1">
      <alignment wrapText="1"/>
    </xf>
    <xf numFmtId="0" fontId="4" fillId="2" borderId="1" xfId="0" applyFont="1" applyFill="1" applyBorder="1" applyAlignment="1">
      <alignment vertical="center" wrapText="1"/>
    </xf>
    <xf numFmtId="165" fontId="5" fillId="2" borderId="4" xfId="0" applyNumberFormat="1" applyFont="1" applyFill="1" applyBorder="1" applyAlignment="1">
      <alignment horizontal="center" vertical="center" wrapText="1"/>
    </xf>
    <xf numFmtId="165" fontId="5" fillId="2" borderId="23" xfId="0" applyNumberFormat="1" applyFont="1" applyFill="1" applyBorder="1" applyAlignment="1">
      <alignment horizontal="center" vertical="center" wrapText="1"/>
    </xf>
    <xf numFmtId="165" fontId="5" fillId="2" borderId="25" xfId="0" applyNumberFormat="1" applyFont="1" applyFill="1" applyBorder="1" applyAlignment="1">
      <alignment horizontal="center" vertical="center" wrapText="1"/>
    </xf>
    <xf numFmtId="165" fontId="5" fillId="2" borderId="22" xfId="0" applyNumberFormat="1" applyFont="1" applyFill="1" applyBorder="1" applyAlignment="1">
      <alignment horizontal="center" vertical="center" wrapText="1"/>
    </xf>
    <xf numFmtId="165" fontId="5" fillId="2" borderId="26" xfId="0" applyNumberFormat="1" applyFont="1" applyFill="1" applyBorder="1" applyAlignment="1">
      <alignment horizontal="center"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15" fillId="2" borderId="0" xfId="0" applyFont="1" applyFill="1" applyAlignment="1">
      <alignment wrapText="1"/>
    </xf>
    <xf numFmtId="0" fontId="4" fillId="2" borderId="0" xfId="0" applyFont="1" applyFill="1" applyAlignment="1">
      <alignment wrapText="1"/>
    </xf>
    <xf numFmtId="0" fontId="18" fillId="2" borderId="1" xfId="1" applyFont="1" applyFill="1" applyBorder="1" applyAlignment="1">
      <alignment vertical="center" wrapText="1"/>
    </xf>
    <xf numFmtId="0" fontId="4" fillId="2" borderId="5" xfId="0" applyFont="1" applyFill="1" applyBorder="1" applyAlignment="1">
      <alignment vertical="center" wrapText="1"/>
    </xf>
    <xf numFmtId="0" fontId="4"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6" xfId="0" applyFont="1" applyFill="1" applyBorder="1" applyAlignment="1">
      <alignment horizontal="left" vertical="center" wrapText="1"/>
    </xf>
    <xf numFmtId="167" fontId="31" fillId="2" borderId="1" xfId="2" applyNumberFormat="1" applyFont="1" applyFill="1" applyBorder="1" applyAlignment="1">
      <alignment horizontal="center" vertical="center"/>
    </xf>
    <xf numFmtId="167" fontId="9" fillId="2" borderId="1" xfId="2" applyNumberFormat="1" applyFont="1" applyFill="1" applyBorder="1" applyAlignment="1">
      <alignment horizontal="center" vertical="center"/>
    </xf>
    <xf numFmtId="0" fontId="1" fillId="0" borderId="20" xfId="0" applyFont="1" applyFill="1" applyBorder="1" applyAlignment="1">
      <alignment vertical="center" wrapText="1"/>
    </xf>
    <xf numFmtId="0" fontId="1" fillId="0" borderId="34" xfId="0" applyFont="1" applyFill="1" applyBorder="1" applyAlignment="1">
      <alignment vertical="center" wrapText="1"/>
    </xf>
    <xf numFmtId="0" fontId="1" fillId="0" borderId="13" xfId="0" applyFont="1" applyFill="1" applyBorder="1" applyAlignment="1">
      <alignment vertical="center" wrapText="1"/>
    </xf>
    <xf numFmtId="0" fontId="1" fillId="0" borderId="17"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7" xfId="0" applyFont="1" applyFill="1" applyBorder="1" applyAlignment="1">
      <alignment vertical="center" wrapText="1"/>
    </xf>
    <xf numFmtId="0" fontId="1" fillId="0" borderId="19" xfId="0" applyFont="1" applyFill="1" applyBorder="1" applyAlignment="1">
      <alignment vertical="center" wrapText="1"/>
    </xf>
    <xf numFmtId="0" fontId="1" fillId="0" borderId="21" xfId="0" applyFont="1" applyFill="1" applyBorder="1" applyAlignment="1">
      <alignment vertical="center" wrapText="1"/>
    </xf>
    <xf numFmtId="0" fontId="1" fillId="0" borderId="14" xfId="0" applyFont="1" applyFill="1" applyBorder="1" applyAlignment="1">
      <alignment vertical="center" wrapText="1"/>
    </xf>
    <xf numFmtId="0" fontId="1" fillId="0" borderId="23"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33"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4" fillId="0" borderId="23" xfId="0" applyFont="1" applyFill="1" applyBorder="1" applyAlignment="1">
      <alignment vertical="center" wrapText="1"/>
    </xf>
    <xf numFmtId="0" fontId="0" fillId="0" borderId="25" xfId="0" applyBorder="1" applyAlignment="1">
      <alignment vertical="center" wrapText="1"/>
    </xf>
    <xf numFmtId="0" fontId="0" fillId="0" borderId="27" xfId="0" applyBorder="1" applyAlignment="1">
      <alignment vertical="center" wrapText="1"/>
    </xf>
    <xf numFmtId="0" fontId="0" fillId="0" borderId="33" xfId="0" applyBorder="1" applyAlignment="1">
      <alignment vertical="center" wrapText="1"/>
    </xf>
    <xf numFmtId="0" fontId="0" fillId="0" borderId="22" xfId="0" applyBorder="1" applyAlignment="1">
      <alignment vertical="center" wrapText="1"/>
    </xf>
    <xf numFmtId="0" fontId="0" fillId="0" borderId="26" xfId="0" applyBorder="1" applyAlignment="1">
      <alignment vertical="center" wrapText="1"/>
    </xf>
    <xf numFmtId="0" fontId="1" fillId="0" borderId="3" xfId="0" applyFont="1" applyFill="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1" fillId="0" borderId="3" xfId="0" applyFont="1" applyFill="1" applyBorder="1" applyAlignment="1">
      <alignment vertical="center" wrapText="1"/>
    </xf>
    <xf numFmtId="0" fontId="0" fillId="0" borderId="5" xfId="0" applyBorder="1" applyAlignment="1">
      <alignment vertical="center" wrapText="1"/>
    </xf>
    <xf numFmtId="0" fontId="0" fillId="0" borderId="4" xfId="0" applyBorder="1" applyAlignment="1">
      <alignment vertical="center" wrapText="1"/>
    </xf>
    <xf numFmtId="0" fontId="1" fillId="0" borderId="16" xfId="0" applyFont="1" applyFill="1" applyBorder="1" applyAlignment="1">
      <alignment vertical="center" wrapText="1"/>
    </xf>
    <xf numFmtId="0" fontId="1" fillId="0" borderId="12" xfId="0" applyFont="1" applyFill="1" applyBorder="1" applyAlignment="1">
      <alignment vertical="center" wrapText="1"/>
    </xf>
    <xf numFmtId="0" fontId="1" fillId="0" borderId="11" xfId="0" applyFont="1" applyFill="1" applyBorder="1" applyAlignment="1">
      <alignment vertical="center" wrapText="1"/>
    </xf>
    <xf numFmtId="0" fontId="1" fillId="0" borderId="16"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2" borderId="21" xfId="0" applyFont="1" applyFill="1" applyBorder="1" applyAlignment="1">
      <alignment vertical="center" wrapText="1"/>
    </xf>
    <xf numFmtId="0" fontId="1" fillId="2" borderId="14" xfId="0" applyFont="1" applyFill="1" applyBorder="1" applyAlignment="1">
      <alignment vertical="center" wrapText="1"/>
    </xf>
    <xf numFmtId="0" fontId="1" fillId="0" borderId="0" xfId="0" applyFont="1" applyFill="1" applyAlignment="1">
      <alignment horizontal="center" vertical="center" wrapText="1"/>
    </xf>
    <xf numFmtId="0" fontId="1" fillId="0" borderId="15" xfId="0" applyFont="1" applyFill="1" applyBorder="1" applyAlignment="1">
      <alignment vertical="center" wrapText="1"/>
    </xf>
    <xf numFmtId="0" fontId="1" fillId="0" borderId="10" xfId="0" applyFont="1" applyFill="1" applyBorder="1" applyAlignment="1">
      <alignment vertical="center" wrapText="1"/>
    </xf>
    <xf numFmtId="0" fontId="1" fillId="0" borderId="9" xfId="0" applyFont="1" applyFill="1" applyBorder="1" applyAlignment="1">
      <alignment vertical="center" wrapText="1"/>
    </xf>
    <xf numFmtId="0" fontId="1" fillId="0" borderId="15"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4" fillId="0" borderId="17" xfId="0" applyFont="1" applyFill="1" applyBorder="1" applyAlignment="1">
      <alignment vertical="center" wrapText="1"/>
    </xf>
    <xf numFmtId="0" fontId="4" fillId="0" borderId="19" xfId="0" applyFont="1" applyFill="1" applyBorder="1" applyAlignment="1">
      <alignment vertical="center" wrapText="1"/>
    </xf>
    <xf numFmtId="0" fontId="4" fillId="0" borderId="21" xfId="0" applyFont="1" applyFill="1" applyBorder="1" applyAlignment="1">
      <alignment vertical="center" wrapText="1"/>
    </xf>
    <xf numFmtId="0" fontId="4" fillId="0" borderId="14" xfId="0" applyFont="1" applyFill="1" applyBorder="1" applyAlignment="1">
      <alignment vertical="center" wrapText="1"/>
    </xf>
    <xf numFmtId="0" fontId="11" fillId="0" borderId="21" xfId="0" applyFont="1" applyFill="1" applyBorder="1" applyAlignment="1">
      <alignment vertical="center" wrapText="1"/>
    </xf>
    <xf numFmtId="0" fontId="11" fillId="0" borderId="14" xfId="0" applyFont="1" applyFill="1" applyBorder="1" applyAlignment="1">
      <alignment vertical="center" wrapText="1"/>
    </xf>
    <xf numFmtId="0" fontId="11" fillId="0" borderId="17" xfId="0" applyFont="1" applyFill="1" applyBorder="1" applyAlignment="1">
      <alignment vertical="center" wrapText="1"/>
    </xf>
    <xf numFmtId="0" fontId="11" fillId="0" borderId="19" xfId="0" applyFont="1" applyFill="1" applyBorder="1" applyAlignment="1">
      <alignment vertical="center" wrapText="1"/>
    </xf>
    <xf numFmtId="0" fontId="11" fillId="0" borderId="20" xfId="0" applyFont="1" applyFill="1" applyBorder="1" applyAlignment="1">
      <alignment vertical="center" wrapText="1"/>
    </xf>
    <xf numFmtId="0" fontId="11" fillId="0" borderId="13" xfId="0" applyFont="1" applyFill="1" applyBorder="1" applyAlignment="1">
      <alignment vertical="center" wrapText="1"/>
    </xf>
    <xf numFmtId="0" fontId="0" fillId="0" borderId="3" xfId="0" applyFill="1" applyBorder="1" applyAlignment="1">
      <alignment vertical="center" wrapText="1"/>
    </xf>
    <xf numFmtId="0" fontId="1" fillId="0" borderId="24" xfId="0" applyFont="1" applyFill="1" applyBorder="1" applyAlignment="1">
      <alignment vertical="center" wrapText="1"/>
    </xf>
    <xf numFmtId="0" fontId="0" fillId="0" borderId="24" xfId="0" applyBorder="1" applyAlignment="1">
      <alignment vertical="center" wrapText="1"/>
    </xf>
    <xf numFmtId="0" fontId="1" fillId="0" borderId="0" xfId="0" applyFont="1" applyFill="1" applyBorder="1" applyAlignment="1">
      <alignment vertical="center" wrapText="1"/>
    </xf>
    <xf numFmtId="0" fontId="0" fillId="0" borderId="0" xfId="0" applyBorder="1" applyAlignment="1">
      <alignment vertical="center" wrapText="1"/>
    </xf>
    <xf numFmtId="0" fontId="1" fillId="0" borderId="8" xfId="0" applyFont="1" applyFill="1" applyBorder="1" applyAlignment="1">
      <alignment vertical="center" wrapText="1"/>
    </xf>
    <xf numFmtId="0" fontId="0" fillId="0" borderId="8" xfId="0" applyBorder="1" applyAlignment="1">
      <alignment vertical="center" wrapText="1"/>
    </xf>
    <xf numFmtId="0" fontId="11" fillId="0" borderId="0" xfId="0" applyFont="1" applyFill="1" applyBorder="1" applyAlignment="1">
      <alignment vertical="center" wrapText="1"/>
    </xf>
    <xf numFmtId="0" fontId="1" fillId="0" borderId="18" xfId="0" applyFont="1" applyFill="1" applyBorder="1" applyAlignment="1">
      <alignment vertical="center" wrapText="1"/>
    </xf>
    <xf numFmtId="0" fontId="1" fillId="0" borderId="0"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8"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9" fillId="2" borderId="0" xfId="0" applyNumberFormat="1" applyFont="1" applyFill="1" applyAlignment="1">
      <alignment horizontal="center" vertical="top" wrapText="1"/>
    </xf>
    <xf numFmtId="49" fontId="4" fillId="2" borderId="3" xfId="0" applyNumberFormat="1" applyFont="1" applyFill="1" applyBorder="1" applyAlignment="1">
      <alignment horizontal="center" vertical="top" wrapText="1"/>
    </xf>
    <xf numFmtId="0" fontId="4" fillId="2" borderId="5" xfId="0" applyFont="1" applyFill="1" applyBorder="1" applyAlignment="1">
      <alignment horizontal="center" vertical="top" wrapText="1"/>
    </xf>
    <xf numFmtId="0" fontId="4" fillId="2" borderId="4" xfId="0" applyFont="1" applyFill="1" applyBorder="1" applyAlignment="1">
      <alignment horizontal="center" vertical="top" wrapText="1"/>
    </xf>
    <xf numFmtId="49" fontId="4" fillId="2" borderId="3"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2" fontId="4" fillId="2" borderId="3" xfId="0" applyNumberFormat="1" applyFont="1" applyFill="1" applyBorder="1" applyAlignment="1">
      <alignment horizontal="center" vertical="center" wrapText="1"/>
    </xf>
    <xf numFmtId="2" fontId="4" fillId="2" borderId="4" xfId="0" applyNumberFormat="1" applyFont="1" applyFill="1" applyBorder="1" applyAlignment="1">
      <alignment horizontal="center" vertical="center" wrapText="1"/>
    </xf>
    <xf numFmtId="0" fontId="9" fillId="2" borderId="3"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4" xfId="0" applyFont="1" applyFill="1" applyBorder="1" applyAlignment="1">
      <alignment horizontal="left" vertical="center" wrapText="1"/>
    </xf>
    <xf numFmtId="2" fontId="4" fillId="2" borderId="6" xfId="0" applyNumberFormat="1" applyFont="1" applyFill="1" applyBorder="1" applyAlignment="1">
      <alignment horizontal="center" vertical="top" wrapText="1"/>
    </xf>
    <xf numFmtId="2" fontId="4" fillId="2" borderId="2" xfId="0" applyNumberFormat="1" applyFont="1" applyFill="1" applyBorder="1" applyAlignment="1">
      <alignment horizontal="center" vertical="top" wrapText="1"/>
    </xf>
    <xf numFmtId="2" fontId="4" fillId="2" borderId="7" xfId="0" applyNumberFormat="1" applyFont="1" applyFill="1" applyBorder="1" applyAlignment="1">
      <alignment horizontal="center" vertical="top" wrapText="1"/>
    </xf>
    <xf numFmtId="0" fontId="4" fillId="2" borderId="3"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4" xfId="0" applyFont="1" applyFill="1" applyBorder="1" applyAlignment="1">
      <alignment horizontal="left" vertical="top" wrapText="1"/>
    </xf>
    <xf numFmtId="49" fontId="4" fillId="2" borderId="5" xfId="0" applyNumberFormat="1" applyFont="1" applyFill="1" applyBorder="1" applyAlignment="1">
      <alignment horizontal="center" vertical="top" wrapText="1"/>
    </xf>
    <xf numFmtId="49" fontId="4" fillId="2" borderId="4" xfId="0" applyNumberFormat="1" applyFont="1" applyFill="1" applyBorder="1" applyAlignment="1">
      <alignment horizontal="center" vertical="top" wrapText="1"/>
    </xf>
    <xf numFmtId="0" fontId="4" fillId="2" borderId="2" xfId="0" applyFont="1" applyFill="1" applyBorder="1" applyAlignment="1">
      <alignment wrapText="1"/>
    </xf>
    <xf numFmtId="0" fontId="4" fillId="2" borderId="7" xfId="0" applyFont="1" applyFill="1" applyBorder="1" applyAlignment="1">
      <alignment wrapText="1"/>
    </xf>
    <xf numFmtId="0" fontId="4" fillId="2" borderId="3" xfId="0" applyFont="1" applyFill="1" applyBorder="1" applyAlignment="1">
      <alignment vertical="top" wrapText="1"/>
    </xf>
    <xf numFmtId="0" fontId="4" fillId="2" borderId="5" xfId="0" applyFont="1" applyFill="1" applyBorder="1" applyAlignment="1">
      <alignment vertical="top" wrapText="1"/>
    </xf>
    <xf numFmtId="0" fontId="4" fillId="2" borderId="4" xfId="0" applyFont="1" applyFill="1" applyBorder="1" applyAlignment="1">
      <alignment vertical="top" wrapText="1"/>
    </xf>
    <xf numFmtId="49" fontId="5" fillId="2" borderId="3" xfId="0"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49" fontId="4" fillId="2" borderId="6" xfId="0" applyNumberFormat="1" applyFont="1" applyFill="1" applyBorder="1" applyAlignment="1">
      <alignment horizontal="left" vertical="center" wrapText="1"/>
    </xf>
    <xf numFmtId="0" fontId="4" fillId="2" borderId="5" xfId="0" applyFont="1" applyFill="1" applyBorder="1" applyAlignment="1">
      <alignment horizontal="left"/>
    </xf>
    <xf numFmtId="0" fontId="4" fillId="2" borderId="4" xfId="0" applyFont="1" applyFill="1" applyBorder="1" applyAlignment="1">
      <alignment horizontal="left"/>
    </xf>
    <xf numFmtId="0" fontId="4" fillId="2" borderId="5" xfId="0" applyFont="1" applyFill="1" applyBorder="1"/>
    <xf numFmtId="0" fontId="4" fillId="2" borderId="4" xfId="0" applyFont="1" applyFill="1" applyBorder="1"/>
    <xf numFmtId="0" fontId="2" fillId="2" borderId="0" xfId="0" applyFont="1" applyFill="1" applyAlignment="1">
      <alignment horizontal="center" wrapText="1"/>
    </xf>
    <xf numFmtId="0" fontId="6" fillId="2" borderId="6"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7" xfId="0" applyFont="1" applyFill="1" applyBorder="1" applyAlignment="1">
      <alignment horizontal="left" vertical="center" wrapText="1"/>
    </xf>
    <xf numFmtId="3" fontId="1" fillId="3" borderId="1" xfId="0" applyNumberFormat="1" applyFont="1" applyFill="1" applyBorder="1" applyAlignment="1">
      <alignment horizontal="center" vertical="center" wrapText="1"/>
    </xf>
    <xf numFmtId="0" fontId="6" fillId="3" borderId="1" xfId="0" applyFont="1" applyFill="1" applyBorder="1" applyAlignment="1">
      <alignment vertical="center" wrapText="1"/>
    </xf>
    <xf numFmtId="0" fontId="1" fillId="2" borderId="1" xfId="0" applyFont="1" applyFill="1" applyBorder="1" applyAlignment="1">
      <alignment vertical="center" wrapText="1"/>
    </xf>
    <xf numFmtId="0" fontId="0" fillId="2" borderId="2" xfId="0" applyFill="1" applyBorder="1" applyAlignment="1">
      <alignment horizontal="left" vertical="center" wrapText="1"/>
    </xf>
    <xf numFmtId="0" fontId="0" fillId="2" borderId="7" xfId="0" applyFill="1" applyBorder="1" applyAlignment="1">
      <alignment horizontal="left" vertical="center" wrapText="1"/>
    </xf>
    <xf numFmtId="0" fontId="6" fillId="2" borderId="1" xfId="0" applyFont="1" applyFill="1" applyBorder="1" applyAlignment="1">
      <alignment vertical="center" wrapText="1"/>
    </xf>
    <xf numFmtId="0" fontId="0" fillId="0" borderId="2" xfId="0" applyBorder="1" applyAlignment="1">
      <alignment horizontal="left" vertical="center" wrapText="1"/>
    </xf>
    <xf numFmtId="0" fontId="0" fillId="0" borderId="7" xfId="0" applyBorder="1" applyAlignment="1">
      <alignment horizontal="left" vertical="center" wrapText="1"/>
    </xf>
    <xf numFmtId="0" fontId="6" fillId="2" borderId="6" xfId="0" applyFont="1" applyFill="1" applyBorder="1" applyAlignment="1">
      <alignment vertical="center" wrapText="1"/>
    </xf>
    <xf numFmtId="0" fontId="0" fillId="0" borderId="2" xfId="0" applyBorder="1" applyAlignment="1">
      <alignment vertical="center" wrapText="1"/>
    </xf>
    <xf numFmtId="0" fontId="0" fillId="0" borderId="7" xfId="0" applyBorder="1" applyAlignment="1">
      <alignment vertical="center" wrapText="1"/>
    </xf>
    <xf numFmtId="0" fontId="0" fillId="2" borderId="28" xfId="0" applyFill="1" applyBorder="1" applyAlignment="1">
      <alignment horizontal="center" vertical="center" wrapText="1"/>
    </xf>
    <xf numFmtId="0" fontId="0" fillId="2" borderId="29" xfId="0" applyFill="1" applyBorder="1" applyAlignment="1">
      <alignment horizontal="center" vertical="center" wrapText="1"/>
    </xf>
    <xf numFmtId="0" fontId="1" fillId="2" borderId="31"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32"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5" xfId="0" applyFont="1" applyFill="1" applyBorder="1" applyAlignment="1">
      <alignment vertical="center" wrapText="1"/>
    </xf>
    <xf numFmtId="0" fontId="1" fillId="2" borderId="10" xfId="0" applyFont="1" applyFill="1" applyBorder="1" applyAlignment="1">
      <alignment vertical="center" wrapText="1"/>
    </xf>
    <xf numFmtId="0" fontId="1" fillId="2" borderId="9" xfId="0" applyFont="1" applyFill="1" applyBorder="1" applyAlignment="1">
      <alignment vertical="center" wrapText="1"/>
    </xf>
    <xf numFmtId="0" fontId="1" fillId="2" borderId="20" xfId="0" applyFont="1" applyFill="1" applyBorder="1" applyAlignment="1">
      <alignment vertical="center" wrapText="1"/>
    </xf>
    <xf numFmtId="0" fontId="1" fillId="2" borderId="34" xfId="0" applyFont="1" applyFill="1" applyBorder="1" applyAlignment="1">
      <alignment vertical="center" wrapText="1"/>
    </xf>
    <xf numFmtId="0" fontId="1" fillId="2" borderId="13" xfId="0" applyFont="1" applyFill="1" applyBorder="1" applyAlignment="1">
      <alignment vertical="center" wrapText="1"/>
    </xf>
    <xf numFmtId="0" fontId="1" fillId="2" borderId="12" xfId="0" applyFont="1" applyFill="1" applyBorder="1" applyAlignment="1">
      <alignment horizontal="center" vertical="center" wrapText="1"/>
    </xf>
    <xf numFmtId="0" fontId="1" fillId="2" borderId="16" xfId="0" applyFont="1" applyFill="1" applyBorder="1" applyAlignment="1">
      <alignment vertical="center" wrapText="1"/>
    </xf>
    <xf numFmtId="0" fontId="1" fillId="2" borderId="12" xfId="0" applyFont="1" applyFill="1" applyBorder="1" applyAlignment="1">
      <alignment vertical="center" wrapText="1"/>
    </xf>
    <xf numFmtId="0" fontId="1" fillId="2" borderId="11" xfId="0" applyFont="1" applyFill="1" applyBorder="1" applyAlignment="1">
      <alignment vertical="center" wrapText="1"/>
    </xf>
    <xf numFmtId="0" fontId="12" fillId="2" borderId="16" xfId="1" applyFill="1" applyBorder="1" applyAlignment="1">
      <alignment vertical="center" wrapText="1"/>
    </xf>
    <xf numFmtId="0" fontId="12" fillId="2" borderId="11" xfId="1" applyFill="1" applyBorder="1" applyAlignment="1">
      <alignment vertical="center" wrapText="1"/>
    </xf>
    <xf numFmtId="0" fontId="8" fillId="2" borderId="0" xfId="0" applyFont="1" applyFill="1" applyAlignment="1">
      <alignment horizontal="center" vertical="center" wrapText="1"/>
    </xf>
    <xf numFmtId="0" fontId="1" fillId="2" borderId="0" xfId="0" applyFont="1" applyFill="1" applyBorder="1" applyAlignment="1">
      <alignment vertical="center" wrapText="1"/>
    </xf>
    <xf numFmtId="0" fontId="1" fillId="2" borderId="17" xfId="0" applyFont="1" applyFill="1" applyBorder="1" applyAlignment="1">
      <alignment vertical="center" wrapText="1"/>
    </xf>
    <xf numFmtId="0" fontId="1" fillId="2" borderId="18" xfId="0" applyFont="1" applyFill="1" applyBorder="1" applyAlignment="1">
      <alignment vertical="center" wrapText="1"/>
    </xf>
    <xf numFmtId="0" fontId="1" fillId="2" borderId="35" xfId="0" applyFont="1" applyFill="1"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1" fillId="2" borderId="6"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1" fillId="2" borderId="3"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4" xfId="0" applyFill="1" applyBorder="1" applyAlignment="1">
      <alignment horizontal="center" vertical="center" wrapText="1"/>
    </xf>
    <xf numFmtId="49" fontId="4" fillId="2"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49" fontId="9" fillId="2" borderId="0" xfId="0" applyNumberFormat="1" applyFont="1" applyFill="1" applyBorder="1" applyAlignment="1">
      <alignment horizontal="center" vertical="center" wrapText="1"/>
    </xf>
    <xf numFmtId="0" fontId="14" fillId="2" borderId="0" xfId="0" applyFont="1" applyFill="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7" xfId="0" applyNumberFormat="1" applyFont="1" applyFill="1" applyBorder="1" applyAlignment="1">
      <alignment horizontal="left" vertical="center" wrapText="1"/>
    </xf>
    <xf numFmtId="49" fontId="10" fillId="2" borderId="1" xfId="0" applyNumberFormat="1" applyFont="1" applyFill="1" applyBorder="1" applyAlignment="1">
      <alignment horizontal="center" vertical="center" wrapText="1"/>
    </xf>
    <xf numFmtId="0" fontId="4" fillId="2" borderId="3" xfId="0" applyFont="1" applyFill="1" applyBorder="1" applyAlignment="1">
      <alignment horizontal="center" vertical="top" wrapText="1"/>
    </xf>
    <xf numFmtId="0" fontId="4" fillId="2" borderId="25"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2" borderId="5" xfId="0" applyFill="1" applyBorder="1" applyAlignment="1">
      <alignment vertical="center" wrapText="1"/>
    </xf>
    <xf numFmtId="0" fontId="8" fillId="2" borderId="0" xfId="0" applyFont="1" applyFill="1" applyAlignment="1">
      <alignment horizontal="center" wrapText="1"/>
    </xf>
    <xf numFmtId="0" fontId="4" fillId="2" borderId="1"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26"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21" xfId="0" applyFont="1" applyFill="1" applyBorder="1" applyAlignment="1">
      <alignment vertical="center" wrapText="1"/>
    </xf>
    <xf numFmtId="0" fontId="4" fillId="2" borderId="0" xfId="0" applyFont="1" applyFill="1" applyBorder="1" applyAlignment="1">
      <alignment vertical="center" wrapText="1"/>
    </xf>
    <xf numFmtId="0" fontId="4" fillId="2" borderId="14" xfId="0" applyFont="1" applyFill="1" applyBorder="1" applyAlignment="1">
      <alignment vertical="center" wrapText="1"/>
    </xf>
    <xf numFmtId="0" fontId="9" fillId="2" borderId="0" xfId="0" applyFont="1" applyFill="1" applyAlignment="1">
      <alignment horizontal="center" vertical="center" wrapText="1"/>
    </xf>
    <xf numFmtId="0" fontId="4" fillId="2" borderId="35"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4" fillId="2" borderId="17" xfId="0" applyFont="1" applyFill="1" applyBorder="1" applyAlignment="1">
      <alignment vertical="center" wrapText="1"/>
    </xf>
    <xf numFmtId="0" fontId="4" fillId="2" borderId="18" xfId="0" applyFont="1" applyFill="1" applyBorder="1" applyAlignment="1">
      <alignment vertical="center" wrapText="1"/>
    </xf>
    <xf numFmtId="0" fontId="4" fillId="2" borderId="19" xfId="0" applyFont="1" applyFill="1" applyBorder="1" applyAlignment="1">
      <alignment vertical="center" wrapText="1"/>
    </xf>
    <xf numFmtId="0" fontId="0" fillId="2" borderId="5" xfId="0" applyFont="1" applyFill="1" applyBorder="1" applyAlignment="1">
      <alignment horizontal="center" vertical="center" wrapText="1"/>
    </xf>
    <xf numFmtId="0" fontId="0" fillId="2" borderId="4" xfId="0" applyFont="1" applyFill="1" applyBorder="1" applyAlignment="1">
      <alignment horizontal="center" vertical="center" wrapText="1"/>
    </xf>
    <xf numFmtId="49" fontId="15" fillId="2" borderId="3" xfId="0" applyNumberFormat="1" applyFont="1" applyFill="1" applyBorder="1" applyAlignment="1">
      <alignment horizontal="center" vertical="center" wrapText="1"/>
    </xf>
    <xf numFmtId="49" fontId="15" fillId="2" borderId="5" xfId="0" applyNumberFormat="1" applyFont="1" applyFill="1" applyBorder="1" applyAlignment="1">
      <alignment horizontal="center" vertical="center" wrapText="1"/>
    </xf>
    <xf numFmtId="49" fontId="15" fillId="2" borderId="4" xfId="0" applyNumberFormat="1"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4" fillId="2" borderId="26" xfId="0" applyFont="1" applyFill="1" applyBorder="1" applyAlignment="1">
      <alignment horizontal="center" vertical="center" wrapText="1"/>
    </xf>
    <xf numFmtId="165" fontId="4" fillId="2" borderId="3" xfId="0" applyNumberFormat="1" applyFont="1" applyFill="1" applyBorder="1" applyAlignment="1">
      <alignment horizontal="center" vertical="center" wrapText="1"/>
    </xf>
    <xf numFmtId="165" fontId="4" fillId="2" borderId="4" xfId="0" applyNumberFormat="1" applyFont="1" applyFill="1" applyBorder="1" applyAlignment="1">
      <alignment horizontal="center" vertical="center" wrapText="1"/>
    </xf>
    <xf numFmtId="165" fontId="4" fillId="2" borderId="2" xfId="0" applyNumberFormat="1" applyFont="1" applyFill="1" applyBorder="1" applyAlignment="1">
      <alignment horizontal="center" vertical="center" wrapText="1"/>
    </xf>
    <xf numFmtId="1" fontId="15" fillId="2" borderId="3" xfId="0" applyNumberFormat="1" applyFont="1" applyFill="1" applyBorder="1" applyAlignment="1">
      <alignment horizontal="center" vertical="center" wrapText="1"/>
    </xf>
    <xf numFmtId="1" fontId="15" fillId="2" borderId="5" xfId="0" applyNumberFormat="1" applyFont="1" applyFill="1" applyBorder="1" applyAlignment="1">
      <alignment horizontal="center" vertical="center" wrapText="1"/>
    </xf>
    <xf numFmtId="1" fontId="15" fillId="2" borderId="4" xfId="0" applyNumberFormat="1" applyFont="1" applyFill="1" applyBorder="1" applyAlignment="1">
      <alignment horizontal="center" vertical="center" wrapText="1"/>
    </xf>
    <xf numFmtId="0" fontId="0" fillId="2" borderId="1" xfId="0" applyFont="1" applyFill="1" applyBorder="1" applyAlignment="1">
      <alignment vertical="center" wrapText="1"/>
    </xf>
    <xf numFmtId="0" fontId="1" fillId="2" borderId="1" xfId="0" applyFont="1" applyFill="1" applyBorder="1" applyAlignment="1">
      <alignment horizontal="left" vertical="center" wrapText="1"/>
    </xf>
    <xf numFmtId="0" fontId="0" fillId="2" borderId="4" xfId="0" applyFill="1" applyBorder="1" applyAlignment="1">
      <alignment horizontal="left" vertical="center" wrapText="1"/>
    </xf>
    <xf numFmtId="0" fontId="1" fillId="2" borderId="1" xfId="0" applyFont="1" applyFill="1" applyBorder="1" applyAlignment="1">
      <alignment vertical="center"/>
    </xf>
    <xf numFmtId="0" fontId="0" fillId="2" borderId="1" xfId="0" applyFill="1" applyBorder="1" applyAlignment="1">
      <alignment horizontal="left" vertical="center" wrapText="1"/>
    </xf>
    <xf numFmtId="0" fontId="1" fillId="2" borderId="6" xfId="0" applyFont="1" applyFill="1" applyBorder="1" applyAlignment="1">
      <alignment vertical="center" wrapText="1"/>
    </xf>
    <xf numFmtId="0" fontId="1" fillId="2" borderId="2" xfId="0" applyFont="1" applyFill="1" applyBorder="1" applyAlignment="1">
      <alignment vertical="center" wrapText="1"/>
    </xf>
    <xf numFmtId="0" fontId="1" fillId="2" borderId="7" xfId="0" applyFont="1" applyFill="1" applyBorder="1" applyAlignment="1">
      <alignment vertical="center" wrapText="1"/>
    </xf>
    <xf numFmtId="0" fontId="1" fillId="2" borderId="6" xfId="0" applyFont="1" applyFill="1" applyBorder="1" applyAlignment="1"/>
    <xf numFmtId="0" fontId="1" fillId="2" borderId="2" xfId="0" applyFont="1" applyFill="1" applyBorder="1" applyAlignment="1"/>
    <xf numFmtId="0" fontId="1" fillId="2" borderId="7" xfId="0" applyFont="1" applyFill="1" applyBorder="1" applyAlignment="1"/>
    <xf numFmtId="0" fontId="11" fillId="2" borderId="16"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20" fillId="2" borderId="16" xfId="0" applyFont="1" applyFill="1" applyBorder="1" applyAlignment="1">
      <alignment vertical="center" wrapText="1"/>
    </xf>
    <xf numFmtId="0" fontId="20" fillId="2" borderId="12" xfId="0" applyFont="1" applyFill="1" applyBorder="1" applyAlignment="1">
      <alignment vertical="center" wrapText="1"/>
    </xf>
    <xf numFmtId="0" fontId="20" fillId="2" borderId="11" xfId="0" applyFont="1" applyFill="1" applyBorder="1" applyAlignment="1">
      <alignment vertical="center" wrapText="1"/>
    </xf>
    <xf numFmtId="0" fontId="11" fillId="2" borderId="16" xfId="0" applyFont="1" applyFill="1" applyBorder="1" applyAlignment="1">
      <alignment vertical="center" wrapText="1"/>
    </xf>
    <xf numFmtId="0" fontId="11" fillId="2" borderId="12" xfId="0" applyFont="1" applyFill="1" applyBorder="1" applyAlignment="1">
      <alignment vertical="center" wrapText="1"/>
    </xf>
    <xf numFmtId="0" fontId="11" fillId="2" borderId="11" xfId="0" applyFont="1" applyFill="1" applyBorder="1" applyAlignment="1">
      <alignment vertical="center" wrapText="1"/>
    </xf>
    <xf numFmtId="0" fontId="1" fillId="2" borderId="15"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0" fillId="2" borderId="12" xfId="0" applyFill="1" applyBorder="1" applyAlignment="1">
      <alignment vertical="center" wrapText="1"/>
    </xf>
    <xf numFmtId="0" fontId="0" fillId="2" borderId="11" xfId="0" applyFill="1" applyBorder="1" applyAlignment="1">
      <alignment vertical="center" wrapText="1"/>
    </xf>
    <xf numFmtId="0" fontId="1" fillId="2" borderId="19" xfId="0" applyFont="1" applyFill="1" applyBorder="1" applyAlignment="1">
      <alignment vertical="center" wrapText="1"/>
    </xf>
    <xf numFmtId="0" fontId="0" fillId="2" borderId="12" xfId="0" applyFill="1" applyBorder="1" applyAlignment="1">
      <alignment wrapText="1"/>
    </xf>
    <xf numFmtId="0" fontId="0" fillId="2" borderId="11" xfId="0" applyFill="1" applyBorder="1" applyAlignment="1">
      <alignment wrapText="1"/>
    </xf>
    <xf numFmtId="0" fontId="1" fillId="2" borderId="24" xfId="0" applyFont="1" applyFill="1" applyBorder="1" applyAlignment="1">
      <alignment horizontal="left" vertical="center" wrapText="1"/>
    </xf>
    <xf numFmtId="0" fontId="15" fillId="2" borderId="1" xfId="0" applyFont="1" applyFill="1" applyBorder="1" applyAlignment="1">
      <alignment horizontal="center" vertical="center" wrapText="1"/>
    </xf>
    <xf numFmtId="49" fontId="9" fillId="2" borderId="0" xfId="0" applyNumberFormat="1" applyFont="1" applyFill="1" applyAlignment="1">
      <alignment horizontal="center" vertical="center" wrapText="1"/>
    </xf>
    <xf numFmtId="0" fontId="4" fillId="2" borderId="1" xfId="0" applyFont="1" applyFill="1" applyBorder="1" applyAlignment="1">
      <alignment horizontal="center" vertical="top" wrapText="1"/>
    </xf>
    <xf numFmtId="2" fontId="5"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top" wrapText="1"/>
    </xf>
    <xf numFmtId="49" fontId="4" fillId="2" borderId="1" xfId="0" applyNumberFormat="1" applyFont="1" applyFill="1" applyBorder="1" applyAlignment="1">
      <alignment horizontal="left" vertical="center" wrapText="1"/>
    </xf>
    <xf numFmtId="2" fontId="4" fillId="2" borderId="1" xfId="0" applyNumberFormat="1" applyFont="1" applyFill="1" applyBorder="1" applyAlignment="1">
      <alignment horizontal="left" vertical="center" wrapText="1"/>
    </xf>
    <xf numFmtId="49" fontId="4" fillId="2" borderId="1" xfId="0" applyNumberFormat="1" applyFont="1" applyFill="1" applyBorder="1" applyAlignment="1">
      <alignment horizontal="center" vertical="top"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561975</xdr:colOff>
      <xdr:row>8</xdr:row>
      <xdr:rowOff>76200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657975" y="266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6</xdr:col>
      <xdr:colOff>323850</xdr:colOff>
      <xdr:row>0</xdr:row>
      <xdr:rowOff>57150</xdr:rowOff>
    </xdr:from>
    <xdr:to>
      <xdr:col>10</xdr:col>
      <xdr:colOff>676275</xdr:colOff>
      <xdr:row>4</xdr:row>
      <xdr:rowOff>47625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334125" y="57150"/>
          <a:ext cx="3248025"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ct val="115000"/>
            </a:lnSpc>
            <a:spcAft>
              <a:spcPts val="0"/>
            </a:spcAft>
          </a:pPr>
          <a:r>
            <a:rPr lang="ru-RU" sz="1100">
              <a:effectLst/>
              <a:latin typeface="Times New Roman"/>
              <a:ea typeface="Times New Roman"/>
              <a:cs typeface="Times New Roman"/>
            </a:rPr>
            <a:t>Приложение</a:t>
          </a:r>
          <a:r>
            <a:rPr lang="ru-RU" sz="1100" baseline="0">
              <a:effectLst/>
              <a:latin typeface="+mn-lt"/>
              <a:ea typeface="Times New Roman"/>
              <a:cs typeface="Times New Roman"/>
            </a:rPr>
            <a:t> </a:t>
          </a:r>
          <a:r>
            <a:rPr lang="ru-RU" sz="1100">
              <a:effectLst/>
              <a:latin typeface="Times New Roman"/>
              <a:ea typeface="Times New Roman"/>
              <a:cs typeface="Times New Roman"/>
            </a:rPr>
            <a:t>к постановлению</a:t>
          </a:r>
          <a:endParaRPr lang="ru-RU" sz="1100">
            <a:effectLst/>
            <a:latin typeface="+mn-lt"/>
            <a:ea typeface="Times New Roman"/>
            <a:cs typeface="Times New Roman"/>
          </a:endParaRPr>
        </a:p>
        <a:p>
          <a:pPr algn="ctr">
            <a:lnSpc>
              <a:spcPct val="115000"/>
            </a:lnSpc>
            <a:spcAft>
              <a:spcPts val="0"/>
            </a:spcAft>
          </a:pPr>
          <a:r>
            <a:rPr lang="ru-RU" sz="1100">
              <a:effectLst/>
              <a:latin typeface="Times New Roman"/>
              <a:ea typeface="Times New Roman"/>
              <a:cs typeface="Times New Roman"/>
            </a:rPr>
            <a:t>Администрации Томского района</a:t>
          </a:r>
          <a:endParaRPr lang="ru-RU" sz="1100">
            <a:effectLst/>
            <a:latin typeface="+mn-lt"/>
            <a:ea typeface="Times New Roman"/>
            <a:cs typeface="Times New Roman"/>
          </a:endParaRPr>
        </a:p>
        <a:p>
          <a:r>
            <a:rPr lang="ru-RU" sz="1100">
              <a:effectLst/>
              <a:latin typeface="Times New Roman"/>
              <a:ea typeface="Times New Roman"/>
            </a:rPr>
            <a:t>от __________ № _____</a:t>
          </a:r>
          <a:endParaRPr lang="ru-RU" sz="1100"/>
        </a:p>
      </xdr:txBody>
    </xdr:sp>
    <xdr:clientData/>
  </xdr:twoCellAnchor>
  <xdr:oneCellAnchor>
    <xdr:from>
      <xdr:col>9</xdr:col>
      <xdr:colOff>561975</xdr:colOff>
      <xdr:row>8</xdr:row>
      <xdr:rowOff>76200</xdr:rowOff>
    </xdr:from>
    <xdr:ext cx="184731"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8715375" y="1857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twoCellAnchor>
    <xdr:from>
      <xdr:col>6</xdr:col>
      <xdr:colOff>9525</xdr:colOff>
      <xdr:row>0</xdr:row>
      <xdr:rowOff>28575</xdr:rowOff>
    </xdr:from>
    <xdr:to>
      <xdr:col>10</xdr:col>
      <xdr:colOff>676274</xdr:colOff>
      <xdr:row>4</xdr:row>
      <xdr:rowOff>66675</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6019800" y="28575"/>
          <a:ext cx="3562349" cy="8001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lnSpc>
              <a:spcPct val="115000"/>
            </a:lnSpc>
            <a:spcAft>
              <a:spcPts val="0"/>
            </a:spcAft>
          </a:pPr>
          <a:r>
            <a:rPr lang="ru-RU" sz="1100" b="1">
              <a:effectLst/>
              <a:latin typeface="Times New Roman"/>
              <a:ea typeface="Times New Roman"/>
              <a:cs typeface="Times New Roman"/>
            </a:rPr>
            <a:t>         </a:t>
          </a:r>
          <a:r>
            <a:rPr lang="ru-RU" sz="1100">
              <a:effectLst/>
              <a:latin typeface="Times New Roman"/>
              <a:ea typeface="Times New Roman"/>
              <a:cs typeface="Times New Roman"/>
            </a:rPr>
            <a:t>                                                                                Приложение</a:t>
          </a:r>
          <a:r>
            <a:rPr lang="ru-RU" sz="1100" baseline="0">
              <a:effectLst/>
              <a:latin typeface="+mn-lt"/>
              <a:ea typeface="Times New Roman"/>
              <a:cs typeface="Times New Roman"/>
            </a:rPr>
            <a:t> </a:t>
          </a:r>
          <a:r>
            <a:rPr lang="ru-RU" sz="1100">
              <a:effectLst/>
              <a:latin typeface="Times New Roman"/>
              <a:ea typeface="Times New Roman"/>
              <a:cs typeface="Times New Roman"/>
            </a:rPr>
            <a:t>к постановлению</a:t>
          </a:r>
          <a:endParaRPr lang="ru-RU" sz="1100">
            <a:effectLst/>
            <a:latin typeface="+mn-lt"/>
            <a:ea typeface="Times New Roman"/>
            <a:cs typeface="Times New Roman"/>
          </a:endParaRPr>
        </a:p>
        <a:p>
          <a:pPr algn="r">
            <a:lnSpc>
              <a:spcPct val="115000"/>
            </a:lnSpc>
            <a:spcAft>
              <a:spcPts val="0"/>
            </a:spcAft>
          </a:pPr>
          <a:r>
            <a:rPr lang="ru-RU" sz="1100">
              <a:effectLst/>
              <a:latin typeface="Times New Roman"/>
              <a:ea typeface="Times New Roman"/>
              <a:cs typeface="Times New Roman"/>
            </a:rPr>
            <a:t>Администрации Томского района</a:t>
          </a:r>
          <a:endParaRPr lang="ru-RU" sz="1100">
            <a:effectLst/>
            <a:latin typeface="+mn-lt"/>
            <a:ea typeface="Times New Roman"/>
            <a:cs typeface="Times New Roman"/>
          </a:endParaRPr>
        </a:p>
        <a:p>
          <a:pPr algn="r"/>
          <a:r>
            <a:rPr lang="ru-RU" sz="1100">
              <a:effectLst/>
              <a:latin typeface="Times New Roman"/>
              <a:ea typeface="Times New Roman"/>
            </a:rPr>
            <a:t>                            от 27.04.2021 № 169</a:t>
          </a:r>
          <a:endParaRPr lang="ru-RU"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200526</xdr:colOff>
      <xdr:row>0</xdr:row>
      <xdr:rowOff>70185</xdr:rowOff>
    </xdr:from>
    <xdr:to>
      <xdr:col>10</xdr:col>
      <xdr:colOff>451184</xdr:colOff>
      <xdr:row>234</xdr:row>
      <xdr:rowOff>1</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00526" y="70185"/>
          <a:ext cx="11289632" cy="441358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prstClr val="black"/>
              </a:solidFill>
              <a:effectLst/>
              <a:uLnTx/>
              <a:uFillTx/>
              <a:latin typeface="Times New Roman"/>
              <a:ea typeface="Times New Roman"/>
              <a:cs typeface="+mn-cs"/>
            </a:rPr>
            <a:t>1. ХАРАКТЕРИСТИКА ТЕКУЩЕГО СОСТОЯНИЯ</a:t>
          </a:r>
          <a:endParaRPr kumimoji="0" lang="ru-RU" sz="1400" b="0" i="0" u="none" strike="noStrike" kern="0" cap="none" spc="0" normalizeH="0" baseline="0" noProof="0">
            <a:ln>
              <a:noFill/>
            </a:ln>
            <a:solidFill>
              <a:prstClr val="black"/>
            </a:solidFill>
            <a:effectLst/>
            <a:uLnTx/>
            <a:uFillTx/>
            <a:latin typeface="Arial"/>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prstClr val="black"/>
              </a:solidFill>
              <a:effectLst/>
              <a:uLnTx/>
              <a:uFillTx/>
              <a:latin typeface="Times New Roman"/>
              <a:ea typeface="Times New Roman"/>
              <a:cs typeface="+mn-cs"/>
            </a:rPr>
            <a:t>СФЕРЫ РЕАЛИЗАЦИИ МУНИЦИПАЛЬНОЙ ПРОГРАММЫ</a:t>
          </a:r>
          <a:endParaRPr kumimoji="0" lang="ru-RU" sz="1400" b="0" i="0" u="none" strike="noStrike" kern="0" cap="none" spc="0" normalizeH="0" baseline="0" noProof="0">
            <a:ln>
              <a:noFill/>
            </a:ln>
            <a:solidFill>
              <a:prstClr val="black"/>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prstClr val="black"/>
              </a:solidFill>
              <a:effectLst/>
              <a:uLnTx/>
              <a:uFillTx/>
              <a:latin typeface="Times New Roman"/>
              <a:ea typeface="Times New Roman"/>
              <a:cs typeface="+mn-cs"/>
            </a:rPr>
            <a:t>Приоритеты государственной политики развития социальной сферы установлены стратегическими документами и нормативными правовыми актами </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Российской Федерации, Томской области и Томского района, одним из механизмов достижения целей и задач которых призвана стать муниципальная программа "Социальное развитие Томского района " (далее - муниципальная программа).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a:lnSpc>
              <a:spcPct val="115000"/>
            </a:lnSpc>
            <a:spcAft>
              <a:spcPts val="0"/>
            </a:spcAft>
            <a:tabLst>
              <a:tab pos="739140" algn="l"/>
            </a:tabLst>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В предыдущие годы работа по реализации приоритетных направлений государственной политики в социальной сфере на территории Томского района осуществлялась посредством программных мероприятий муниципальной </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hlinkClick xmlns:r="http://schemas.openxmlformats.org/officeDocument/2006/relationships" r:id=""/>
            </a:rPr>
            <a:t>программы</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 </a:t>
          </a:r>
          <a:r>
            <a:rPr lang="ru-RU" sz="1400">
              <a:solidFill>
                <a:sysClr val="windowText" lastClr="000000"/>
              </a:solidFill>
              <a:effectLst/>
              <a:latin typeface="Times New Roman"/>
              <a:ea typeface="Times New Roman"/>
            </a:rPr>
            <a:t>«Социальное развитие Томского района на 2016-2020 годы» </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 утвержденной постановлением Администрации Томского района </a:t>
          </a:r>
          <a:r>
            <a:rPr lang="ru-RU" sz="1400">
              <a:solidFill>
                <a:sysClr val="windowText" lastClr="000000"/>
              </a:solidFill>
              <a:effectLst/>
              <a:latin typeface="Times New Roman"/>
              <a:ea typeface="Times New Roman"/>
              <a:cs typeface="Times New Roman"/>
            </a:rPr>
            <a:t>от 06.11.2015 № 340</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 а также ведомственных целевых программ. По итогам реализации в 2016 - 2019 годов  были достигнуты следующие результаты:</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увеличение доли охвата граждан старшего поколения мерами по созданию условий, благоприятных для реализации культурных и интеллектуальных потребностей, на 5%;</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увеличение на 20% граждан старшего поколения, принявших участие в мероприятиях;</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увеличение количества населения, участвующего в культурной жизни Томского района, на 15%;</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проведена работа по улучшению условий для предоставления услуг в сфере культуры для населения: приобретен мобильный культурный центр (библиобус), частично оснащены музыкальными инструментами и производственным оборудованием детские школы искусств и учреждения культурно-досугового типа;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выполнен ряд стратегических для развития туризма на территории Томского района исследовательских работ по оценке состояния сферы туризма в районе, формированию туристских кластеров с целью их включения в федеральную целевую </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hlinkClick xmlns:r="http://schemas.openxmlformats.org/officeDocument/2006/relationships" r:id=""/>
            </a:rPr>
            <a:t>программу</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 "Развитие внутреннего и въездного туризма в Российской Федерации (2011 - 2018 годы)".</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В целях взаимоувязки бюджетных расходов с приоритетами социально-экономического развития существует необходимость разработки новой программы, которая позволит более качественно и сбалансированно с использованием программно-целевого метода распределять финансовые средства, отслеживать эффективность материальных затрат и достичь положительных результатов от реализации программных мероприятий.</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Более подробно анализ состояния социальной сферы Томского района представлен в подпрограммах к муниципальной программе.</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Отрасль, традиционно ориентированная на государственную финансовую поддержку, оказалась наименее подготовленной к рыночным условиям, что отрицательно сказалось на состоянии материально-технической базы учреждений культуры. Особенно неудовлетворительным остается состояние зданий и материально-технической оснащенности большинства организаций культуры, находящихся в ведении сельских поселений Томского района. В учреждениях культуры и образования в сфере культуры остро ощущается недостаток средств на замену изношенного или приобретение нового оборудования (музыкальных инструментов, специализированного технического оборудования, специальных сценических средств, выставочного оборудования, современной организационной техники и др.), на комплектование библиотечных фондов, на создание новых туристических маршрутов. Среди главных причин устаревания материально-технической базы учреждений культуры и недостаточность высококвалифицированных кадров - недофинансирование отрасли.</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Наиболее острыми проблемами социальной сферы являются:</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высокая степень старения зданий учреждений культуры и образования в сфере культуры;</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неудовлетворительное состояние материально-технической оснащенности большинства организаций культуры, находящихся в ведении сельских поселений Томского района, недостаточный уровень внедрения информационно-коммуникационных технологий;</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недостаточный уровень пропаганды здорового образа жизни;</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низкий уровень обеспеченности спортивными сооружениями, в том числе современными спортивными объектами;</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недостаток средств на повышение квалификации кадров сферы культуры, образования в сфере культуры, спорта и туризма;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недостаток средств на участие лучших представителей культуры, спорта и туризма во всероссийских и международных событиях (форумах, конкурсах, фестивалях и др.);</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недостаточный уровень продвижения культурного и туристского потенциала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недостаточный уровень материально-технического обеспечения для исполнения государственных полномочий, переданных муниципальному образованию "Томский район",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В целях решения выше обозначенных проблем требуется:</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повышение эффективности управления отраслями, построение результативной системы планирования, механизма координации действий органов местного самоуправления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качественное изменение подходов к развитию инфраструктуры и материально-технической базы этих отраслей, повышению профессионального уровня персонала, укреплению кадрового потенциала и, соответственно, оказанию услуг и выполнению работ в сфере культуры, спорта и туризма;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реализация мероприятий по оптимизации бюджетных расходов, повышению конкурентоспособности отраслей культуры, спорта и туризма, увеличению объема платных услуг, а также приоритетных проектов регионального и всероссийского значения;</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активное использование механизма государственно-частного партнерства для привлечения частных инвестиций;</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повысить уровень материально-технического обеспечения для исполнения государственных полномочий, переданных муниципальному образованию "Томский район",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Необходимость разработки и реализации муниципальной программы обусловлена следующими причинами:</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социально-экономическая острота имеющихся проблем социальной сферы (сферы культуры, спорта и туризма, опеки и попечительства);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недостаточная эффективность проводимых мероприятий в социальной сфере;</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необходимость комплексного подхода к развитию социальной сферы и эффективного механизма координации деятельности всех субъектов, участвующих в развитии социальной сферы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Характер проблем требует наличия долговременной стратегии и применения программно-целевого подхода для обеспечения взаимодействия, координации усилий и концентрации ресурсов субъектов экономики и институтов общества, прямо или косвенно задействованных в развитии социальной сферы, сферы культуры, спорта и туризма.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Таким образом, муниципальная программа направлена на устранение узковедомственного подхода, дублирования, нерационального использования ресурсов и консолидацию сил и средств всех служб и ведомств на основе многоуровневой интеграции (федеральный, региональный, муниципальный уровни) при реализации мероприятий по повышению доступности и эффективности услуг социальной сферы, сферы культуры, спорта и туризма.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Реализация мероприятий муниципальной программы при достаточном финансировании</a:t>
          </a: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при позволит к 2025 году достичь</a:t>
          </a: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следующих результатов:</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увеличить на 60% количество участвующих в культурной жизни Томского района в численности населения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увеличить количество мероприятий, проводимых на территории Томского района и Томской области, муниципального и регионального значения;</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увеличить на 25% объем туристического потока в Томском районе;</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укрепить материально-техническую базу учреждений культуры и образования в сфере культуры;</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увеличить в 3,5 раза долю населения, занимающегося физической культурой и спортом;</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низкий уровень доступности занятий физической культурой и спортом для лиц с ограниченными возможностями здоровья и малообеспеченных слоев населения;</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создание для населения условий для ведения здорового образа жизни, обеспечение развития массового спорта и повышение качества выступлений спортсменов Томского района на соревнованиях различного уровня;</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увеличить количество спортивных мероприятий, проводимых на территории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улучшить качество предоставляемых социальных услуг для жителей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повысить качественный уровень исполнения переданных муниципальному образованию "Томский район" государственных полномочий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2. ЦЕЛЬ И ЗАДАЧИ МУНИЦИПАЛЬНОЙ ПРОГРАММЫ,</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ПОКАЗАТЕЛИ ЦЕЛИ И ЗАДАЧ МУНИЦИПАЛЬНОЙ ПРОГРАММЫ</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Сфера реализации муниципальной программы охватывает все значимые вопросы управления и развития социальной сферы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Целью муниципальной программы является социальное развитие Томского района.</a:t>
          </a:r>
          <a:endParaRPr kumimoji="0" lang="ru-RU" sz="1400" b="0" i="0" u="none" strike="noStrike" kern="0" cap="none" spc="0" normalizeH="0" baseline="0" noProof="0">
            <a:ln>
              <a:noFill/>
            </a:ln>
            <a:solidFill>
              <a:sysClr val="windowText" lastClr="000000"/>
            </a:solidFill>
            <a:effectLst/>
            <a:uLnTx/>
            <a:uFillTx/>
            <a:latin typeface="Arial"/>
            <a:ea typeface="Times New Roman"/>
            <a:cs typeface="+mn-cs"/>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a:ea typeface="Times New Roman"/>
              <a:cs typeface="+mn-cs"/>
            </a:rPr>
            <a:t>Задачи муниципальной программы:</a:t>
          </a:r>
          <a:endParaRPr kumimoji="0" lang="en-US" sz="1400" b="0" i="0" u="none" strike="noStrike" kern="0" cap="none" spc="0" normalizeH="0" baseline="0" noProof="0">
            <a:ln>
              <a:noFill/>
            </a:ln>
            <a:solidFill>
              <a:sysClr val="windowText" lastClr="000000"/>
            </a:solidFill>
            <a:effectLst/>
            <a:uLnTx/>
            <a:uFillTx/>
            <a:latin typeface="Times New Roman"/>
            <a:ea typeface="+mn-ea"/>
            <a:cs typeface="Times New Roman"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1. Развитие единого культурного пространства на территории Томского района. Реализация данной задачи позволит создать условия для :</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предоставления населению Томского района библиотечных услуг;</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развития профессионального искусства и народного творчества;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развития кадрового потенциала Томского района в сфере культуры, образования в сфере культуры и туризма;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предоставления бюджетных инвестиций на строительство (реконструкцию) объектов сферы культуры;</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повышения конкурентоспособности туристских услуг в Томской области;</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развития туристской деятельности и поддержки развития приоритетных направлений туризма;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поддержки молодых дарований в сфере культуры и искусства, продвижения региональных ресурсов сферы культуры и туризма.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2. Создание условий для развития физическрой культуры и спорта, эффективной молодежной политики в Томском районе .Реализация данной задачи позволит создать условия для :</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формирования у населения, особенно у детей и молодежи, устойчивого интереса к регулярным занятиям физической культурой и спортом, здоровому образу жизни;</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укрепления состава специалистов в области физической культуры и спорта, в том числе по месту жительства;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развития инфраструктуры для занятий массовым спортом;</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содействия оздоровлению и профилактике заболеваний, продлению творческого долголетия населения средствами физической культуры и спорта;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увеличения количества построенных, восстановленных, модернизированных спортивных объектов;</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увеличения количества специалистов по организации физкультурно-массовых мероприятий с различными категориями населения (в том числе с лицами с ограниченными возможностями здоровья);</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увеличения численности занимающихся спортом по месту жительства;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проведения на качественном уровне массовых физкультурно-спортивных мероприятий на спортивных объектах.</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3. Улучшение положения и качества жизни отдельных категорий жителей. Реализация данной задачи позволит создать условия  для :</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осуществления мер по совершенствованию коммуникационных связей, развитию интеллектуального потенциала граждан старшего поколения;</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организации свободного времени и культурного досуга граждан старшего поколения;</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улучшения качества исполнения переданных муниципальному образованию "Томский район" государственных полномочий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Для достижения поставленной цели муниципальная программа предусматривает реализацию трех подпрограмм:</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Подпрограмма 1 "Развитие культуры, искусства и туризма на территории муниципального образования "Томский район";</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Подпрограмма 2 "Развитие молодежной политики, физической культуры и спорта в Томском районе";</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Подпрограмма 3 "Повышение качества жизни отдельных категорий жителей Томского района"</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Каждая из подпрограмм позволит сконцентрировать все ресурсы на достижении цели муниципальной программы и имеет собственную систему целевых ориентиров, направленных на достижение задач муниципальной программы и подкрепленных конкретными комплексами мероприятий, реализуемых в рамках соответствующих  основных мероприятий муниципальной </a:t>
          </a:r>
        </a:p>
        <a:p>
          <a:pPr marL="0" marR="0" lvl="0" indent="0"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mn-ea"/>
              <a:cs typeface="Times New Roman" pitchFamily="18" charset="0"/>
            </a:rPr>
            <a:t>         </a:t>
          </a: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Более подробно анализ состояния социальной сферы Томского района представлен в подпрограммах к муниципальной программе.</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Отрасль, традиционно ориентированная на государственную финансовую поддержку, оказалась наименее подготовленной к рыночным условиям, что отрицательно сказалось на состоянии материально-технической базы учреждений культуры. Особенно неудовлетворительным остается состояние зданий и материально-технической оснащенности большинства организаций культуры, находящихся в ведении сельских поселений Томского района. В учреждениях культуры и образования в сфере культуры остро ощущается недостаток средств на замену изношенного или приобретение нового оборудования (музыкальных инструментов, специализированного технического оборудования, специальных сценических средств, выставочного оборудования, современной организационной техники и др.), на комплектование библиотечных фондов, на создание новых туристических маршрутов. Среди главных причин устаревания материально-технической базы учреждений культуры и недостаточность высококвалифицированных кадров - недофинансирование отрасли.</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Наиболее острыми проблемами социальной сферы являются:</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высокая степень старения зданий учреждений культуры и образования в сфере культуры;</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неудовлетворительное состояние материально-технической оснащенности большинства организаций культуры, находящихся в ведении сельских поселений Томского района, недостаточный уровень внедрения информационно-коммуникационных технологий;</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недостаточный уровень пропаганды здорового образа жизни;</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низкий уровень обеспеченности спортивными сооружениями, в том числе современными спортивными объектами;</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недостаток средств на повышение квалификации кадров сферы культуры, образования в сфере культуры, спорта и туризма;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недостаток средств на участие лучших представителей культуры, спорта и туризма во всероссийских и международных событиях (форумах, конкурсах, фестивалях и др.);</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недостаточный уровень продвижения культурного и туристского потенциала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недостаточный уровень материально-технического обеспечения для исполнения государственных полномочий, переданных муниципальному образованию "Томский район",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В целях решения выше обозначенных проблем требуется:</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повышение эффективности управления отраслями, построение результативной системы планирования, механизма координации действий органов местного самоуправления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качественное изменение подходов к развитию инфраструктуры и материально-технической базы этих отраслей, повышению профессионального уровня персонала, укреплению кадрового потенциала и, соответственно, оказанию услуг и выполнению работ в сфере культуры, спорта и туризма;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реализация мероприятий по оптимизации бюджетных расходов, повышению конкурентоспособности отраслей культуры, спорта и туризма, увеличению объема платных услуг, а также приоритетных проектов регионального и всероссийского значения;</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активное использование механизма государственно-частного партнерства для привлечения частных инвестиций;</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требуется повысить эффективность профилактических мер для предупреждения проявлений терроризма и экстремизма, снижения криминогенной обстановки;</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повысить уровень материально-технического обеспечения для исполнения государственных полномочий, переданных муниципальному образованию "Томский район",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Необходимость разработки и реализации муниципальной программы обусловлена следующими причинами:</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социально-экономическая острота имеющихся проблем социальной сферы (сферы культуры, спорта и туризма, опеки и попечительства);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недостаточная эффективность проводимых мероприятий в социальной сфере;</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необходимость комплексного подхода к развитию социальной сферы и эффективного механизма координации деятельности всех субъектов, участвующих в развитии социальной сферы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Характер проблем требует наличия долговременной стратегии и применения программного подхода для обеспечения взаимодействия, координации усилий и концентрации ресурсов субъектов экономики и институтов общества, прямо или косвенно задействованных в развитии социальной сферы, сферы культуры, спорта и туризма.</a:t>
          </a:r>
        </a:p>
        <a:p>
          <a:pPr marL="0" marR="0" lvl="0" indent="342900" algn="just"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a:p>
          <a:pPr marL="0" marR="0" lvl="0" indent="342900" algn="just"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a:p>
          <a:pPr marL="0" marR="0" lvl="0" indent="342900" algn="just"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a:p>
          <a:pPr marL="0" marR="0" lvl="0" indent="342900" algn="just"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Таким образом, муниципальная программа направлена на устранение узковедомственного подхода, дублирования, нерационального использования ресурсов и консолидацию сил и средств всех служб и ведомств на основе многоуровневой интеграции (федеральный,</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региональный, муниципальный уровни) при реализации мероприятий по повышению доступности и эффективности услуг социальной сферы, сферы культуры, спорта и туризма.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Реализация мероприятий муниципальной программы при достаточном финансировании позволит к 2025 году достичь следующих результатов:</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увеличить количество участвующих в культурной жизни Томского района в численности населения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увеличить количество мероприятий, проводимых на территории Томского района и Томской области, муниципального и регионального значения;</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увеличить объем туристического потока в Томском районе;</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укрепить материально-техническую базу учреждений культуры и образования в сфере культуры;</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увеличить долю населения, занимающегося физической культурой и спортом;</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увеличить уровень доступности занятий физической культурой и спортом для лиц с ограниченными возможностями здоровья и малообеспеченных слоев населения;</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создание для населения условий для ведения здорового образа жизни, обеспечение развития массового спорта и повышение качества выступлений спортсменов Томского района на соревнованиях различного уровня;</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увеличить количество спортивных мероприятий, проводимых на территории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улучшить качество предоставляемых социальных услуг для жителей Томского района;</a:t>
          </a:r>
        </a:p>
        <a:p>
          <a:pPr marL="0" marR="0" lvl="0" indent="342900" algn="just" defTabSz="914400" eaLnBrk="1" fontAlgn="auto" latinLnBrk="0" hangingPunct="1">
            <a:lnSpc>
              <a:spcPct val="100000"/>
            </a:lnSpc>
            <a:spcBef>
              <a:spcPts val="0"/>
            </a:spcBef>
            <a:spcAft>
              <a:spcPts val="0"/>
            </a:spcAft>
            <a:buClrTx/>
            <a:buSzTx/>
            <a:buFontTx/>
            <a:buNone/>
            <a:tabLst/>
            <a:defRPr/>
          </a:pPr>
          <a:r>
            <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rPr>
            <a:t>повысить качественный уровень исполнения переданных муниципальному образованию "Томский район" государственных полномочий по организации и осуществлению деятельности по опеке и попечительству в отношении детей-сирот и детей, оставшихся без попечения родителей, а также недееспособных граждан, проживающих на территории Томского района.</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ru-RU" sz="1400" b="0" i="0" u="none" strike="noStrike" kern="0" cap="none" spc="0" normalizeH="0" baseline="0" noProof="0">
            <a:ln>
              <a:noFill/>
            </a:ln>
            <a:solidFill>
              <a:sysClr val="windowText" lastClr="000000"/>
            </a:solidFill>
            <a:effectLst/>
            <a:uLnTx/>
            <a:uFillTx/>
            <a:latin typeface="Times New Roman" pitchFamily="18" charset="0"/>
            <a:ea typeface="Times New Roman"/>
            <a:cs typeface="Times New Roman"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66675</xdr:rowOff>
    </xdr:from>
    <xdr:to>
      <xdr:col>16</xdr:col>
      <xdr:colOff>581025</xdr:colOff>
      <xdr:row>65</xdr:row>
      <xdr:rowOff>171450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0" y="66675"/>
          <a:ext cx="10334625" cy="1248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0"/>
            </a:spcAft>
          </a:pPr>
          <a:endParaRPr lang="ru-RU" sz="1200">
            <a:effectLst/>
            <a:latin typeface="Times New Roman"/>
            <a:ea typeface="Times New Roman"/>
          </a:endParaRPr>
        </a:p>
        <a:p>
          <a:pPr algn="ctr">
            <a:spcAft>
              <a:spcPts val="0"/>
            </a:spcAft>
          </a:pPr>
          <a:r>
            <a:rPr lang="ru-RU" sz="1200">
              <a:effectLst/>
              <a:latin typeface="Times New Roman"/>
              <a:ea typeface="Times New Roman"/>
            </a:rPr>
            <a:t>4. МЕХАНИЗМ РЕАЛИЗАЦИИ МУНИЦИПАЛЬНОЙ ПРОГРАММЫ.</a:t>
          </a:r>
          <a:endParaRPr lang="ru-RU" sz="1200">
            <a:effectLst/>
            <a:latin typeface="Arial"/>
            <a:ea typeface="Times New Roman"/>
          </a:endParaRPr>
        </a:p>
        <a:p>
          <a:pPr algn="ctr">
            <a:spcAft>
              <a:spcPts val="0"/>
            </a:spcAft>
          </a:pPr>
          <a:r>
            <a:rPr lang="ru-RU" sz="1200">
              <a:effectLst/>
              <a:latin typeface="Times New Roman"/>
              <a:ea typeface="Times New Roman"/>
            </a:rPr>
            <a:t>УПРАВЛЕНИЕ И КОНТРОЛЬ ЗА РЕАЛИЗАЦИЕЙ МУНИЦИПАЛЬНОЙ ПРОГРАММЫ, В ТОМ ЧИСЛЕ АНАЛИЗ РИСКОВ РЕАЛИЗАЦИИ МУНИЦИПАЛЬНОЙ ПРОГРАММЫ</a:t>
          </a:r>
        </a:p>
        <a:p>
          <a:pPr algn="ctr">
            <a:spcAft>
              <a:spcPts val="0"/>
            </a:spcAft>
          </a:pPr>
          <a:endParaRPr lang="ru-RU" sz="1200">
            <a:effectLst/>
            <a:latin typeface="Arial"/>
            <a:ea typeface="Times New Roman"/>
          </a:endParaRPr>
        </a:p>
        <a:p>
          <a:pPr indent="342900" algn="just">
            <a:spcAft>
              <a:spcPts val="0"/>
            </a:spcAft>
          </a:pPr>
          <a:r>
            <a:rPr lang="ru-RU" sz="1200">
              <a:effectLst/>
              <a:latin typeface="Times New Roman"/>
              <a:ea typeface="Times New Roman"/>
            </a:rPr>
            <a:t>Текущее управление реализацией и контроль за реализацией муниципальной программы осуществляет заместитель Главы Томского района - начальник Управления по социальной политике Администрации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Ответственным исполнителем муниципальной программы выступает Управление по социальной политике Администрации Томского района;</a:t>
          </a:r>
          <a:r>
            <a:rPr lang="ru-RU" sz="1200" baseline="0">
              <a:effectLst/>
              <a:latin typeface="Times New Roman"/>
              <a:ea typeface="Times New Roman"/>
            </a:rPr>
            <a:t> </a:t>
          </a:r>
          <a:r>
            <a:rPr lang="ru-RU" sz="1100">
              <a:solidFill>
                <a:schemeClr val="dk1"/>
              </a:solidFill>
              <a:effectLst/>
              <a:latin typeface="Times New Roman" pitchFamily="18" charset="0"/>
              <a:ea typeface="+mn-ea"/>
              <a:cs typeface="Times New Roman" pitchFamily="18" charset="0"/>
            </a:rPr>
            <a:t>Управление по культуре, спорту, молодёжной политике и туризму Администрации Томского района</a:t>
          </a:r>
          <a:endParaRPr lang="ru-RU" sz="1200">
            <a:effectLst/>
            <a:latin typeface="Times New Roman" pitchFamily="18" charset="0"/>
            <a:ea typeface="Times New Roman"/>
            <a:cs typeface="Times New Roman" pitchFamily="18" charset="0"/>
          </a:endParaRPr>
        </a:p>
        <a:p>
          <a:pPr indent="342900" algn="just">
            <a:spcAft>
              <a:spcPts val="0"/>
            </a:spcAft>
          </a:pPr>
          <a:r>
            <a:rPr lang="ru-RU" sz="1200">
              <a:effectLst/>
              <a:latin typeface="Times New Roman"/>
              <a:ea typeface="Times New Roman"/>
            </a:rPr>
            <a:t>Участниками муниципальной программы являются:</a:t>
          </a:r>
          <a:endParaRPr lang="ru-RU" sz="1200">
            <a:effectLst/>
            <a:latin typeface="Arial"/>
            <a:ea typeface="Times New Roman"/>
          </a:endParaRPr>
        </a:p>
        <a:p>
          <a:pPr indent="342900" algn="just">
            <a:spcAft>
              <a:spcPts val="0"/>
            </a:spcAft>
          </a:pPr>
          <a:r>
            <a:rPr lang="ru-RU" sz="1200">
              <a:effectLst/>
              <a:latin typeface="Times New Roman"/>
              <a:ea typeface="Times New Roman"/>
            </a:rPr>
            <a:t>- Администрация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Управление по культуре, спорту, молодёжной политике и туризму Администрации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Участниками мероприятий муниципальной программы являются органы местного самоуправления муниципального образования "Томский район".</a:t>
          </a:r>
          <a:endParaRPr lang="ru-RU" sz="1200">
            <a:effectLst/>
            <a:latin typeface="Arial"/>
            <a:ea typeface="Times New Roman"/>
          </a:endParaRPr>
        </a:p>
        <a:p>
          <a:pPr indent="342900" algn="just">
            <a:spcAft>
              <a:spcPts val="0"/>
            </a:spcAft>
          </a:pPr>
          <a:r>
            <a:rPr lang="ru-RU" sz="1200">
              <a:effectLst/>
              <a:latin typeface="Times New Roman"/>
              <a:ea typeface="Times New Roman"/>
            </a:rPr>
            <a:t>Ответственный исполнитель координирует деятельность соисполнителей и участников муниципальной программы, несет ответственность за достижение показателей цели муниципальной программы, осуществляет мониторинг реализации муниципальной программы, готовит отчеты о реализации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Реализация муниципальной программы осуществляется путем выполнения предусмотренных в ней мероприятий ответственным исполнителем, соисполнителями и участниками муниципальной программы в соответствии с их полномочиями.</a:t>
          </a:r>
          <a:endParaRPr lang="ru-RU" sz="1200">
            <a:effectLst/>
            <a:latin typeface="Arial"/>
            <a:ea typeface="Times New Roman"/>
          </a:endParaRPr>
        </a:p>
        <a:p>
          <a:pPr indent="342900" algn="just">
            <a:spcAft>
              <a:spcPts val="0"/>
            </a:spcAft>
          </a:pPr>
          <a:r>
            <a:rPr lang="ru-RU" sz="1200">
              <a:effectLst/>
              <a:latin typeface="Times New Roman"/>
              <a:ea typeface="Times New Roman"/>
            </a:rPr>
            <a:t>Текущий контроль за реализацией муниципальной программы осуществляется Управлением по социальной политике Администрации Томского района постоянно, в течение всего периода реализации муниципальной программы, путем мониторинга и анализа промежуточных результатов. Оценка эффективности реализации муниципальной программы проводится ежегодно путем сравнения текущих значений основных целевых показателей с установленными муниципальной программой значениями.</a:t>
          </a:r>
          <a:endParaRPr lang="ru-RU" sz="1200">
            <a:effectLst/>
            <a:latin typeface="Arial"/>
            <a:ea typeface="Times New Roman"/>
          </a:endParaRPr>
        </a:p>
        <a:p>
          <a:pPr indent="342900" algn="just">
            <a:spcAft>
              <a:spcPts val="0"/>
            </a:spcAft>
          </a:pPr>
          <a:r>
            <a:rPr lang="ru-RU" sz="1200">
              <a:effectLst/>
              <a:latin typeface="Times New Roman"/>
              <a:ea typeface="Times New Roman"/>
            </a:rPr>
            <a:t>Ответственный исполнитель представляет отчет о реализации муниципальной программы </a:t>
          </a:r>
          <a:r>
            <a:rPr lang="ru-RU" sz="1200">
              <a:solidFill>
                <a:srgbClr val="FF0000"/>
              </a:solidFill>
              <a:effectLst/>
              <a:latin typeface="Times New Roman"/>
              <a:ea typeface="Times New Roman"/>
            </a:rPr>
            <a:t>в Управление по экономической политике </a:t>
          </a:r>
          <a:r>
            <a:rPr lang="ru-RU" sz="1200">
              <a:effectLst/>
              <a:latin typeface="Times New Roman"/>
              <a:ea typeface="Times New Roman"/>
            </a:rPr>
            <a:t>Администрации Томского района в установленном порядке.</a:t>
          </a:r>
          <a:endParaRPr lang="ru-RU" sz="1200">
            <a:effectLst/>
            <a:latin typeface="Arial"/>
            <a:ea typeface="Times New Roman"/>
          </a:endParaRPr>
        </a:p>
        <a:p>
          <a:pPr indent="342900" algn="just">
            <a:spcAft>
              <a:spcPts val="0"/>
            </a:spcAft>
          </a:pPr>
          <a:r>
            <a:rPr lang="ru-RU" sz="1200">
              <a:effectLst/>
              <a:latin typeface="Times New Roman"/>
              <a:ea typeface="Times New Roman"/>
            </a:rPr>
            <a:t>Ответственный исполнитель с учетом объема финансовых средств, ежегодно выделяемых на реализацию муниципальной программы, уточняет целевые показатели, перечень мероприятий и затрат на них, состав соисполнителей и участников муниципальной программы, а также участников мероприятий. В необходимых случаях ответственный исполнитель готовит предложения о внесении изменений в муниципальную программу в установленном порядке.</a:t>
          </a:r>
          <a:endParaRPr lang="ru-RU" sz="1200">
            <a:effectLst/>
            <a:latin typeface="Arial"/>
            <a:ea typeface="Times New Roman"/>
          </a:endParaRPr>
        </a:p>
        <a:p>
          <a:pPr indent="342900" algn="just">
            <a:spcAft>
              <a:spcPts val="0"/>
            </a:spcAft>
          </a:pPr>
          <a:r>
            <a:rPr lang="ru-RU" sz="1200">
              <a:effectLst/>
              <a:latin typeface="Times New Roman"/>
              <a:ea typeface="Times New Roman"/>
            </a:rPr>
            <a:t>Софинансирование муниципальной программы за счет средств областного бюджета в соответствии с утвержденными ассигнованиями на соответствующий финансовый год осуществляется соисполнителем муниципальной программы на основании заключаемых договоров и соглашений в соответствии с действующим законодательством.</a:t>
          </a:r>
          <a:endParaRPr lang="ru-RU" sz="1200">
            <a:effectLst/>
            <a:latin typeface="Arial"/>
            <a:ea typeface="Times New Roman"/>
          </a:endParaRPr>
        </a:p>
        <a:p>
          <a:pPr indent="342900" algn="just">
            <a:spcAft>
              <a:spcPts val="0"/>
            </a:spcAft>
          </a:pPr>
          <a:r>
            <a:rPr lang="ru-RU" sz="1200">
              <a:effectLst/>
              <a:latin typeface="Times New Roman"/>
              <a:ea typeface="Times New Roman"/>
            </a:rPr>
            <a:t>Финансовое обеспечение мероприятий муниципальной программы, подпрограмм, ведомственных целевых программ осуществляется в соответствии с Федеральным законом от 05.04.2013 № 44-ФЗ "О контрактной системе в сфере закупок товаров, работ, услуг для обеспечения государственных и муниципальных нужд", в пределах лимитов бюджетных обязательств, за исключением мероприятий, по которым финансовое обеспечение осуществляется путем предоставления субсидий юридическим лицам в соответствии со статьями 78 и 78.1 Бюджетного кодекса РФ, а также мероприятий, по которым финансовое обеспечение осуществляется путем предоставления иных межбюджетных трансфертов из бюджета муниципального образования «Томский район» в бюджеты сельских поселений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Корректировка целевых показателей муниципальной программы, исполнителей и сроков программных мероприятий осуществляется ежегодно в соответствии с утвержденным бюджетом на соответствующий период.</a:t>
          </a:r>
          <a:endParaRPr lang="ru-RU" sz="1200">
            <a:effectLst/>
            <a:latin typeface="Arial"/>
            <a:ea typeface="Times New Roman"/>
          </a:endParaRPr>
        </a:p>
        <a:p>
          <a:pPr indent="342900" algn="just">
            <a:spcAft>
              <a:spcPts val="0"/>
            </a:spcAft>
          </a:pPr>
          <a:r>
            <a:rPr lang="ru-RU" sz="1200">
              <a:effectLst/>
              <a:latin typeface="Times New Roman"/>
              <a:ea typeface="Times New Roman"/>
            </a:rPr>
            <a:t>Важное значение для успешной реализации муниципальной программы имеет прогнозирование возможных рисков, связанных с достижением цели и решением задач муниципальной программы, оценка их последствий, а также формирование системы мер по их предотвращению.</a:t>
          </a:r>
          <a:endParaRPr lang="ru-RU" sz="1200">
            <a:effectLst/>
            <a:latin typeface="Arial"/>
            <a:ea typeface="Times New Roman"/>
          </a:endParaRPr>
        </a:p>
        <a:p>
          <a:pPr indent="342900" algn="just">
            <a:spcAft>
              <a:spcPts val="0"/>
            </a:spcAft>
          </a:pPr>
          <a:r>
            <a:rPr lang="ru-RU" sz="1200">
              <a:effectLst/>
              <a:latin typeface="Times New Roman"/>
              <a:ea typeface="Times New Roman"/>
            </a:rPr>
            <a:t>В рамках реализации муниципальной программы могут быть выделены следующие риски, препятствующие ее реализации:</a:t>
          </a:r>
          <a:endParaRPr lang="ru-RU" sz="1200">
            <a:effectLst/>
            <a:latin typeface="Arial"/>
            <a:ea typeface="Times New Roman"/>
          </a:endParaRPr>
        </a:p>
        <a:p>
          <a:pPr indent="342900" algn="just">
            <a:spcAft>
              <a:spcPts val="0"/>
            </a:spcAft>
          </a:pPr>
          <a:r>
            <a:rPr lang="ru-RU" sz="1200">
              <a:effectLst/>
              <a:latin typeface="Times New Roman"/>
              <a:ea typeface="Times New Roman"/>
            </a:rPr>
            <a:t>1) правовые риски, связанные с изменением федерального и областного законодательства, нормативно-правовой базы, необходимой для эффективной реализации муниципальной программы, что может привести к существенному увеличению планируемых сроков или изменению условий реализации мероприятий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2) административные риски, связанные с неэффективным управлением муниципальной программой, с ошибками управления реализацией подпрограммы, что может привести к нецелевому и (или) неэффективному использованию средств, нарушению планируемых сроков реализации муниципальной программы, не достижению плановых значений показателей, невыполнению ряда мероприятий муниципальной программы или задержке в их выполнении;</a:t>
          </a:r>
          <a:endParaRPr lang="ru-RU" sz="1200">
            <a:effectLst/>
            <a:latin typeface="Arial"/>
            <a:ea typeface="Times New Roman"/>
          </a:endParaRPr>
        </a:p>
        <a:p>
          <a:pPr indent="342900" algn="just">
            <a:spcAft>
              <a:spcPts val="0"/>
            </a:spcAft>
          </a:pPr>
          <a:r>
            <a:rPr lang="ru-RU" sz="1200">
              <a:effectLst/>
              <a:latin typeface="Times New Roman"/>
              <a:ea typeface="Times New Roman"/>
            </a:rPr>
            <a:t>3) техногенные и экологические риски, связанные с природными, климатическими явлениями, техногенными катастрофами, могут привести к невозможности реализации мероприятий муниципальной программы и (или) к отвлечению средств от финансирования муниципальной программы в пользу других направлений развития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4) экономические риски, связанные с возможностями снижения темпов роста экономики, а также с кризисом банковской системы и возникновением бюджетного дефицита. Эти риски могут отразиться на уровне возможностей государства в реализации наиболее затратных мероприятий государственной программы, в том числе мероприятий, связанных с реконструкцией и текущим ремонтом муниципальных учреждений культуры, строительством объектов туристско-рекреационных кластеров;</a:t>
          </a:r>
          <a:endParaRPr lang="ru-RU" sz="1200">
            <a:effectLst/>
            <a:latin typeface="Arial"/>
            <a:ea typeface="Times New Roman"/>
          </a:endParaRPr>
        </a:p>
        <a:p>
          <a:pPr indent="342900" algn="just">
            <a:spcAft>
              <a:spcPts val="0"/>
            </a:spcAft>
          </a:pPr>
          <a:r>
            <a:rPr lang="ru-RU" sz="1200">
              <a:effectLst/>
              <a:latin typeface="Times New Roman"/>
              <a:ea typeface="Times New Roman"/>
            </a:rPr>
            <a:t>5) кадровые риски, обусловленные значительным дефицитом высококвалифицированных кадров в социальной сфере, сферах культуры, спорта и туризма, что снижает эффективность работы учреждений.</a:t>
          </a:r>
          <a:endParaRPr lang="ru-RU" sz="1200">
            <a:effectLst/>
            <a:latin typeface="Arial"/>
            <a:ea typeface="Times New Roman"/>
          </a:endParaRPr>
        </a:p>
        <a:p>
          <a:pPr indent="342900" algn="just">
            <a:spcAft>
              <a:spcPts val="0"/>
            </a:spcAft>
          </a:pPr>
          <a:r>
            <a:rPr lang="ru-RU" sz="1200">
              <a:effectLst/>
              <a:latin typeface="Times New Roman"/>
              <a:ea typeface="Times New Roman"/>
            </a:rPr>
            <a:t>Способы минимизации рисков:</a:t>
          </a:r>
          <a:endParaRPr lang="ru-RU" sz="1200">
            <a:effectLst/>
            <a:latin typeface="Arial"/>
            <a:ea typeface="Times New Roman"/>
          </a:endParaRPr>
        </a:p>
        <a:p>
          <a:pPr indent="342900" algn="just">
            <a:spcAft>
              <a:spcPts val="0"/>
            </a:spcAft>
          </a:pPr>
          <a:r>
            <a:rPr lang="ru-RU" sz="1200">
              <a:effectLst/>
              <a:latin typeface="Times New Roman"/>
              <a:ea typeface="Times New Roman"/>
            </a:rPr>
            <a:t>своевременное внесение соответствующих изменений в правовые акты, касающиеся реализации мероприятий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формирование эффективной системы управления на основе четкого распределения функций, полномочий и ответственности основных исполнителей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определение приоритетов для первоочередного финансирования, планирование бюджетных расходов с применением методик оценки эффективности бюджетных расходов, перераспределение объемов финансирования в зависимости от динамики и темпов решения поставленных задач;</a:t>
          </a:r>
          <a:endParaRPr lang="ru-RU" sz="1200">
            <a:effectLst/>
            <a:latin typeface="Arial"/>
            <a:ea typeface="Times New Roman"/>
          </a:endParaRPr>
        </a:p>
        <a:p>
          <a:pPr indent="342900" algn="just">
            <a:spcAft>
              <a:spcPts val="0"/>
            </a:spcAft>
          </a:pPr>
          <a:r>
            <a:rPr lang="ru-RU" sz="1200">
              <a:effectLst/>
              <a:latin typeface="Times New Roman"/>
              <a:ea typeface="Times New Roman"/>
            </a:rPr>
            <a:t>регулярный мониторинг результативности реализации муниципальной программы при необходимости ежегодная корректировка показателей и мероприятий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повышение эффективности взаимодействия участников реализации муниципальной программы;</a:t>
          </a:r>
          <a:endParaRPr lang="ru-RU" sz="1200">
            <a:effectLst/>
            <a:latin typeface="Arial"/>
            <a:ea typeface="Times New Roman"/>
          </a:endParaRPr>
        </a:p>
        <a:p>
          <a:pPr indent="342900" algn="just">
            <a:spcAft>
              <a:spcPts val="0"/>
            </a:spcAft>
          </a:pPr>
          <a:r>
            <a:rPr lang="ru-RU" sz="1200">
              <a:effectLst/>
              <a:latin typeface="Times New Roman"/>
              <a:ea typeface="Times New Roman"/>
            </a:rPr>
            <a:t>обеспечение притока высококвалифицированных кадров и переподготовка (повышение квалификации) имеющихся специалистов;</a:t>
          </a:r>
          <a:endParaRPr lang="ru-RU" sz="1200">
            <a:effectLst/>
            <a:latin typeface="Arial"/>
            <a:ea typeface="Times New Roman"/>
          </a:endParaRPr>
        </a:p>
        <a:p>
          <a:pPr indent="342900" algn="just">
            <a:spcAft>
              <a:spcPts val="0"/>
            </a:spcAft>
          </a:pPr>
          <a:r>
            <a:rPr lang="ru-RU" sz="1200">
              <a:effectLst/>
              <a:latin typeface="Times New Roman"/>
              <a:ea typeface="Times New Roman"/>
            </a:rPr>
            <a:t>использование механизма государственно-частного партнерства для привлечения частных инвестиций.</a:t>
          </a:r>
          <a:endParaRPr lang="ru-RU" sz="1200">
            <a:effectLst/>
            <a:latin typeface="Arial"/>
            <a:ea typeface="Times New Roman"/>
          </a:endParaRPr>
        </a:p>
        <a:p>
          <a:pPr algn="ctr">
            <a:spcAft>
              <a:spcPts val="0"/>
            </a:spcAft>
          </a:pPr>
          <a:r>
            <a:rPr lang="ru-RU" sz="1200" b="1">
              <a:effectLst/>
              <a:latin typeface="Times New Roman"/>
              <a:ea typeface="Times New Roman"/>
            </a:rPr>
            <a:t> </a:t>
          </a:r>
          <a:endParaRPr lang="ru-RU" sz="1200" b="1">
            <a:effectLst/>
            <a:latin typeface="Arial"/>
            <a:ea typeface="Times New Roman"/>
          </a:endParaRPr>
        </a:p>
        <a:p>
          <a:endParaRPr lang="ru-RU"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19047</xdr:rowOff>
    </xdr:from>
    <xdr:to>
      <xdr:col>19</xdr:col>
      <xdr:colOff>15875</xdr:colOff>
      <xdr:row>121</xdr:row>
      <xdr:rowOff>214312</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0" y="209547"/>
          <a:ext cx="12457906" cy="23174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spcAft>
              <a:spcPts val="0"/>
            </a:spcAft>
          </a:pPr>
          <a:r>
            <a:rPr lang="ru-RU" sz="1200">
              <a:effectLst/>
              <a:latin typeface="Times New Roman"/>
              <a:ea typeface="Times New Roman"/>
            </a:rPr>
            <a:t>1. Характеристика текущего состояния сферы реализации</a:t>
          </a:r>
          <a:endParaRPr lang="ru-RU" sz="1200">
            <a:effectLst/>
            <a:latin typeface="Arial"/>
            <a:ea typeface="Times New Roman"/>
          </a:endParaRPr>
        </a:p>
        <a:p>
          <a:pPr algn="ctr">
            <a:spcAft>
              <a:spcPts val="0"/>
            </a:spcAft>
          </a:pPr>
          <a:r>
            <a:rPr lang="ru-RU" sz="1200">
              <a:effectLst/>
              <a:latin typeface="Times New Roman"/>
              <a:ea typeface="Times New Roman"/>
            </a:rPr>
            <a:t>подпрограммы 1 муниципальной программы</a:t>
          </a:r>
        </a:p>
        <a:p>
          <a:pPr algn="ctr">
            <a:spcAft>
              <a:spcPts val="0"/>
            </a:spcAft>
          </a:pPr>
          <a:endParaRPr lang="ru-RU" sz="1200">
            <a:effectLst/>
            <a:latin typeface="Arial"/>
            <a:ea typeface="Times New Roman"/>
          </a:endParaRPr>
        </a:p>
        <a:p>
          <a:pPr indent="342900" algn="just">
            <a:spcAft>
              <a:spcPts val="0"/>
            </a:spcAft>
          </a:pPr>
          <a:r>
            <a:rPr lang="ru-RU" sz="1200">
              <a:effectLst/>
              <a:latin typeface="Times New Roman"/>
              <a:ea typeface="Times New Roman"/>
            </a:rPr>
            <a:t>Подпрограмма 1 "Развитие культуры, искусства и туризма на территории муниципального образования "Томский район" муниципальной программы "</a:t>
          </a:r>
          <a:r>
            <a:rPr lang="ru-RU" sz="1200">
              <a:solidFill>
                <a:srgbClr val="FF0000"/>
              </a:solidFill>
              <a:effectLst/>
              <a:latin typeface="Times New Roman"/>
              <a:ea typeface="Times New Roman"/>
            </a:rPr>
            <a:t>Социальное развитие Томского района "(</a:t>
          </a:r>
          <a:r>
            <a:rPr lang="ru-RU" sz="1200">
              <a:effectLst/>
              <a:latin typeface="Times New Roman"/>
              <a:ea typeface="Times New Roman"/>
            </a:rPr>
            <a:t>далее - подпрограмма 1) направлена на сохранение и популяризацию культурного наследия, обеспечение максимальной доступности культурных ценностей для жителей и гостей Томского района, повышение качества культурных услуг, реализацию творческого потенциала района, развитие кадрового потенциала и создание благоприятных условий для реализации профессиональных возможностей. Важными направлениями реализации подпрограммы 1 являются повышение качества, разнообразия и эффективности услуг, оказываемых учреждениями культуры Томского района, расширение условий для улучшения обслуживания населения посредством новых </a:t>
          </a:r>
          <a:r>
            <a:rPr lang="ru-RU" sz="1200" u="none">
              <a:effectLst/>
              <a:latin typeface="Times New Roman"/>
              <a:ea typeface="Times New Roman"/>
            </a:rPr>
            <a:t>форм работы с использованием информационно-коммуникационных технологий, стимулирования потребления населения культурных благ и т.д.</a:t>
          </a:r>
          <a:endParaRPr lang="ru-RU" sz="1200" u="none">
            <a:effectLst/>
            <a:latin typeface="Arial"/>
            <a:ea typeface="Times New Roman"/>
          </a:endParaRPr>
        </a:p>
        <a:p>
          <a:pPr indent="342900" algn="just">
            <a:spcAft>
              <a:spcPts val="0"/>
            </a:spcAft>
          </a:pPr>
          <a:r>
            <a:rPr lang="ru-RU" sz="1200" u="none">
              <a:effectLst/>
              <a:latin typeface="Times New Roman"/>
              <a:ea typeface="Times New Roman"/>
            </a:rPr>
            <a:t>В состав Томского района входит 19 сельских поселений, на территории которых функционируют 20 культурно-досуговых учреждений (юридические лица), имеющих филиалы. В настоящее время 39 муниципальных библиотек осуществляют организацию библиотечного обслуживания населения Томского района, 1 из которых входит в юридически самостоятельные библиотечные учреждения, остальные 38 являются филиалами муниципальных бюджетных учреждений культуры. В Томском районе функционируют 4 детские школы искусств, в которых обучается 1024 детей.</a:t>
          </a:r>
          <a:endParaRPr lang="ru-RU" sz="1200" u="none">
            <a:effectLst/>
            <a:latin typeface="Arial"/>
            <a:ea typeface="Times New Roman"/>
          </a:endParaRPr>
        </a:p>
        <a:p>
          <a:pPr indent="342900" algn="just">
            <a:spcAft>
              <a:spcPts val="0"/>
            </a:spcAft>
          </a:pPr>
          <a:r>
            <a:rPr lang="ru-RU" sz="1200">
              <a:effectLst/>
              <a:latin typeface="Times New Roman"/>
              <a:ea typeface="Times New Roman"/>
            </a:rPr>
            <a:t>За последние годы удалось добиться определенных результатов и создать условия по оказанию населению Томского района культурных услуг: улучшилось состояние системы библиотечного, культурно-досугового обслуживания, системы дополнительного образования детей, в деятельность учреждений культуры активно внедряются информационно-коммуникационные технологии, расширились формы и методы работы с аудиторией. Сформирована база для развития туризма, проводятся ежегодные мероприятия, ставшие брендовыми, район становится узнаваемым за пределами Томской области.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Анализ состояния и основных проблем развития сфер культуры искусства и туризма в Томской области, формирование перечня мероприятий для их решения и показателей их эффективности рассматриваются в подпрограмме 1 по следующим направлениям:</a:t>
          </a:r>
          <a:endParaRPr lang="ru-RU" sz="1200">
            <a:effectLst/>
            <a:latin typeface="Arial"/>
            <a:ea typeface="Times New Roman"/>
          </a:endParaRPr>
        </a:p>
        <a:p>
          <a:pPr indent="342900" algn="just">
            <a:spcAft>
              <a:spcPts val="0"/>
            </a:spcAft>
          </a:pPr>
          <a:r>
            <a:rPr lang="ru-RU" sz="1200">
              <a:effectLst/>
              <a:latin typeface="Times New Roman"/>
              <a:ea typeface="Times New Roman"/>
            </a:rPr>
            <a:t>- развитие культурно-досуговой и профессиональной деятельности, направленной на творческую самореализацию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создание условий для организации библиотечного обслуживания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создание условий для организации дополнительного образования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реконструкция, текущий и капитальный ремонт детских школ искусств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развитие внутреннего и въездного туризма на территории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 создание условий для развития туристской деятельности и поддержка приоритетных направлений туризма;</a:t>
          </a:r>
          <a:endParaRPr lang="ru-RU" sz="1200">
            <a:effectLst/>
            <a:latin typeface="Arial"/>
            <a:ea typeface="Times New Roman"/>
          </a:endParaRPr>
        </a:p>
        <a:p>
          <a:pPr indent="342900" algn="just">
            <a:spcAft>
              <a:spcPts val="0"/>
            </a:spcAft>
          </a:pPr>
          <a:r>
            <a:rPr lang="ru-RU" sz="1200">
              <a:effectLst/>
              <a:latin typeface="Times New Roman"/>
              <a:ea typeface="Times New Roman"/>
            </a:rPr>
            <a:t>- осуществление бюджетных инвестиций на строительство (реконструкцию) объектов сферы культуры и архивного дела;</a:t>
          </a:r>
          <a:endParaRPr lang="ru-RU" sz="1200">
            <a:effectLst/>
            <a:latin typeface="Arial"/>
            <a:ea typeface="Times New Roman"/>
          </a:endParaRPr>
        </a:p>
        <a:p>
          <a:pPr indent="342900" algn="just">
            <a:spcAft>
              <a:spcPts val="0"/>
            </a:spcAft>
          </a:pPr>
          <a:r>
            <a:rPr lang="ru-RU" sz="1200">
              <a:effectLst/>
              <a:latin typeface="Times New Roman"/>
              <a:ea typeface="Times New Roman"/>
            </a:rPr>
            <a:t>- комплектование библиотечных фондов библиотек поселений.</a:t>
          </a:r>
        </a:p>
        <a:p>
          <a:pPr indent="342900" algn="just">
            <a:spcAft>
              <a:spcPts val="0"/>
            </a:spcAft>
          </a:pPr>
          <a:r>
            <a:rPr lang="ru-RU" sz="1200">
              <a:effectLst/>
              <a:latin typeface="Times New Roman"/>
              <a:ea typeface="Times New Roman"/>
            </a:rPr>
            <a:t>- культурная среда</a:t>
          </a:r>
          <a:endParaRPr lang="ru-RU" sz="1200">
            <a:effectLst/>
            <a:latin typeface="Arial"/>
            <a:ea typeface="Times New Roman"/>
          </a:endParaRPr>
        </a:p>
        <a:p>
          <a:pPr indent="342900" algn="just">
            <a:spcAft>
              <a:spcPts val="0"/>
            </a:spcAft>
          </a:pPr>
          <a:r>
            <a:rPr lang="ru-RU" sz="1200">
              <a:effectLst/>
              <a:latin typeface="Times New Roman"/>
              <a:ea typeface="Times New Roman"/>
            </a:rPr>
            <a:t>Развитие культурно-досуговой и профессиональной деятельности, направленной на творческую самореализацию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Томский район является самым крупным по численности населения сельским районом области, окаймляющим территорию областного центра. В рамках решения комплексной задачи социально-экономического развития Томского района, создания условий для развития духовности, высокой культуры и нравственного здоровья населения Томского района поставлена амбициозная задача - придать Томскому району статус сельской культурной столицы Томской области. В Томском районе развита сеть учреждений дополнительного образования в сфере культуры, большое количество профессиональных коллективов и сельских домов культуры, демонстрирующих образцы сельской культуры. На территории Томского района постоянно проходят крупные культурно-массовые мероприятия: межрегиональные, всероссийские и международные конкурсы и фестивали.</a:t>
          </a:r>
          <a:endParaRPr lang="ru-RU" sz="1200">
            <a:effectLst/>
            <a:latin typeface="Arial"/>
            <a:ea typeface="Times New Roman"/>
          </a:endParaRPr>
        </a:p>
        <a:p>
          <a:pPr indent="342900" algn="just">
            <a:spcAft>
              <a:spcPts val="0"/>
            </a:spcAft>
          </a:pPr>
          <a:r>
            <a:rPr lang="ru-RU" sz="1200">
              <a:effectLst/>
              <a:latin typeface="Times New Roman"/>
              <a:ea typeface="Times New Roman"/>
            </a:rPr>
            <a:t>Организация свободного времени детей, подростков, молодежи и взрослого населения выполняет важную функцию культурного воспитания. Целостная и последовательная реализация государственной политики по предоставлению услуг культуры также является одним из условий успешного развития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Тенденции развития ситуации и вероятные последствия сложившейся ситуации характеризуются тем, что основные финансовые средства идут на поддержку текущей деятельности учреждений культуры. Существующая структура расходов не позволяет направлять значительные средства на развитие и поддержку творческих проектов. Необходимо создать систему, стимулирующую развитие интеграционных межведомственных взаимодействий и государственно-частного партнерства для реализации различных проектов в сфере культуры.</a:t>
          </a:r>
          <a:endParaRPr lang="ru-RU" sz="1200">
            <a:effectLst/>
            <a:latin typeface="Arial"/>
            <a:ea typeface="Times New Roman"/>
          </a:endParaRPr>
        </a:p>
        <a:p>
          <a:pPr indent="342900" algn="just">
            <a:spcAft>
              <a:spcPts val="0"/>
            </a:spcAft>
          </a:pPr>
          <a:r>
            <a:rPr lang="ru-RU" sz="1200">
              <a:effectLst/>
              <a:latin typeface="Times New Roman"/>
              <a:ea typeface="Times New Roman"/>
            </a:rPr>
            <a:t>Одной из основных проблем, напрямую влияющих на базовые показатели эффективности работы и требующих неотложного решения, является износ материально-технической базы и острая необходимость модернизации ресурсного оснащения культурно-досуговых учреждений (в том числе национальной направленности).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Техническое оснащение (в том числе звуковая, световая и музыкальная аппаратура, а также видеоаппаратура) учреждений культуры не соответствует современным требованиям для проведения культурно-массовых мероприятий, значительно изношено или вовсе отсутствует.</a:t>
          </a:r>
          <a:endParaRPr lang="ru-RU" sz="1200">
            <a:effectLst/>
            <a:latin typeface="Arial"/>
            <a:ea typeface="Times New Roman"/>
          </a:endParaRPr>
        </a:p>
        <a:p>
          <a:pPr indent="342900" algn="just">
            <a:spcAft>
              <a:spcPts val="0"/>
            </a:spcAft>
          </a:pPr>
          <a:r>
            <a:rPr lang="ru-RU" sz="1200">
              <a:effectLst/>
              <a:latin typeface="Times New Roman"/>
              <a:ea typeface="Times New Roman"/>
            </a:rPr>
            <a:t>Создание условий для организации библиотечного обслуживания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Библиотечное обслуживание является одной из важнейших составляющих современной культурной жизни. Согласно основным положениям организации сети муниципальных общедоступных (публичных) библиотек в субъектах Российской Федерации, утвержденным Приказом Минкультуры от 14.11.1997 № 682, библиотечное обслуживание граждан России отражает динамику развития общества, опирается на традиционную культуру и на современные технологии создания и передачи информации. Публичные библиотеки обеспечивают жителям Томского района свободный доступ к информации, образованию, культуре. В настоящее время организацию библиотечного обслуживания населения Томского района осуществляют 39 муниципальных библиотек</a:t>
          </a:r>
          <a:r>
            <a:rPr lang="ru-RU" sz="1200" u="none">
              <a:effectLst/>
              <a:latin typeface="Times New Roman"/>
              <a:ea typeface="Times New Roman"/>
            </a:rPr>
            <a:t>, 1 из которых входит юридически самостоятельные библиотечные учреждения</a:t>
          </a:r>
          <a:r>
            <a:rPr lang="ru-RU" sz="1200">
              <a:effectLst/>
              <a:latin typeface="Times New Roman"/>
              <a:ea typeface="Times New Roman"/>
            </a:rPr>
            <a:t>, остальные 38 являются филиалами муниципальных бюджетных учреждений культуры. Современный этап развития публичных библиотек характеризуется, с одной стороны, стабилизацией спроса на традиционные библиотечные услуги, а с другой стороны, увеличивается роль конкурентной среды (доступность Интернета и его поисковые возможности). Поэтому современная библиотека должна формировать фонды документами и на электронных носителях, расширять границы библиотечного сервиса за счет освоения информационных и социально-культурных технологий. В целом динамика обновления библиотечных фондов библиотек новыми экземплярами является положительной. Обеспеченность новыми поступлениями населения Томского района остается постоянной, но не достигает нормативных показателей (39 экз. при норме 250 экз. на 1000 жителей). В условиях финансового ограничения на комплектование книг наличие в фонде периодических изданий приобретает особое значение, библиотеки Томского района обеспечены достаточным количеством периодики, но она является документами временного хранения. Библиотеки обеспечивают бесплатный, свободный доступ к библиотечным фондам и ориентированы в обслуживании на все социальные группы.</a:t>
          </a:r>
          <a:endParaRPr lang="ru-RU" sz="1200">
            <a:effectLst/>
            <a:latin typeface="Arial"/>
            <a:ea typeface="Times New Roman"/>
          </a:endParaRPr>
        </a:p>
        <a:p>
          <a:pPr indent="342900" algn="just">
            <a:spcAft>
              <a:spcPts val="0"/>
            </a:spcAft>
          </a:pPr>
          <a:r>
            <a:rPr lang="ru-RU" sz="1200">
              <a:effectLst/>
              <a:latin typeface="Times New Roman"/>
              <a:ea typeface="Times New Roman"/>
            </a:rPr>
            <a:t>Организация свободного времени детей, подростков, молодежи и взрослого населения выполняет важную функцию культурного воспитания. В библиотеках ежегодно проводится около двух тысяч мероприятий различной направленности.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В основе политики в области библиотечного дела лежит принцип создания условий для всеобщей доступности информации и культурных ценностей, собираемых и предоставляемых в пользование библиотеками. Библиотеки Томского района стремятся к созданию единого, целостного и культурного пространства, открытого каждому жителю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Библиотеки района остро нуждаются в обновлении зданий (помещений) и внутренних интерьеров.</a:t>
          </a:r>
          <a:endParaRPr lang="ru-RU" sz="1200">
            <a:effectLst/>
            <a:latin typeface="Arial"/>
            <a:ea typeface="Times New Roman"/>
          </a:endParaRPr>
        </a:p>
        <a:p>
          <a:pPr indent="342900" algn="just">
            <a:spcAft>
              <a:spcPts val="0"/>
            </a:spcAft>
          </a:pPr>
          <a:r>
            <a:rPr lang="ru-RU" sz="1200">
              <a:effectLst/>
              <a:latin typeface="Times New Roman"/>
              <a:ea typeface="Times New Roman"/>
            </a:rPr>
            <a:t>Создание условий для организации дополнительного образования населения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На территории Томского района функционируют 4 школы искусств, общее количество учащихся в которых составляет 1024 человек. Контингент учащихся неуклонно растет, что является ярким подтверждением востребованности художественно-эстетического образования в Томском районе.</a:t>
          </a:r>
          <a:endParaRPr lang="ru-RU" sz="1200">
            <a:effectLst/>
            <a:latin typeface="Arial"/>
            <a:ea typeface="Times New Roman"/>
          </a:endParaRPr>
        </a:p>
        <a:p>
          <a:pPr indent="342900" algn="just">
            <a:spcAft>
              <a:spcPts val="0"/>
            </a:spcAft>
          </a:pPr>
          <a:r>
            <a:rPr lang="ru-RU" sz="1200">
              <a:effectLst/>
              <a:latin typeface="Times New Roman"/>
              <a:ea typeface="Times New Roman"/>
            </a:rPr>
            <a:t>Все школы осуществляют образовательную деятельность на основе лицензий и свидетельств о государственной аккредитации.</a:t>
          </a:r>
          <a:endParaRPr lang="ru-RU" sz="1200">
            <a:effectLst/>
            <a:latin typeface="Arial"/>
            <a:ea typeface="Times New Roman"/>
          </a:endParaRPr>
        </a:p>
        <a:p>
          <a:pPr indent="342900" algn="just">
            <a:spcAft>
              <a:spcPts val="0"/>
            </a:spcAft>
          </a:pPr>
          <a:r>
            <a:rPr lang="ru-RU" sz="1200">
              <a:effectLst/>
              <a:latin typeface="Times New Roman"/>
              <a:ea typeface="Times New Roman"/>
            </a:rPr>
            <a:t>Остается весьма актуальным вопрос обеспечения ДШИ Томского района квалифицированными кадрами. Более 80% школ испытывают острую необходимость в дипломированных специалистах.</a:t>
          </a:r>
          <a:endParaRPr lang="ru-RU" sz="1200">
            <a:effectLst/>
            <a:latin typeface="Arial"/>
            <a:ea typeface="Times New Roman"/>
          </a:endParaRPr>
        </a:p>
        <a:p>
          <a:pPr indent="342900" algn="just">
            <a:spcAft>
              <a:spcPts val="0"/>
            </a:spcAft>
          </a:pPr>
          <a:r>
            <a:rPr lang="ru-RU" sz="1200">
              <a:effectLst/>
              <a:latin typeface="Times New Roman"/>
              <a:ea typeface="Times New Roman"/>
            </a:rPr>
            <a:t>Очень остро стоит вопрос оснащения детских образовательных организаций культуры специальным оборудованием, которое зачастую значительно изношено или вовсе отсутствует.</a:t>
          </a:r>
          <a:endParaRPr lang="ru-RU" sz="1200">
            <a:effectLst/>
            <a:latin typeface="Arial"/>
            <a:ea typeface="Times New Roman"/>
          </a:endParaRPr>
        </a:p>
        <a:p>
          <a:pPr indent="342900" algn="just">
            <a:spcAft>
              <a:spcPts val="0"/>
            </a:spcAft>
          </a:pPr>
          <a:r>
            <a:rPr lang="ru-RU" sz="1200">
              <a:effectLst/>
              <a:latin typeface="Times New Roman"/>
              <a:ea typeface="Times New Roman"/>
            </a:rPr>
            <a:t>Реконструкция, текущий и капитальный ремонт детских школ искусств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Здания учреждений дополнительного образования в сфере культуры за годы своей эксплуатации приобрели моральный и физический износ. Темпы износа зданий существенно опережают темпы их реконструкции. Также необходима адаптация требованиям к условиям современного законодательства. </a:t>
          </a:r>
          <a:r>
            <a:rPr lang="ru-RU" sz="1200" u="sng">
              <a:effectLst/>
              <a:latin typeface="Times New Roman"/>
              <a:ea typeface="Times New Roman"/>
            </a:rPr>
            <a:t>В системе дополнительного образования района находятся 7 образовательных организаций, 4 из которых юридические лица и 3 филиала.</a:t>
          </a:r>
          <a:endParaRPr lang="ru-RU" sz="1200" u="sng">
            <a:effectLst/>
            <a:latin typeface="Arial"/>
            <a:ea typeface="Times New Roman"/>
          </a:endParaRPr>
        </a:p>
        <a:p>
          <a:pPr indent="342900" algn="just">
            <a:spcAft>
              <a:spcPts val="0"/>
            </a:spcAft>
          </a:pPr>
          <a:r>
            <a:rPr lang="ru-RU" sz="1200">
              <a:effectLst/>
              <a:latin typeface="Times New Roman"/>
              <a:ea typeface="Times New Roman"/>
            </a:rPr>
            <a:t>Пожарная безопасность образовательных организаций - это условие сохранения жизни обучающихся, воспитанников, материальных ценностей образовательных организаций от пожаров. Отсутствие необходимых условий для обеспечения пожарной безопасности, таких как автоматическая пожарная сигнализация (далее - АПС), сертифицированные противопожарные и противодымные двери, наружные эвакуационные лестницы, эвакуационные выходы с отделкой из негорючих материалов, недостаточное количество средств пожаротушения, не позволит эффективно бороться с пожарами в случае их возникновения и может привести к печальным событиям из-за несвоевременной эвакуации детей и взрослых из помещений.</a:t>
          </a:r>
          <a:endParaRPr lang="ru-RU" sz="1200">
            <a:effectLst/>
            <a:latin typeface="Arial"/>
            <a:ea typeface="Times New Roman"/>
          </a:endParaRPr>
        </a:p>
        <a:p>
          <a:pPr indent="342900" algn="just">
            <a:spcAft>
              <a:spcPts val="0"/>
            </a:spcAft>
          </a:pPr>
          <a:r>
            <a:rPr lang="ru-RU" sz="1200">
              <a:effectLst/>
              <a:latin typeface="Times New Roman"/>
              <a:ea typeface="Times New Roman"/>
            </a:rPr>
            <a:t>Противопожарное состояние образовательных организаций должно отвечать установленным требованиям пожарной безопасности. В соответствии с этими требованиями ежегодно проводится ряд профилактических мероприятий, направленных на повышение безопасности образовательных организаций: перезарядка огнетушителей, обслуживание АПС, пропитка чердачных помещений, замер сопротивления изоляции, испытания эвакуационных лестниц и т.д. Однако в большинстве образовательных организаций остаются невыполненными мероприятия, указанные в предписаниях Государственного пожарного надзора, что прежде всего связано с недостаточным финансированием отрасли.</a:t>
          </a:r>
          <a:endParaRPr lang="ru-RU" sz="1200">
            <a:effectLst/>
            <a:latin typeface="Arial"/>
            <a:ea typeface="Times New Roman"/>
          </a:endParaRPr>
        </a:p>
        <a:p>
          <a:pPr indent="342900" algn="just">
            <a:spcAft>
              <a:spcPts val="0"/>
            </a:spcAft>
          </a:pPr>
          <a:r>
            <a:rPr lang="ru-RU" sz="1200">
              <a:effectLst/>
              <a:latin typeface="Times New Roman"/>
              <a:ea typeface="Times New Roman"/>
            </a:rPr>
            <a:t>В настоящее время материально-техническое обеспечение учреждений дополнительного образования характеризуется высокой степенью изношенности инженерных сетей и коммуникаций, кровли, фундаментов и наружных стен, в учреждениях требуется замена межэтажных перекрытий (полов). Ежегодная проверка учреждений дополнительного образования показала необходимость текущего ремонта.</a:t>
          </a:r>
          <a:endParaRPr lang="ru-RU" sz="1200">
            <a:effectLst/>
            <a:latin typeface="Arial"/>
            <a:ea typeface="Times New Roman"/>
          </a:endParaRPr>
        </a:p>
        <a:p>
          <a:pPr indent="342900" algn="just">
            <a:spcAft>
              <a:spcPts val="0"/>
            </a:spcAft>
          </a:pPr>
          <a:r>
            <a:rPr lang="ru-RU" sz="1200">
              <a:effectLst/>
              <a:latin typeface="Times New Roman"/>
              <a:ea typeface="Times New Roman"/>
            </a:rPr>
            <a:t>Развитие внутреннего и въездного туризма на территории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Томский район обладает уникальным туристско-природным потенциалом. Основными предпосылками для развития туристической индустрии на территории района являются:</a:t>
          </a:r>
          <a:endParaRPr lang="ru-RU" sz="1200">
            <a:effectLst/>
            <a:latin typeface="Arial"/>
            <a:ea typeface="Times New Roman"/>
          </a:endParaRPr>
        </a:p>
        <a:p>
          <a:pPr indent="342900" algn="just">
            <a:spcAft>
              <a:spcPts val="0"/>
            </a:spcAft>
          </a:pPr>
          <a:r>
            <a:rPr lang="ru-RU" sz="1200">
              <a:effectLst/>
              <a:latin typeface="Times New Roman"/>
              <a:ea typeface="Times New Roman"/>
            </a:rPr>
            <a:t>1. Наличие на территории района памятников природы.</a:t>
          </a:r>
          <a:endParaRPr lang="ru-RU" sz="1200">
            <a:effectLst/>
            <a:latin typeface="Arial"/>
            <a:ea typeface="Times New Roman"/>
          </a:endParaRPr>
        </a:p>
        <a:p>
          <a:pPr indent="342900" algn="just">
            <a:spcAft>
              <a:spcPts val="0"/>
            </a:spcAft>
          </a:pPr>
          <a:r>
            <a:rPr lang="ru-RU" sz="1200">
              <a:effectLst/>
              <a:latin typeface="Times New Roman"/>
              <a:ea typeface="Times New Roman"/>
            </a:rPr>
            <a:t>2. Примыкание Томского района к местам сосредоточения целевых групп потребителей туристических услуг и центрам въездного туристического потока по Томской области.</a:t>
          </a:r>
          <a:endParaRPr lang="ru-RU" sz="1200">
            <a:effectLst/>
            <a:latin typeface="Arial"/>
            <a:ea typeface="Times New Roman"/>
          </a:endParaRPr>
        </a:p>
        <a:p>
          <a:pPr indent="342900" algn="just">
            <a:spcAft>
              <a:spcPts val="0"/>
            </a:spcAft>
          </a:pPr>
          <a:r>
            <a:rPr lang="ru-RU" sz="1200">
              <a:effectLst/>
              <a:latin typeface="Times New Roman"/>
              <a:ea typeface="Times New Roman"/>
            </a:rPr>
            <a:t>С точки зрения въездного туризма Томский район привлекает туристов в первую очередь возможностью организации комплекса мероприятий событийного туризма. В Томском районе также развивается сектор предоставления услуг размещения в гостевых домах с организацией охоты, рыбалки, катания на снегокатах, русской баней и иных услуг. Однако общее состояние сектора не удовлетворяет требованиям рынка - отсутствует достаточное количество баз отдыха с комплексом необходимых услуг, охотничьи и рыбацкие заимки представлены единичными объектами.</a:t>
          </a:r>
          <a:endParaRPr lang="ru-RU" sz="1200">
            <a:effectLst/>
            <a:latin typeface="Arial"/>
            <a:ea typeface="Times New Roman"/>
          </a:endParaRPr>
        </a:p>
        <a:p>
          <a:pPr indent="342900" algn="just">
            <a:spcAft>
              <a:spcPts val="0"/>
            </a:spcAft>
          </a:pPr>
          <a:r>
            <a:rPr lang="ru-RU" sz="1200">
              <a:effectLst/>
              <a:latin typeface="Times New Roman"/>
              <a:ea typeface="Times New Roman"/>
            </a:rPr>
            <a:t>3. Возможность организации туристско-рекреационных комплексов и культурно-массовых мероприятий на географически удобном расстоянии до г. Томска, что позволит увеличить внутрирегиональный турпоток.</a:t>
          </a:r>
          <a:endParaRPr lang="ru-RU" sz="1200">
            <a:effectLst/>
            <a:latin typeface="Arial"/>
            <a:ea typeface="Times New Roman"/>
          </a:endParaRPr>
        </a:p>
        <a:p>
          <a:pPr indent="342900" algn="just">
            <a:spcAft>
              <a:spcPts val="0"/>
            </a:spcAft>
          </a:pPr>
          <a:r>
            <a:rPr lang="ru-RU" sz="1200">
              <a:effectLst/>
              <a:latin typeface="Times New Roman"/>
              <a:ea typeface="Times New Roman"/>
            </a:rPr>
            <a:t>4. Возможность развития лечебно-оздоровительного туризма.</a:t>
          </a:r>
          <a:endParaRPr lang="ru-RU" sz="1200">
            <a:effectLst/>
            <a:latin typeface="Arial"/>
            <a:ea typeface="Times New Roman"/>
          </a:endParaRPr>
        </a:p>
        <a:p>
          <a:pPr indent="342900" algn="just">
            <a:spcAft>
              <a:spcPts val="0"/>
            </a:spcAft>
          </a:pPr>
          <a:r>
            <a:rPr lang="ru-RU" sz="1200">
              <a:effectLst/>
              <a:latin typeface="Times New Roman"/>
              <a:ea typeface="Times New Roman"/>
            </a:rPr>
            <a:t>5. Возможность воссоздания культурно-исторических объектов на территории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6. Возможность развития водного туризма.</a:t>
          </a:r>
          <a:endParaRPr lang="ru-RU" sz="1200">
            <a:effectLst/>
            <a:latin typeface="Arial"/>
            <a:ea typeface="Times New Roman"/>
          </a:endParaRPr>
        </a:p>
        <a:p>
          <a:pPr indent="342900" algn="just">
            <a:spcAft>
              <a:spcPts val="0"/>
            </a:spcAft>
          </a:pPr>
          <a:r>
            <a:rPr lang="ru-RU" sz="1200">
              <a:effectLst/>
              <a:latin typeface="Times New Roman"/>
              <a:ea typeface="Times New Roman"/>
            </a:rPr>
            <a:t>Анализ современного состояния внутреннего и въездного туризма на территории Томского района указывает на недостаточный уровень его развития как по качественным, так и по количественным характеристикам. Имеющийся значительный туристско-рекреационный потенциал района используется далеко не в полной мере.</a:t>
          </a:r>
          <a:endParaRPr lang="ru-RU" sz="1200">
            <a:effectLst/>
            <a:latin typeface="Arial"/>
            <a:ea typeface="Times New Roman"/>
          </a:endParaRPr>
        </a:p>
        <a:p>
          <a:pPr indent="342900" algn="just">
            <a:spcAft>
              <a:spcPts val="0"/>
            </a:spcAft>
          </a:pPr>
          <a:r>
            <a:rPr lang="ru-RU" sz="1200">
              <a:effectLst/>
              <a:latin typeface="Times New Roman"/>
              <a:ea typeface="Times New Roman"/>
            </a:rPr>
            <a:t>Ключевыми факторами, сдерживающими рост конкурентоспособности туристской индустрии Томского района и, как результат, препятствующими реализации ее туристско-рекреационного потенциала, являются:</a:t>
          </a:r>
          <a:endParaRPr lang="ru-RU" sz="1200">
            <a:effectLst/>
            <a:latin typeface="Arial"/>
            <a:ea typeface="Times New Roman"/>
          </a:endParaRPr>
        </a:p>
        <a:p>
          <a:pPr indent="342900" algn="just">
            <a:spcAft>
              <a:spcPts val="0"/>
            </a:spcAft>
          </a:pPr>
          <a:r>
            <a:rPr lang="ru-RU" sz="1200">
              <a:effectLst/>
              <a:latin typeface="Times New Roman"/>
              <a:ea typeface="Times New Roman"/>
            </a:rPr>
            <a:t>- слаборазвитая обеспечивающая инфраструктура туристских объектов, что является препятствием для привлечения частных инвестиций в туриндустрию;</a:t>
          </a:r>
          <a:endParaRPr lang="ru-RU" sz="1200">
            <a:effectLst/>
            <a:latin typeface="Arial"/>
            <a:ea typeface="Times New Roman"/>
          </a:endParaRPr>
        </a:p>
        <a:p>
          <a:pPr indent="342900" algn="just">
            <a:spcAft>
              <a:spcPts val="0"/>
            </a:spcAft>
          </a:pPr>
          <a:r>
            <a:rPr lang="ru-RU" sz="1200">
              <a:effectLst/>
              <a:latin typeface="Times New Roman"/>
              <a:ea typeface="Times New Roman"/>
            </a:rPr>
            <a:t>- низкий уровень развития туристской инфраструктуры (недостаточность средств размещения туристского класса и объектов досуга, неудовлетворительное состояние многих объектов природного и историко-культурного наследия, являющихся экскурсионными объектами, отсутствие качественной придорожной инфраструктуры);</a:t>
          </a:r>
          <a:endParaRPr lang="ru-RU" sz="1200">
            <a:effectLst/>
            <a:latin typeface="Arial"/>
            <a:ea typeface="Times New Roman"/>
          </a:endParaRPr>
        </a:p>
        <a:p>
          <a:pPr indent="342900" algn="just">
            <a:spcAft>
              <a:spcPts val="0"/>
            </a:spcAft>
          </a:pPr>
          <a:r>
            <a:rPr lang="ru-RU" sz="1200">
              <a:effectLst/>
              <a:latin typeface="Times New Roman"/>
              <a:ea typeface="Times New Roman"/>
            </a:rPr>
            <a:t>- несформированный имидж Томского района как района, благоприятного для туризма, и недостаточное продвижение районного туристского продукта на внутреннем и мировом туристских рынках.</a:t>
          </a:r>
          <a:endParaRPr lang="ru-RU" sz="1200">
            <a:effectLst/>
            <a:latin typeface="Arial"/>
            <a:ea typeface="Times New Roman"/>
          </a:endParaRPr>
        </a:p>
        <a:p>
          <a:pPr indent="342900" algn="just">
            <a:spcAft>
              <a:spcPts val="0"/>
            </a:spcAft>
          </a:pPr>
          <a:r>
            <a:rPr lang="ru-RU" sz="1200">
              <a:effectLst/>
              <a:latin typeface="Times New Roman"/>
              <a:ea typeface="Times New Roman"/>
            </a:rPr>
            <a:t>Осуществление бюджетных инвестиций на строительство (реконструкцию) объектов сферы культуры и архивного дела позволит с привлечением средств областного бюджета улучшить состояние имеющихся и создать новые учреждения культурно-досугового типа в сельских поселениях Томского района.</a:t>
          </a:r>
          <a:endParaRPr lang="ru-RU" sz="1200">
            <a:effectLst/>
            <a:latin typeface="Arial"/>
            <a:ea typeface="Times New Roman"/>
          </a:endParaRPr>
        </a:p>
        <a:p>
          <a:pPr indent="342900" algn="just">
            <a:spcAft>
              <a:spcPts val="0"/>
            </a:spcAft>
          </a:pPr>
          <a:r>
            <a:rPr lang="ru-RU" sz="1200">
              <a:effectLst/>
              <a:latin typeface="Times New Roman"/>
              <a:ea typeface="Times New Roman"/>
            </a:rPr>
            <a:t>Комплектование библиотечных фондов библиотек поселений включает в себя обновление существующих книжных фондов.</a:t>
          </a:r>
        </a:p>
        <a:p>
          <a:pPr indent="342900" algn="just">
            <a:spcAft>
              <a:spcPts val="0"/>
            </a:spcAft>
          </a:pPr>
          <a:endParaRPr lang="ru-RU" sz="1200">
            <a:effectLst/>
            <a:latin typeface="Times New Roman"/>
            <a:ea typeface="Times New Roman"/>
          </a:endParaRPr>
        </a:p>
        <a:p>
          <a:pPr indent="342900" algn="just">
            <a:spcAft>
              <a:spcPts val="0"/>
            </a:spcAft>
          </a:pPr>
          <a:endParaRPr lang="ru-RU" sz="1200">
            <a:effectLst/>
            <a:latin typeface="Times New Roman"/>
            <a:ea typeface="Times New Roman"/>
          </a:endParaRPr>
        </a:p>
        <a:p>
          <a:pPr indent="342900" algn="just">
            <a:spcAft>
              <a:spcPts val="0"/>
            </a:spcAft>
          </a:pPr>
          <a:endParaRPr lang="ru-RU" sz="1200">
            <a:effectLst/>
            <a:latin typeface="Times New Roman"/>
            <a:ea typeface="Times New Roman"/>
          </a:endParaRPr>
        </a:p>
        <a:p>
          <a:pPr indent="342900" algn="just">
            <a:spcAft>
              <a:spcPts val="0"/>
            </a:spcAft>
          </a:pPr>
          <a:endParaRPr lang="ru-RU" sz="1200">
            <a:effectLst/>
            <a:latin typeface="Times New Roman"/>
            <a:ea typeface="Times New Roman"/>
          </a:endParaRPr>
        </a:p>
        <a:p>
          <a:pPr indent="342900" algn="just">
            <a:spcAft>
              <a:spcPts val="0"/>
            </a:spcAft>
          </a:pPr>
          <a:endParaRPr lang="ru-RU" sz="1200">
            <a:effectLst/>
            <a:latin typeface="Times New Roman"/>
            <a:ea typeface="Times New Roman"/>
          </a:endParaRPr>
        </a:p>
        <a:p>
          <a:pPr indent="342900" algn="just">
            <a:spcAft>
              <a:spcPts val="0"/>
            </a:spcAft>
          </a:pPr>
          <a:endParaRPr lang="ru-RU" sz="1200">
            <a:effectLst/>
            <a:latin typeface="Arial"/>
            <a:ea typeface="Times New Roman"/>
          </a:endParaRPr>
        </a:p>
        <a:p>
          <a:pPr algn="just">
            <a:spcAft>
              <a:spcPts val="0"/>
            </a:spcAft>
          </a:pPr>
          <a:r>
            <a:rPr lang="ru-RU" sz="1200">
              <a:effectLst/>
              <a:latin typeface="Times New Roman"/>
              <a:ea typeface="Times New Roman"/>
            </a:rPr>
            <a:t> </a:t>
          </a:r>
          <a:endParaRPr lang="ru-RU" sz="1200">
            <a:effectLst/>
            <a:latin typeface="Arial"/>
            <a:ea typeface="Times New Roman"/>
          </a:endParaRPr>
        </a:p>
        <a:p>
          <a:pPr algn="ctr">
            <a:spcAft>
              <a:spcPts val="0"/>
            </a:spcAft>
          </a:pPr>
          <a:r>
            <a:rPr lang="ru-RU" sz="1200">
              <a:effectLst/>
              <a:latin typeface="Times New Roman"/>
              <a:ea typeface="Times New Roman"/>
            </a:rPr>
            <a:t>2. Цель и задачи подпрограммы 1, показатели цели</a:t>
          </a:r>
          <a:endParaRPr lang="ru-RU" sz="1200">
            <a:effectLst/>
            <a:latin typeface="Arial"/>
            <a:ea typeface="Times New Roman"/>
          </a:endParaRPr>
        </a:p>
        <a:p>
          <a:pPr algn="ctr">
            <a:spcAft>
              <a:spcPts val="0"/>
            </a:spcAft>
          </a:pPr>
          <a:r>
            <a:rPr lang="ru-RU" sz="1200">
              <a:solidFill>
                <a:sysClr val="windowText" lastClr="000000"/>
              </a:solidFill>
              <a:effectLst/>
              <a:latin typeface="Times New Roman"/>
              <a:ea typeface="Times New Roman"/>
            </a:rPr>
            <a:t>и задач подпрограммы 1</a:t>
          </a: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Целью подпрограммы является развитие единого культурного пространства на территории Томского района. В соответствии с вышеуказанными направлениями выделены следующие задачи подпрограммы 1:</a:t>
          </a: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1. "Создание условий для развития кадрового потенциала в Томском районе в сфере культуры и архивного дела";</a:t>
          </a: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2. "Развитие профессионального искусства и народного творчества";</a:t>
          </a: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3. "Развитие культурно-досуговой и профессиональной деятельности, направленной на творческую самореализацию населения Томского района";</a:t>
          </a: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4. "Создание условий для обеспечения поселений, входящих в состав муниципального района услугами по организации досуга и обеспечения жителей поселения услугами организаций культуры";</a:t>
          </a:r>
        </a:p>
        <a:p>
          <a:pPr indent="342900" algn="just">
            <a:spcAft>
              <a:spcPts val="0"/>
            </a:spcAft>
          </a:pPr>
          <a:r>
            <a:rPr lang="ru-RU" sz="1200">
              <a:solidFill>
                <a:sysClr val="windowText" lastClr="000000"/>
              </a:solidFill>
              <a:effectLst/>
              <a:latin typeface="Times New Roman"/>
              <a:ea typeface="Times New Roman"/>
            </a:rPr>
            <a:t>5."Создание условий для организации библиотечного обслуживания, комплектования и обеспечение сохранности библиотечных фондов библиотек  населения Томского района";</a:t>
          </a: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6. "Создание условий для организации дополнительного образования населения Томского района";</a:t>
          </a:r>
          <a:endParaRPr lang="ru-RU" sz="1200">
            <a:solidFill>
              <a:sysClr val="windowText" lastClr="000000"/>
            </a:solidFill>
            <a:effectLst/>
            <a:latin typeface="Arial"/>
            <a:ea typeface="Times New Roman"/>
          </a:endParaRPr>
        </a:p>
        <a:p>
          <a:pPr indent="342900" algn="just">
            <a:spcAft>
              <a:spcPts val="0"/>
            </a:spcAft>
          </a:pPr>
          <a:r>
            <a:rPr lang="ru-RU" sz="1200">
              <a:solidFill>
                <a:sysClr val="windowText" lastClr="000000"/>
              </a:solidFill>
              <a:effectLst/>
              <a:latin typeface="Times New Roman"/>
              <a:ea typeface="Times New Roman"/>
            </a:rPr>
            <a:t>7. "Реконструкция, текущий и капитальный ремонт детских школ искусств Томского района";</a:t>
          </a:r>
        </a:p>
        <a:p>
          <a:pPr indent="342900" algn="just">
            <a:spcAft>
              <a:spcPts val="0"/>
            </a:spcAft>
          </a:pPr>
          <a:r>
            <a:rPr lang="ru-RU" sz="1200">
              <a:solidFill>
                <a:sysClr val="windowText" lastClr="000000"/>
              </a:solidFill>
              <a:effectLst/>
              <a:latin typeface="Times New Roman"/>
              <a:ea typeface="Times New Roman"/>
            </a:rPr>
            <a:t>8. Культурная среда</a:t>
          </a:r>
        </a:p>
        <a:p>
          <a:pPr indent="342900" algn="just">
            <a:spcAft>
              <a:spcPts val="0"/>
            </a:spcAft>
          </a:pPr>
          <a:r>
            <a:rPr lang="ru-RU" sz="1200">
              <a:solidFill>
                <a:sysClr val="windowText" lastClr="000000"/>
              </a:solidFill>
              <a:effectLst/>
              <a:latin typeface="Times New Roman"/>
              <a:ea typeface="Times New Roman"/>
            </a:rPr>
            <a:t>9. "Развитие внутреннего и въездного туризма на территории Томского района".</a:t>
          </a:r>
        </a:p>
        <a:p>
          <a:pPr indent="342900" algn="just">
            <a:spcAft>
              <a:spcPts val="0"/>
            </a:spcAft>
          </a:pPr>
          <a:endParaRPr kumimoji="0" lang="ru-RU" sz="1200" b="0" i="0" u="none" strike="noStrike" kern="0" cap="none" spc="0" normalizeH="0" baseline="0" noProof="0">
            <a:ln>
              <a:noFill/>
            </a:ln>
            <a:solidFill>
              <a:srgbClr val="FF0000"/>
            </a:solidFill>
            <a:effectLst/>
            <a:uLnTx/>
            <a:uFillTx/>
            <a:latin typeface="Times New Roman"/>
            <a:ea typeface="Times New Roman"/>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581025</xdr:colOff>
      <xdr:row>80</xdr:row>
      <xdr:rowOff>76200</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0" y="0"/>
          <a:ext cx="13068300" cy="153162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1. Характеристика текущего состояния сферы реализации</a:t>
          </a:r>
        </a:p>
        <a:p>
          <a:pPr marL="0" marR="0" lvl="0" indent="0" algn="ctr"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подпрограммы 2 муниципальной программы</a:t>
          </a:r>
        </a:p>
        <a:p>
          <a:pPr marL="0" marR="0" lvl="0" indent="0" algn="l" defTabSz="914400" eaLnBrk="1" fontAlgn="auto" latinLnBrk="0" hangingPunct="1">
            <a:lnSpc>
              <a:spcPct val="100000"/>
            </a:lnSpc>
            <a:spcBef>
              <a:spcPts val="0"/>
            </a:spcBef>
            <a:spcAft>
              <a:spcPts val="0"/>
            </a:spcAft>
            <a:buClrTx/>
            <a:buSzTx/>
            <a:buFontTx/>
            <a:buNone/>
            <a:tabLst/>
            <a:defRPr/>
          </a:pPr>
          <a:endParaRPr lang="ru-RU" sz="1100">
            <a:latin typeface="Times New Roman" pitchFamily="18" charset="0"/>
            <a:cs typeface="Times New Roman"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Создание основы для сохранения и улучшения физического и духовного здоровья граждан является одним из важнейших элементов социально-экономического и социально- политического развития общества. </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В соответствии с положениями Федерального закона от 06 октября 2003 года № 131- ФЗ "Об общих принципах организации местного самоуправления в Российской Федерации" к вопросам местного значения муниципального образования «Томский район» отнесены вопросы, связанные с обеспечение условий для развития на территории муниципального района физической культуры, школьного спорта и массового спорта, организация проведения официальных физкультурно-оздоровительных и спортивных мероприятий муниципального района. </a:t>
          </a:r>
          <a:br>
            <a:rPr lang="ru-RU" sz="1100">
              <a:latin typeface="Times New Roman" pitchFamily="18" charset="0"/>
              <a:cs typeface="Times New Roman" pitchFamily="18" charset="0"/>
            </a:rPr>
          </a:br>
          <a:r>
            <a:rPr lang="ru-RU" sz="1100">
              <a:latin typeface="Times New Roman" pitchFamily="18" charset="0"/>
              <a:cs typeface="Times New Roman" pitchFamily="18" charset="0"/>
            </a:rPr>
            <a:t>	Уровень доступности занятий физической культурой и спортом, вне зависимости от места проживания или уровня доходов, является социальным фактором, во многом определяющим качество и комфортность среды проживания людей. </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В 2019 году различными видами физкультурно-оздоровительной и спортивной работы на территории муниципального образования «Томский район» занималось 21180 человек (29,66% от общей численности населения в возрасте от 3 до 79 лет), из них 10267 женщин (в 2018 году - 17899 человек, из них 6496 женщин).</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Для организации физкультурно-оздоровительной и спортивной работы на территории муниципального образования «Томский район» функционирует 134 различных спортивных сооружений с учетом объектов городской и рекреационной инфраструктуры, приспособленных для занятий физической культурой и спортом, в том числе 126 спортивных сооружений. Среди них 63 плоскостных спортивных сооружения, в том числе 20 футбольных полей, площадью 117467 кв.м., 52 спортивных зала площадью 10883 кв.м., 2 плавательных бассейна, 4 лыжные базы, 5 других спортивных сооружений, а также 8 малобюджетных спортивных площадок для подготовки к испытаниям Всероссийского физкультурно-спортивного комплекса «Готов к труду и обороне». </a:t>
          </a:r>
          <a:r>
            <a:rPr lang="ru-RU" sz="1100">
              <a:solidFill>
                <a:sysClr val="windowText" lastClr="000000"/>
              </a:solidFill>
              <a:latin typeface="Times New Roman" pitchFamily="18" charset="0"/>
              <a:cs typeface="Times New Roman" pitchFamily="18" charset="0"/>
            </a:rPr>
            <a:t>Фактическая единовременная пропускная способность всех спортивных сооружений в 2019 году составила – 3998.</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Уровень обеспеченности населения Томского района спортивными сооружениями в 2019 году составил 45,9% от нормативной потребности (2018 год – 41,2). </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В целях улучшения материально-технической базы спортивной инфраструктуры Томского района, создания благоприятных, безопасных условий для привлечения большего количества лиц, систематически занимающихся физической культурой и спортом в 2019 году в рамках реализации регионального проекта «Спорт – норма жизни» национального проекта «Демография» была проведена следующая работа.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поставлено и установлено спортивное оборудование для оснащения объектов спортивной инфраструктуры на базе Центра тестирования ВФСК «Готов к труду </a:t>
          </a:r>
          <a:br>
            <a:rPr lang="ru-RU" sz="1100">
              <a:solidFill>
                <a:sysClr val="windowText" lastClr="000000"/>
              </a:solidFill>
              <a:latin typeface="Times New Roman" pitchFamily="18" charset="0"/>
              <a:cs typeface="Times New Roman" pitchFamily="18" charset="0"/>
            </a:rPr>
          </a:br>
          <a:r>
            <a:rPr lang="ru-RU" sz="1100">
              <a:solidFill>
                <a:sysClr val="windowText" lastClr="000000"/>
              </a:solidFill>
              <a:latin typeface="Times New Roman" pitchFamily="18" charset="0"/>
              <a:cs typeface="Times New Roman" pitchFamily="18" charset="0"/>
            </a:rPr>
            <a:t>и обороне»;</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 поставлены и установлены 4 малобюджетные спортивные площадки по месту жительства и учебы на территориях сельских поселений Томского района (в 2018 году </a:t>
          </a:r>
          <a:br>
            <a:rPr lang="ru-RU" sz="1100">
              <a:solidFill>
                <a:sysClr val="windowText" lastClr="000000"/>
              </a:solidFill>
              <a:latin typeface="Times New Roman" pitchFamily="18" charset="0"/>
              <a:cs typeface="Times New Roman" pitchFamily="18" charset="0"/>
            </a:rPr>
          </a:br>
          <a:r>
            <a:rPr lang="ru-RU" sz="1100">
              <a:solidFill>
                <a:sysClr val="windowText" lastClr="000000"/>
              </a:solidFill>
              <a:latin typeface="Times New Roman" pitchFamily="18" charset="0"/>
              <a:cs typeface="Times New Roman" pitchFamily="18" charset="0"/>
            </a:rPr>
            <a:t>	– 4 малобюджетных спортивных площадок);</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 построен детских хоккейный корт в пос. Аэропорт;</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 построена универсальная спортивная площадка в д.Синий Утес;</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 построена комплексная спортивная площадка в с.Межениновка.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solidFill>
                <a:sysClr val="windowText" lastClr="000000"/>
              </a:solidFill>
              <a:latin typeface="Times New Roman" pitchFamily="18" charset="0"/>
              <a:cs typeface="Times New Roman" pitchFamily="18" charset="0"/>
            </a:rPr>
            <a:t>	В 2019 году в рамках реализации Закона Томской области от 13 декабря 2006 года № 314-03 «О предоставлении субсидий местным бюджетам на обеспечение условий для развития физической культуры и массового спорта» было выделено 22 ставки, на которые приняты 46 инструкторов по спорту (в 2018 году – 30,5 ставок</a:t>
          </a:r>
          <a:r>
            <a:rPr lang="ru-RU" sz="1100">
              <a:latin typeface="Times New Roman" pitchFamily="18" charset="0"/>
              <a:cs typeface="Times New Roman" pitchFamily="18" charset="0"/>
            </a:rPr>
            <a:t>, 44 инструктора по спорту). Физкультурно-оздоровительная и спортивно-массовая работа проводилась с 3827 занимающимися различной возрастной категории, в том числе 1839 детей и подростков в возрасте до 18 лет, 239 пенсионерами и 43 чел. с ограниченными возможностями здоровья и инвалидностью (в 2018 году – 5002 занимающихся).  За 2019 год организовано и проведено более 100 спортивно-массовых мероприятия с участием более человек.</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Традиционным из них является круглогодичная Спартакиада среди сельских поселений, входящих в состав муниципального образования «Томский район» по 18 видам спорта.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В Томском районе создан и функционирует «Центр тестирования ВФСК ГТО». Работа центра направлена на мотивацию населения к систематическим занятиям физической культурой и спортом, на активизацию спортивно-массовой работы на всех уровнях и в корпоративной среде, в том числе вовлечение в подготовку и выполнение нормативов Всероссийского физкультурно-спортивного комплекса "Готов к груду и обороне» (ГТО). Несмотря на то, что доля граждан, проживающих на территории Томского района, систематически занимающихся физической культурой и спортом ежегодно растет, и в 2019 году составляет 29,66 %, более 70% горожан остаются не вовлеченными в занятия физической культурой и спортом. Чтобы спорт стал доступным для всех, необходимо повысить уровень обеспеченности граждан спортивными сооружениями, что позволит увеличить долю граждан разного возраста (детей и молодежи, граждан среднего и младшего возраста), систематически занимающихся физической культурой и спортом. На решение проблем в части развития спортивной инфраструктуры, начиная с 2019 года, направлена реализация на территории Томского района регионального проекта «Спорт - норма жизни».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Более 500 спортсменов спортивных сборных команд Томского района принимают участие в региональных, всероссийских и международных соревнованиях.</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Кроме того, целостная и последовательная реализация государственной молодежной политики также является одним из условий успешного развития Томского района. Работа с молодежью выстраивается как особая инновационная политика, основным содержанием которой является управление общественными изменениями, которые формируют новые социальные, экономические и культурные перспективы района.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Молодежь рассматривается как активная социальная группа, инициирующая, поддерживающая и реализующая действия, направленные на консолидацию общества и проведение необходимых социально-экономических преобразований.</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Содержанием молодежной политики есть партнерские отношения власти, молодежи, бизнеса и гражданского общества, направленные на согласование общественных интересов, целей, представлений о будущем района, и организация продуктивного взаимодействия между всеми заинтересованными субъектами.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Подобный подход призван обеспечить интеграцию молодежи и молодежных сообществ в систему социально-экономических отношений с целью повышения субъективной роли молодежи в процессах развития территории и решения актуальных проблем Томского района.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Это объясняется, прежде всего, тем, что молодежь выполняет особые социальные функции: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1) наследует достигнутый уровень и обеспечивает преемственность развития общества и государства, формирует образ будущего и несет функцию социального воспроизводства;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2) обладает инновационным потенциалом развития экономики, социальной сферы, образования, науки и культуры;</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3) составляет основной источник пополнения кадров для различных сфер деятельности.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В Томском районе потенциально существуют все условия и возможности для того, чтобы молодые люди основательно закреплялись в районе. Однако процесс оттока молодежи из сел все больше усиливается. Это связано и с нехваткой рабочих мест, жилищными проблемами, неразвитой социальной инфраструктурой, низким уровнем информированности молодежи, самореализации и многим другим. Все эти проблемы сельской молодежи в настоящее время требуют особого внимания со стороны многих ведомств и незамедлительного решения и, тем не менее, требуют больших финансовых вливаний и не решаются в одночасье.</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Перечисленные проблемы требуют системного решения, так как проявляются во всех сферах жизнедеятельности молодежи на фоне ухудшения здоровья молодого поколения.</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Вместе с тем молодежь обладает значительным потенциалом: мобильностью, инициативностью, восприимчивостью к инновационным изменениям, новым технологиям, способностью противодействовать негативным явлениям.</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Несмотря на проводимую работу среди различных слоев населения, имеется ряд проблем, отрицательно влияющих на развитие молодежной политики, физической культуры и спорта на территории Томского района: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1. В сфере физической культуры и спорта: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1) большая часть населения Томского района не привлечена к систематическим занятиям физической культурой и спортом, что негативно сказывается на здоровье, производительности труда граждан, профилактике асоциальных явлений в молодежной среде;</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2) недостаточный уровень обеспеченности спортивными сооружениями. Уровень обеспеченности спортивными сооружениями в ЗАТО Северск по состоянию на 01.01.2020 составляет 45,9%.</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3) более 70% спортивных сооружений находятся в ветхом состоянии и требуют ремонта или строительства новых современных спортивных сооружений.</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4) не созданы условия для занятий физической культурой и спортом инвалидов. В настоящее время физической культурой и спортом занимаются всего 41 инвалидов и лиц с ограниченными возможностями здоровья.</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5) не обеспечены полноценным соревновательным и тренировочным процессом спортивные сборные команды, в результате чего у спортсменов теряется мотивация к дальнейшим занятиям спортом;</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6) недостаточная эффективность пропаганды ценностей физической культуры и спорта;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7) нехватка квалифицированных кадров в отрасли физической культуры и спорта.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2. В сфере молодежной политики: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1) неразвитость системы выявления и продвижения инициативной и талантливой молодежи;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2) отсутствие необходимого набора возможностей для реабилитации и адаптации молодежи, находящейся в трудной жизненной ситуации;</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3) слабая вовлеченность молодежи в общественно-политическую жизнь, слабая общегражданская идентичность;</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4) несоответствие кадрового потенциала молодежной политики имеющимся потребностям.</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a:t>
          </a:r>
        </a:p>
        <a:p>
          <a:pPr marL="0" marR="0" lvl="0" indent="0" algn="ctr"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2. Цель и задачи подпрограммы 2, показатели цели</a:t>
          </a:r>
        </a:p>
        <a:p>
          <a:pPr marL="0" marR="0" lvl="0" indent="0" algn="ctr"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и задач подпрограммы 2</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a:t>
          </a:r>
          <a:r>
            <a:rPr lang="ru-RU" sz="1100">
              <a:solidFill>
                <a:sysClr val="windowText" lastClr="000000"/>
              </a:solidFill>
              <a:latin typeface="Times New Roman" pitchFamily="18" charset="0"/>
              <a:cs typeface="Times New Roman" pitchFamily="18" charset="0"/>
            </a:rPr>
            <a:t>Целью подпрограммы являЕтся: Создание условий для развития физической культуры и спорта, эффективной молодежной политики Томского района	В соответствии </a:t>
          </a:r>
          <a:r>
            <a:rPr lang="ru-RU" sz="1100">
              <a:latin typeface="Times New Roman" pitchFamily="18" charset="0"/>
              <a:cs typeface="Times New Roman" pitchFamily="18" charset="0"/>
            </a:rPr>
            <a:t>с вышеуказанными направлениями выделены следующие задачи подпрограммы 2:</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1. Развитие массового спорта и подготовка спортивных сборных команд Томского района;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2. Создание безопасной, качественной материально-технической базы спортивной инфраструктуры Томского района;</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3. Создание благоприятных условий для увеличения охвата населения спортом и физической культурой в Томском районе;</a:t>
          </a:r>
        </a:p>
        <a:p>
          <a:pPr marL="0" marR="0" lvl="0" indent="0" algn="l" defTabSz="914400" eaLnBrk="1" fontAlgn="auto" latinLnBrk="0" hangingPunct="1">
            <a:lnSpc>
              <a:spcPct val="100000"/>
            </a:lnSpc>
            <a:spcBef>
              <a:spcPts val="0"/>
            </a:spcBef>
            <a:spcAft>
              <a:spcPts val="0"/>
            </a:spcAft>
            <a:buClrTx/>
            <a:buSzTx/>
            <a:buFontTx/>
            <a:buNone/>
            <a:tabLst/>
            <a:defRPr/>
          </a:pPr>
          <a:r>
            <a:rPr lang="ru-RU" sz="1100">
              <a:latin typeface="Times New Roman" pitchFamily="18" charset="0"/>
              <a:cs typeface="Times New Roman" pitchFamily="18" charset="0"/>
            </a:rPr>
            <a:t>	4. Создание условий для развития эффективной молодежной политики в Томском районе</a:t>
          </a:r>
        </a:p>
        <a:p>
          <a:pPr marL="0" marR="0" lvl="0" indent="0" algn="l" defTabSz="914400" eaLnBrk="1" fontAlgn="auto" latinLnBrk="0" hangingPunct="1">
            <a:lnSpc>
              <a:spcPct val="100000"/>
            </a:lnSpc>
            <a:spcBef>
              <a:spcPts val="0"/>
            </a:spcBef>
            <a:spcAft>
              <a:spcPts val="0"/>
            </a:spcAft>
            <a:buClrTx/>
            <a:buSzTx/>
            <a:buFontTx/>
            <a:buNone/>
            <a:tabLst/>
            <a:defRPr/>
          </a:pPr>
          <a:endParaRPr lang="ru-RU" sz="1100">
            <a:latin typeface="Times New Roman" pitchFamily="18" charset="0"/>
            <a:cs typeface="Times New Roman"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0</xdr:colOff>
      <xdr:row>50</xdr:row>
      <xdr:rowOff>76199</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0" y="190500"/>
          <a:ext cx="7924800" cy="9410699"/>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200"/>
            </a:lnSpc>
            <a:spcAft>
              <a:spcPts val="0"/>
            </a:spcAft>
          </a:pPr>
          <a:r>
            <a:rPr lang="ru-RU" sz="1100">
              <a:effectLst/>
              <a:latin typeface="Times New Roman"/>
              <a:ea typeface="Times New Roman"/>
            </a:rPr>
            <a:t>1. Характеристика текущего состояния сферы реализации</a:t>
          </a:r>
          <a:endParaRPr lang="ru-RU" sz="1100">
            <a:effectLst/>
            <a:latin typeface="Arial"/>
            <a:ea typeface="Times New Roman"/>
          </a:endParaRPr>
        </a:p>
        <a:p>
          <a:pPr algn="ctr">
            <a:lnSpc>
              <a:spcPts val="1200"/>
            </a:lnSpc>
            <a:spcAft>
              <a:spcPts val="0"/>
            </a:spcAft>
          </a:pPr>
          <a:r>
            <a:rPr lang="ru-RU" sz="1100">
              <a:effectLst/>
              <a:latin typeface="Times New Roman"/>
              <a:ea typeface="Times New Roman"/>
            </a:rPr>
            <a:t>подпрограммы 3 муниципальной программы</a:t>
          </a:r>
        </a:p>
        <a:p>
          <a:pPr algn="ctr">
            <a:lnSpc>
              <a:spcPts val="1200"/>
            </a:lnSpc>
            <a:spcAft>
              <a:spcPts val="0"/>
            </a:spcAft>
          </a:pP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Содействие социализации старшего поколения является одним из приоритетных направлений государственной социальной политики Томской области, важнейшим средством признания заслуг и оказания внимания пенсионерам и ветеранам.</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За последние годы в Томском районе произошли позитивные изменения в сфере досуга, оздоровления и выделения материальной помощи представителям старшего поколения. Среди показателей повышения качества жизни граждан старшего поколения и степени их социальной защищенности - снижение обращений и жалоб в органы власти со стороны представителей старшего поколения. Основными темами, которые затрагиваются в обращениях, являются сфера ЖКХ, благоустройство и ремонт жилья, установка надгробных памятников ветеранам ВОВ. Увеличилось число граждан старшего поколения, прошедших диспансеризацию.</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В настоящее время пенсионеры и ветераны Томского района активно участвуют в общественной жизни, участвуют в конкурсах и празднуют, создают кружки по интересам. С 2011 года успешно функционируют группы здоровья в д. Воронино, с. Турунтаево, с. Лучаново, д. Петрово, с. Коларово. Уровень вовлеченности граждан старшего поколения в досугово-развлекательные мероприятия составляет 57%. Учитывая специфику целевой аудитории, данные показатели демонстрируют высокую эффективность работы, которая проводится в данном направлении.</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Большой интерес представителей старшего поколения вызывают ежегодные конкурсы "Конкурс подворий", "Дары природы", "День старшего поколения", "День Победы". Общее количество участников мероприятий из числа старшего поколения составляет более 4 тыс. человек.</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Целью подпрограммы 3 является повышение качества жизни жителей Томского района и степени их социальной защищенности.</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Основная целевая аудитория подпрограммы 3 включает в себя граждан старшего поколения, детей-сирот, детей, оставшихся без попечения родителей, и лиц из их числа, недееспособных граждан, проживающих на территории Томского района.</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Кроме того, важнейшим принципом реализации муниципальной программы является патриотическое воспитание молодежи, поддержка детей-сирот, детей, оставшихся без попечения родителей, и лиц из их числа, недееспособных граждан, проживающих на территории Томского района. Каждое массовое мероприятие в рамках программы направлено на преемственность поколений с участниками разных возрастов, где проходит чествование заслуженных и почетных граждан старшего поколения, которые могут передать свой жизненный опыт более </a:t>
          </a:r>
          <a:r>
            <a:rPr lang="ru-RU" sz="1100">
              <a:solidFill>
                <a:sysClr val="windowText" lastClr="000000"/>
              </a:solidFill>
              <a:effectLst/>
              <a:latin typeface="Times New Roman"/>
              <a:ea typeface="Times New Roman"/>
            </a:rPr>
            <a:t>молодым. </a:t>
          </a:r>
          <a:r>
            <a:rPr lang="ru-RU" sz="1100">
              <a:effectLst/>
              <a:latin typeface="Times New Roman"/>
              <a:ea typeface="Times New Roman"/>
            </a:rPr>
            <a:t>Администрацией Томского района на протяжении нескольких лет реализуется комплекс мер по награждению граждан и коллективов организаций Томского района за особый вклад в формирование и реализацию экономической и социальной политики Томского района в области совершенствования деятельности органов местного самоуправления, обеспечения законности, прав и свобод граждан, развития производства, науки и техники, народного образования, здравоохранения, социального обеспечения, искусства, культуры, спорта, обслуживания населения, укрепления обороны страны и государственной безопасности, за многолетний добросовестный труд, а также в связи с профессиональными праздниками, памятными и юбилейными датами.</a:t>
          </a:r>
          <a:endParaRPr lang="ru-RU" sz="1000">
            <a:effectLst/>
            <a:latin typeface="Arial"/>
            <a:ea typeface="Times New Roman"/>
          </a:endParaRPr>
        </a:p>
        <a:p>
          <a:pPr indent="342900" algn="just">
            <a:lnSpc>
              <a:spcPts val="1200"/>
            </a:lnSpc>
            <a:spcAft>
              <a:spcPts val="0"/>
            </a:spcAft>
          </a:pPr>
          <a:r>
            <a:rPr lang="ru-RU" sz="1100">
              <a:solidFill>
                <a:sysClr val="windowText" lastClr="000000"/>
              </a:solidFill>
              <a:effectLst/>
              <a:latin typeface="Times New Roman"/>
              <a:ea typeface="Times New Roman"/>
            </a:rPr>
            <a:t>В рамках муниципальной программы предусматривается решение следующих задач:</a:t>
          </a:r>
          <a:endParaRPr lang="ru-RU" sz="1100">
            <a:solidFill>
              <a:sysClr val="windowText" lastClr="000000"/>
            </a:solidFill>
            <a:effectLst/>
            <a:latin typeface="Arial"/>
            <a:ea typeface="Times New Roman"/>
          </a:endParaRPr>
        </a:p>
        <a:p>
          <a:pPr indent="342900" algn="just">
            <a:lnSpc>
              <a:spcPts val="1200"/>
            </a:lnSpc>
            <a:spcAft>
              <a:spcPts val="0"/>
            </a:spcAft>
          </a:pPr>
          <a:r>
            <a:rPr lang="ru-RU" sz="1100">
              <a:effectLst/>
              <a:latin typeface="Times New Roman"/>
              <a:ea typeface="Times New Roman"/>
            </a:rPr>
            <a:t>- повышение доступности оздоровительных мероприятий, в том числе спортивных, и медицинской помощи;</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оказание помощи в решении материальных и бытовых проблем наиболее уязвимых пожилых граждан, одиноких престарелых граждан, престарелых супружеских пар;</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содействие активному участию граждан старшего поколения в жизни общества для реализации личного потенциала;</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меры по созданию благоприятных условий для реализации интеллектуальных и культурных потребностей граждан старшего поколения;</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 поддержка детей-сирот, детей, оставшихся без попечения родителей, и лиц из их числа, недееспособных граждан, проживающих на территории Томского района;</a:t>
          </a:r>
        </a:p>
        <a:p>
          <a:pPr indent="342900" algn="just">
            <a:lnSpc>
              <a:spcPts val="1200"/>
            </a:lnSpc>
            <a:spcAft>
              <a:spcPts val="0"/>
            </a:spcAft>
          </a:pPr>
          <a:r>
            <a:rPr lang="ru-RU" sz="1100">
              <a:effectLst/>
              <a:latin typeface="Times New Roman"/>
              <a:ea typeface="Times New Roman"/>
            </a:rPr>
            <a:t>- совершенствование системы поощрений граждан и коллективов организаций Томского района.</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Общим итоговым результатом реализации подпрограммы 3 также является устойчивое повышение качества жизни пенсионеров, в первую очередь улучшение показателей, характеризующих уровень благосостояния, социальную востребованность, реализацию интеллектуальных и культурных потребностей.</a:t>
          </a:r>
          <a:endParaRPr lang="ru-RU" sz="1100">
            <a:effectLst/>
            <a:latin typeface="Arial"/>
            <a:ea typeface="Times New Roman"/>
          </a:endParaRPr>
        </a:p>
        <a:p>
          <a:pPr algn="ctr">
            <a:lnSpc>
              <a:spcPts val="1200"/>
            </a:lnSpc>
            <a:spcAft>
              <a:spcPts val="0"/>
            </a:spcAft>
          </a:pPr>
          <a:r>
            <a:rPr lang="ru-RU" sz="1100">
              <a:effectLst/>
              <a:latin typeface="Times New Roman"/>
              <a:ea typeface="Times New Roman"/>
            </a:rPr>
            <a:t>2. Цель и задачи подпрограммы 3, показатели цели</a:t>
          </a:r>
          <a:endParaRPr lang="ru-RU" sz="1100">
            <a:effectLst/>
            <a:latin typeface="Arial"/>
            <a:ea typeface="Times New Roman"/>
          </a:endParaRPr>
        </a:p>
        <a:p>
          <a:pPr algn="ctr">
            <a:lnSpc>
              <a:spcPts val="1200"/>
            </a:lnSpc>
            <a:spcAft>
              <a:spcPts val="0"/>
            </a:spcAft>
          </a:pPr>
          <a:r>
            <a:rPr lang="ru-RU" sz="1100">
              <a:effectLst/>
              <a:latin typeface="Times New Roman"/>
              <a:ea typeface="Times New Roman"/>
            </a:rPr>
            <a:t>и задач подпрограммы 3</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Целью подпрограммы является улучшение положения и качества жизни отдельных категорий жителей Томского района .</a:t>
          </a:r>
          <a:r>
            <a:rPr lang="ru-RU" sz="1100" baseline="0">
              <a:effectLst/>
              <a:latin typeface="Times New Roman"/>
              <a:ea typeface="Times New Roman"/>
            </a:rPr>
            <a:t> </a:t>
          </a:r>
          <a:r>
            <a:rPr lang="ru-RU" sz="1100">
              <a:effectLst/>
              <a:latin typeface="Times New Roman"/>
              <a:ea typeface="Times New Roman"/>
            </a:rPr>
            <a:t>В соответствии с </a:t>
          </a:r>
          <a:r>
            <a:rPr lang="ru-RU" sz="1100">
              <a:solidFill>
                <a:sysClr val="windowText" lastClr="000000"/>
              </a:solidFill>
              <a:effectLst/>
              <a:latin typeface="Times New Roman"/>
              <a:ea typeface="Times New Roman"/>
            </a:rPr>
            <a:t>вышеуказанными направлениями выделены следующие задачи подпрограммы 3:</a:t>
          </a:r>
          <a:endParaRPr lang="ru-RU" sz="1100">
            <a:solidFill>
              <a:sysClr val="windowText" lastClr="000000"/>
            </a:solidFill>
            <a:effectLst/>
            <a:latin typeface="Arial"/>
            <a:ea typeface="Times New Roman"/>
          </a:endParaRPr>
        </a:p>
        <a:p>
          <a:pPr indent="342900" algn="just">
            <a:lnSpc>
              <a:spcPts val="1200"/>
            </a:lnSpc>
            <a:spcAft>
              <a:spcPts val="0"/>
            </a:spcAft>
          </a:pPr>
          <a:r>
            <a:rPr lang="ru-RU" sz="1100">
              <a:solidFill>
                <a:sysClr val="windowText" lastClr="000000"/>
              </a:solidFill>
              <a:effectLst/>
              <a:latin typeface="Times New Roman"/>
              <a:ea typeface="Times New Roman"/>
            </a:rPr>
            <a:t>1. "Повышение качества жизни граждан старшего поколения Томского района";</a:t>
          </a:r>
          <a:endParaRPr lang="ru-RU" sz="1100">
            <a:solidFill>
              <a:sysClr val="windowText" lastClr="000000"/>
            </a:solidFill>
            <a:effectLst/>
            <a:latin typeface="Arial"/>
            <a:ea typeface="Times New Roman"/>
          </a:endParaRPr>
        </a:p>
        <a:p>
          <a:pPr indent="342900" algn="just">
            <a:lnSpc>
              <a:spcPts val="1200"/>
            </a:lnSpc>
            <a:spcAft>
              <a:spcPts val="0"/>
            </a:spcAft>
          </a:pPr>
          <a:r>
            <a:rPr lang="ru-RU" sz="1100">
              <a:solidFill>
                <a:sysClr val="windowText" lastClr="000000"/>
              </a:solidFill>
              <a:effectLst/>
              <a:latin typeface="Times New Roman"/>
              <a:ea typeface="Times New Roman"/>
            </a:rPr>
            <a:t>2. "Развитие форм жизнеустройства детей-сирот и детей, оставшихся без попечения родителей"</a:t>
          </a:r>
        </a:p>
        <a:p>
          <a:pPr indent="342900" algn="just">
            <a:lnSpc>
              <a:spcPts val="1200"/>
            </a:lnSpc>
            <a:spcAft>
              <a:spcPts val="0"/>
            </a:spcAft>
          </a:pPr>
          <a:r>
            <a:rPr lang="ru-RU" sz="1100">
              <a:effectLst/>
              <a:latin typeface="Times New Roman"/>
              <a:ea typeface="Times New Roman"/>
            </a:rPr>
            <a:t>3.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a:t>
          </a:r>
          <a:endParaRPr lang="ru-RU" sz="1100">
            <a:effectLst/>
            <a:latin typeface="Arial"/>
            <a:ea typeface="Times New Roman"/>
          </a:endParaRPr>
        </a:p>
        <a:p>
          <a:pPr indent="342900" algn="just">
            <a:lnSpc>
              <a:spcPts val="1200"/>
            </a:lnSpc>
            <a:spcAft>
              <a:spcPts val="0"/>
            </a:spcAft>
          </a:pPr>
          <a:r>
            <a:rPr lang="ru-RU" sz="1100">
              <a:effectLst/>
              <a:latin typeface="Times New Roman"/>
              <a:ea typeface="Times New Roman"/>
            </a:rPr>
            <a:t>4. "Улучшение жилищных условий категорий граждан, предусмотренных Федеральным законом от 12.01.1995 № 5-ФЗ «О ветеранах», бывших несовершеннолетних узников концлагерей, вдов погибших (умерших) участников ВОВ 1941 - 1945 годов, не вступивших в повторный брак"</a:t>
          </a:r>
        </a:p>
        <a:p>
          <a:pPr indent="342900" algn="just">
            <a:lnSpc>
              <a:spcPts val="1200"/>
            </a:lnSpc>
            <a:spcAft>
              <a:spcPts val="0"/>
            </a:spcAft>
          </a:pPr>
          <a:r>
            <a:rPr lang="ru-RU" sz="1100">
              <a:effectLst/>
              <a:latin typeface="Times New Roman"/>
              <a:ea typeface="Times New Roman"/>
            </a:rPr>
            <a:t>5. "Совершенствование системы поощрений граждан и коллективов организаций Томского района".</a:t>
          </a:r>
          <a:endParaRPr lang="ru-RU" sz="1000">
            <a:effectLst/>
            <a:latin typeface="Arial"/>
            <a:ea typeface="Times New Roman"/>
          </a:endParaRPr>
        </a:p>
        <a:p>
          <a:pPr indent="342900" algn="just">
            <a:lnSpc>
              <a:spcPts val="1200"/>
            </a:lnSpc>
            <a:spcAft>
              <a:spcPts val="0"/>
            </a:spcAft>
          </a:pPr>
          <a:endParaRPr lang="ru-RU" sz="1100">
            <a:effectLst/>
            <a:latin typeface="Arial"/>
            <a:ea typeface="Times New Roman"/>
          </a:endParaRPr>
        </a:p>
        <a:p>
          <a:endParaRPr lang="ru-RU" sz="1100"/>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consultantplus://offline/ref=4F326386C0462CC68D3673A784D5DDA645D4FA9BCFEAFBBC2885176E6726595C2B76100A96781C70j4zE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K54"/>
  <sheetViews>
    <sheetView tabSelected="1" zoomScaleNormal="100" workbookViewId="0">
      <pane xSplit="23400" topLeftCell="OBC1"/>
      <selection sqref="A1:K45"/>
      <selection pane="topRight" activeCell="OBC1" sqref="OBC1"/>
    </sheetView>
  </sheetViews>
  <sheetFormatPr defaultRowHeight="15" x14ac:dyDescent="0.25"/>
  <cols>
    <col min="1" max="1" width="43.42578125" style="98" customWidth="1"/>
    <col min="2" max="3" width="19.28515625" style="98" customWidth="1"/>
    <col min="4" max="4" width="9.140625" style="98" customWidth="1"/>
    <col min="5" max="5" width="8.28515625" style="98" customWidth="1"/>
    <col min="6" max="6" width="14" style="98" customWidth="1"/>
    <col min="7" max="7" width="14.42578125" style="98" customWidth="1"/>
    <col min="8" max="8" width="10" style="98" customWidth="1"/>
    <col min="9" max="9" width="12.5703125" style="98" bestFit="1" customWidth="1"/>
    <col min="10" max="10" width="13.42578125" style="98" customWidth="1"/>
    <col min="11" max="11" width="13.7109375" style="98" bestFit="1" customWidth="1"/>
    <col min="12" max="16384" width="9.140625" style="98"/>
  </cols>
  <sheetData>
    <row r="1" spans="1:11" x14ac:dyDescent="0.25">
      <c r="G1" s="99"/>
      <c r="H1" s="99"/>
      <c r="I1" s="99"/>
      <c r="J1" s="99"/>
      <c r="K1" s="99"/>
    </row>
    <row r="2" spans="1:11" x14ac:dyDescent="0.25">
      <c r="G2" s="99"/>
      <c r="H2" s="99"/>
      <c r="I2" s="99"/>
      <c r="J2" s="99"/>
      <c r="K2" s="99"/>
    </row>
    <row r="3" spans="1:11" x14ac:dyDescent="0.25">
      <c r="A3" s="100"/>
      <c r="B3" s="100"/>
      <c r="C3" s="100"/>
      <c r="D3" s="100"/>
      <c r="E3" s="100"/>
      <c r="F3" s="100"/>
      <c r="G3" s="250"/>
      <c r="H3" s="250"/>
      <c r="I3" s="250"/>
      <c r="J3" s="250"/>
      <c r="K3" s="250"/>
    </row>
    <row r="4" spans="1:11" x14ac:dyDescent="0.25">
      <c r="A4" s="100"/>
      <c r="B4" s="100"/>
      <c r="C4" s="100"/>
      <c r="D4" s="100"/>
      <c r="E4" s="100"/>
      <c r="F4" s="100"/>
      <c r="G4" s="250"/>
      <c r="H4" s="250"/>
      <c r="I4" s="250"/>
      <c r="J4" s="250"/>
      <c r="K4" s="250"/>
    </row>
    <row r="5" spans="1:11" ht="9.75" customHeight="1" x14ac:dyDescent="0.25">
      <c r="A5" s="100"/>
      <c r="B5" s="100"/>
      <c r="C5" s="100"/>
      <c r="D5" s="100"/>
      <c r="E5" s="100"/>
      <c r="F5" s="100"/>
      <c r="G5" s="250"/>
      <c r="H5" s="250"/>
      <c r="I5" s="250"/>
      <c r="J5" s="250"/>
      <c r="K5" s="250"/>
    </row>
    <row r="6" spans="1:11" x14ac:dyDescent="0.25">
      <c r="A6" s="100"/>
      <c r="B6" s="251" t="s">
        <v>248</v>
      </c>
      <c r="C6" s="251"/>
      <c r="D6" s="251"/>
      <c r="E6" s="251"/>
      <c r="F6" s="251"/>
      <c r="G6" s="101"/>
      <c r="H6" s="101"/>
      <c r="I6" s="101"/>
      <c r="J6" s="101"/>
      <c r="K6" s="101"/>
    </row>
    <row r="7" spans="1:11" ht="26.25" customHeight="1" x14ac:dyDescent="0.25">
      <c r="A7" s="100"/>
      <c r="B7" s="100"/>
      <c r="C7" s="100"/>
      <c r="D7" s="100"/>
      <c r="E7" s="100"/>
      <c r="F7" s="100"/>
      <c r="G7" s="101"/>
      <c r="H7" s="101"/>
      <c r="I7" s="101"/>
      <c r="J7" s="101"/>
      <c r="K7" s="101"/>
    </row>
    <row r="8" spans="1:11" ht="35.25" customHeight="1" x14ac:dyDescent="0.25">
      <c r="A8" s="109" t="s">
        <v>228</v>
      </c>
      <c r="B8" s="242" t="s">
        <v>510</v>
      </c>
      <c r="C8" s="242"/>
      <c r="D8" s="242"/>
      <c r="E8" s="242"/>
      <c r="F8" s="242"/>
      <c r="G8" s="242"/>
      <c r="H8" s="242"/>
      <c r="I8" s="242"/>
      <c r="J8" s="242"/>
      <c r="K8" s="242"/>
    </row>
    <row r="9" spans="1:11" ht="24" customHeight="1" x14ac:dyDescent="0.25">
      <c r="A9" s="242" t="s">
        <v>229</v>
      </c>
      <c r="B9" s="242" t="s">
        <v>0</v>
      </c>
      <c r="C9" s="242"/>
      <c r="D9" s="242"/>
      <c r="E9" s="242"/>
      <c r="F9" s="242"/>
      <c r="G9" s="242"/>
      <c r="H9" s="242"/>
      <c r="I9" s="242"/>
      <c r="J9" s="242"/>
      <c r="K9" s="242"/>
    </row>
    <row r="10" spans="1:11" x14ac:dyDescent="0.25">
      <c r="A10" s="242"/>
      <c r="B10" s="242" t="s">
        <v>272</v>
      </c>
      <c r="C10" s="242"/>
      <c r="D10" s="242"/>
      <c r="E10" s="242"/>
      <c r="F10" s="242"/>
      <c r="G10" s="242"/>
      <c r="H10" s="242"/>
      <c r="I10" s="242"/>
      <c r="J10" s="242"/>
      <c r="K10" s="242"/>
    </row>
    <row r="11" spans="1:11" ht="17.25" customHeight="1" x14ac:dyDescent="0.25">
      <c r="A11" s="242" t="s">
        <v>230</v>
      </c>
      <c r="B11" s="254" t="s">
        <v>22</v>
      </c>
      <c r="C11" s="255"/>
      <c r="D11" s="255"/>
      <c r="E11" s="255"/>
      <c r="F11" s="255"/>
      <c r="G11" s="255"/>
      <c r="H11" s="255"/>
      <c r="I11" s="255"/>
      <c r="J11" s="255"/>
      <c r="K11" s="256"/>
    </row>
    <row r="12" spans="1:11" ht="15" hidden="1" customHeight="1" x14ac:dyDescent="0.25">
      <c r="A12" s="242"/>
      <c r="B12" s="257"/>
      <c r="C12" s="258"/>
      <c r="D12" s="258"/>
      <c r="E12" s="258"/>
      <c r="F12" s="258"/>
      <c r="G12" s="258"/>
      <c r="H12" s="258"/>
      <c r="I12" s="258"/>
      <c r="J12" s="258"/>
      <c r="K12" s="259"/>
    </row>
    <row r="13" spans="1:11" x14ac:dyDescent="0.25">
      <c r="A13" s="242"/>
      <c r="B13" s="242" t="s">
        <v>232</v>
      </c>
      <c r="C13" s="242"/>
      <c r="D13" s="242"/>
      <c r="E13" s="242"/>
      <c r="F13" s="242"/>
      <c r="G13" s="242"/>
      <c r="H13" s="242"/>
      <c r="I13" s="242"/>
      <c r="J13" s="242"/>
      <c r="K13" s="242"/>
    </row>
    <row r="14" spans="1:11" ht="15" customHeight="1" x14ac:dyDescent="0.25">
      <c r="A14" s="253" t="s">
        <v>231</v>
      </c>
      <c r="B14" s="242" t="s">
        <v>22</v>
      </c>
      <c r="C14" s="242"/>
      <c r="D14" s="242"/>
      <c r="E14" s="242"/>
      <c r="F14" s="242"/>
      <c r="G14" s="242"/>
      <c r="H14" s="242"/>
      <c r="I14" s="242"/>
      <c r="J14" s="242"/>
      <c r="K14" s="242"/>
    </row>
    <row r="15" spans="1:11" ht="15" customHeight="1" x14ac:dyDescent="0.25">
      <c r="A15" s="253"/>
      <c r="B15" s="242" t="s">
        <v>232</v>
      </c>
      <c r="C15" s="242"/>
      <c r="D15" s="242"/>
      <c r="E15" s="242"/>
      <c r="F15" s="242"/>
      <c r="G15" s="242"/>
      <c r="H15" s="242"/>
      <c r="I15" s="242"/>
      <c r="J15" s="242"/>
      <c r="K15" s="242"/>
    </row>
    <row r="16" spans="1:11" ht="74.25" customHeight="1" x14ac:dyDescent="0.25">
      <c r="A16" s="109" t="s">
        <v>233</v>
      </c>
      <c r="B16" s="242" t="s">
        <v>693</v>
      </c>
      <c r="C16" s="242"/>
      <c r="D16" s="242"/>
      <c r="E16" s="242"/>
      <c r="F16" s="242"/>
      <c r="G16" s="242"/>
      <c r="H16" s="242"/>
      <c r="I16" s="242"/>
      <c r="J16" s="242"/>
      <c r="K16" s="242"/>
    </row>
    <row r="17" spans="1:11" ht="25.5" customHeight="1" x14ac:dyDescent="0.25">
      <c r="A17" s="109" t="s">
        <v>234</v>
      </c>
      <c r="B17" s="242" t="s">
        <v>235</v>
      </c>
      <c r="C17" s="242"/>
      <c r="D17" s="242"/>
      <c r="E17" s="242"/>
      <c r="F17" s="242"/>
      <c r="G17" s="242"/>
      <c r="H17" s="242"/>
      <c r="I17" s="242"/>
      <c r="J17" s="242"/>
      <c r="K17" s="242"/>
    </row>
    <row r="18" spans="1:11" ht="36.75" customHeight="1" x14ac:dyDescent="0.25">
      <c r="A18" s="242" t="s">
        <v>236</v>
      </c>
      <c r="B18" s="232" t="s">
        <v>165</v>
      </c>
      <c r="C18" s="232"/>
      <c r="D18" s="107">
        <v>2020</v>
      </c>
      <c r="E18" s="107">
        <v>2021</v>
      </c>
      <c r="F18" s="107">
        <v>2022</v>
      </c>
      <c r="G18" s="107">
        <v>2023</v>
      </c>
      <c r="H18" s="107">
        <v>2024</v>
      </c>
      <c r="I18" s="107">
        <v>2025</v>
      </c>
      <c r="J18" s="107" t="s">
        <v>334</v>
      </c>
      <c r="K18" s="107" t="s">
        <v>333</v>
      </c>
    </row>
    <row r="19" spans="1:11" ht="70.5" customHeight="1" x14ac:dyDescent="0.25">
      <c r="A19" s="242"/>
      <c r="B19" s="242" t="s">
        <v>596</v>
      </c>
      <c r="C19" s="242"/>
      <c r="D19" s="107">
        <v>100</v>
      </c>
      <c r="E19" s="107">
        <v>100</v>
      </c>
      <c r="F19" s="107">
        <v>100</v>
      </c>
      <c r="G19" s="107">
        <v>100</v>
      </c>
      <c r="H19" s="107">
        <v>100</v>
      </c>
      <c r="I19" s="107">
        <v>100</v>
      </c>
      <c r="J19" s="107">
        <v>100</v>
      </c>
      <c r="K19" s="107">
        <v>100</v>
      </c>
    </row>
    <row r="20" spans="1:11" ht="15" customHeight="1" x14ac:dyDescent="0.25">
      <c r="A20" s="242" t="s">
        <v>237</v>
      </c>
      <c r="B20" s="242" t="s">
        <v>238</v>
      </c>
      <c r="C20" s="242"/>
      <c r="D20" s="242"/>
      <c r="E20" s="242"/>
      <c r="F20" s="242"/>
      <c r="G20" s="242"/>
      <c r="H20" s="242"/>
      <c r="I20" s="242"/>
      <c r="J20" s="242"/>
      <c r="K20" s="242"/>
    </row>
    <row r="21" spans="1:11" ht="15" customHeight="1" x14ac:dyDescent="0.25">
      <c r="A21" s="242"/>
      <c r="B21" s="242" t="s">
        <v>163</v>
      </c>
      <c r="C21" s="242"/>
      <c r="D21" s="242"/>
      <c r="E21" s="242"/>
      <c r="F21" s="242"/>
      <c r="G21" s="242"/>
      <c r="H21" s="242"/>
      <c r="I21" s="242"/>
      <c r="J21" s="242"/>
      <c r="K21" s="242"/>
    </row>
    <row r="22" spans="1:11" ht="15" customHeight="1" x14ac:dyDescent="0.25">
      <c r="A22" s="242"/>
      <c r="B22" s="242" t="s">
        <v>239</v>
      </c>
      <c r="C22" s="242"/>
      <c r="D22" s="242"/>
      <c r="E22" s="242"/>
      <c r="F22" s="242"/>
      <c r="G22" s="242"/>
      <c r="H22" s="242"/>
      <c r="I22" s="242"/>
      <c r="J22" s="242"/>
      <c r="K22" s="242"/>
    </row>
    <row r="23" spans="1:11" ht="30" customHeight="1" x14ac:dyDescent="0.25">
      <c r="A23" s="242"/>
      <c r="B23" s="242" t="s">
        <v>682</v>
      </c>
      <c r="C23" s="242"/>
      <c r="D23" s="242"/>
      <c r="E23" s="242"/>
      <c r="F23" s="242"/>
      <c r="G23" s="242"/>
      <c r="H23" s="242"/>
      <c r="I23" s="242"/>
      <c r="J23" s="242"/>
      <c r="K23" s="242"/>
    </row>
    <row r="24" spans="1:11" ht="15" customHeight="1" x14ac:dyDescent="0.25">
      <c r="A24" s="242"/>
      <c r="B24" s="242" t="s">
        <v>240</v>
      </c>
      <c r="C24" s="242"/>
      <c r="D24" s="242"/>
      <c r="E24" s="242"/>
      <c r="F24" s="242"/>
      <c r="G24" s="242"/>
      <c r="H24" s="242"/>
      <c r="I24" s="242"/>
      <c r="J24" s="242"/>
      <c r="K24" s="242"/>
    </row>
    <row r="25" spans="1:11" ht="15" customHeight="1" x14ac:dyDescent="0.25">
      <c r="A25" s="242"/>
      <c r="B25" s="242" t="s">
        <v>511</v>
      </c>
      <c r="C25" s="242"/>
      <c r="D25" s="242"/>
      <c r="E25" s="242"/>
      <c r="F25" s="242"/>
      <c r="G25" s="242"/>
      <c r="H25" s="242"/>
      <c r="I25" s="242"/>
      <c r="J25" s="242"/>
      <c r="K25" s="242"/>
    </row>
    <row r="26" spans="1:11" ht="36" customHeight="1" x14ac:dyDescent="0.25">
      <c r="A26" s="232" t="s">
        <v>241</v>
      </c>
      <c r="B26" s="232" t="s">
        <v>173</v>
      </c>
      <c r="C26" s="232"/>
      <c r="D26" s="107">
        <v>2020</v>
      </c>
      <c r="E26" s="107">
        <v>2021</v>
      </c>
      <c r="F26" s="107">
        <v>2022</v>
      </c>
      <c r="G26" s="107">
        <v>2023</v>
      </c>
      <c r="H26" s="107">
        <v>2024</v>
      </c>
      <c r="I26" s="107">
        <v>2025</v>
      </c>
      <c r="J26" s="107" t="s">
        <v>334</v>
      </c>
      <c r="K26" s="107" t="s">
        <v>333</v>
      </c>
    </row>
    <row r="27" spans="1:11" x14ac:dyDescent="0.25">
      <c r="A27" s="232"/>
      <c r="B27" s="242" t="s">
        <v>242</v>
      </c>
      <c r="C27" s="242"/>
      <c r="D27" s="242"/>
      <c r="E27" s="242"/>
      <c r="F27" s="242"/>
      <c r="G27" s="242"/>
      <c r="H27" s="242"/>
      <c r="I27" s="242"/>
      <c r="J27" s="242"/>
      <c r="K27" s="242"/>
    </row>
    <row r="28" spans="1:11" ht="94.5" customHeight="1" x14ac:dyDescent="0.25">
      <c r="A28" s="232"/>
      <c r="B28" s="242" t="s">
        <v>167</v>
      </c>
      <c r="C28" s="242"/>
      <c r="D28" s="107">
        <v>18</v>
      </c>
      <c r="E28" s="107">
        <v>18.5</v>
      </c>
      <c r="F28" s="107">
        <v>19</v>
      </c>
      <c r="G28" s="107">
        <v>19</v>
      </c>
      <c r="H28" s="107">
        <v>19</v>
      </c>
      <c r="I28" s="107">
        <v>19</v>
      </c>
      <c r="J28" s="107">
        <v>19</v>
      </c>
      <c r="K28" s="107">
        <v>19</v>
      </c>
    </row>
    <row r="29" spans="1:11" ht="32.25" customHeight="1" x14ac:dyDescent="0.25">
      <c r="A29" s="232"/>
      <c r="B29" s="242" t="s">
        <v>694</v>
      </c>
      <c r="C29" s="242"/>
      <c r="D29" s="242"/>
      <c r="E29" s="242"/>
      <c r="F29" s="242"/>
      <c r="G29" s="242"/>
      <c r="H29" s="242"/>
      <c r="I29" s="242"/>
      <c r="J29" s="242"/>
      <c r="K29" s="242"/>
    </row>
    <row r="30" spans="1:11" ht="81.75" customHeight="1" x14ac:dyDescent="0.25">
      <c r="A30" s="232"/>
      <c r="B30" s="242" t="s">
        <v>522</v>
      </c>
      <c r="C30" s="242"/>
      <c r="D30" s="107">
        <v>35.299999999999997</v>
      </c>
      <c r="E30" s="107">
        <v>40.4</v>
      </c>
      <c r="F30" s="107">
        <v>45.2</v>
      </c>
      <c r="G30" s="107">
        <v>50.1</v>
      </c>
      <c r="H30" s="107">
        <v>55</v>
      </c>
      <c r="I30" s="107">
        <v>56.1</v>
      </c>
      <c r="J30" s="107">
        <v>57.2</v>
      </c>
      <c r="K30" s="107">
        <v>58.3</v>
      </c>
    </row>
    <row r="31" spans="1:11" ht="138.75" customHeight="1" x14ac:dyDescent="0.25">
      <c r="A31" s="232"/>
      <c r="B31" s="248" t="s">
        <v>695</v>
      </c>
      <c r="C31" s="249"/>
      <c r="D31" s="107">
        <v>25</v>
      </c>
      <c r="E31" s="107">
        <v>25</v>
      </c>
      <c r="F31" s="107">
        <v>25</v>
      </c>
      <c r="G31" s="107">
        <v>25</v>
      </c>
      <c r="H31" s="107">
        <v>25</v>
      </c>
      <c r="I31" s="107">
        <v>25</v>
      </c>
      <c r="J31" s="107">
        <v>25</v>
      </c>
      <c r="K31" s="107">
        <v>25</v>
      </c>
    </row>
    <row r="32" spans="1:11" ht="48" customHeight="1" x14ac:dyDescent="0.25">
      <c r="A32" s="232"/>
      <c r="B32" s="242" t="s">
        <v>512</v>
      </c>
      <c r="C32" s="242"/>
      <c r="D32" s="242"/>
      <c r="E32" s="242"/>
      <c r="F32" s="242"/>
      <c r="G32" s="242"/>
      <c r="H32" s="242"/>
      <c r="I32" s="242"/>
      <c r="J32" s="242"/>
      <c r="K32" s="242"/>
    </row>
    <row r="33" spans="1:11" ht="59.25" customHeight="1" x14ac:dyDescent="0.25">
      <c r="A33" s="232"/>
      <c r="B33" s="242" t="s">
        <v>459</v>
      </c>
      <c r="C33" s="242"/>
      <c r="D33" s="107">
        <v>80</v>
      </c>
      <c r="E33" s="107">
        <v>85</v>
      </c>
      <c r="F33" s="107">
        <v>90</v>
      </c>
      <c r="G33" s="107">
        <v>90</v>
      </c>
      <c r="H33" s="107">
        <v>90</v>
      </c>
      <c r="I33" s="107">
        <v>90</v>
      </c>
      <c r="J33" s="107">
        <v>90</v>
      </c>
      <c r="K33" s="107">
        <v>90</v>
      </c>
    </row>
    <row r="34" spans="1:11" ht="21" customHeight="1" x14ac:dyDescent="0.25">
      <c r="A34" s="230" t="s">
        <v>243</v>
      </c>
      <c r="B34" s="252" t="s">
        <v>1</v>
      </c>
      <c r="C34" s="252"/>
      <c r="D34" s="252"/>
      <c r="E34" s="252"/>
      <c r="F34" s="252"/>
      <c r="G34" s="252"/>
      <c r="H34" s="252"/>
      <c r="I34" s="252"/>
      <c r="J34" s="252"/>
      <c r="K34" s="252"/>
    </row>
    <row r="35" spans="1:11" s="102" customFormat="1" ht="21.75" customHeight="1" x14ac:dyDescent="0.25">
      <c r="A35" s="230"/>
      <c r="B35" s="252" t="s">
        <v>520</v>
      </c>
      <c r="C35" s="252"/>
      <c r="D35" s="252"/>
      <c r="E35" s="252"/>
      <c r="F35" s="252"/>
      <c r="G35" s="252"/>
      <c r="H35" s="252"/>
      <c r="I35" s="252"/>
      <c r="J35" s="252"/>
      <c r="K35" s="252"/>
    </row>
    <row r="36" spans="1:11" s="102" customFormat="1" ht="15" customHeight="1" x14ac:dyDescent="0.25">
      <c r="A36" s="230"/>
      <c r="B36" s="252" t="s">
        <v>460</v>
      </c>
      <c r="C36" s="252"/>
      <c r="D36" s="252"/>
      <c r="E36" s="252"/>
      <c r="F36" s="252"/>
      <c r="G36" s="252"/>
      <c r="H36" s="252"/>
      <c r="I36" s="252"/>
      <c r="J36" s="252"/>
      <c r="K36" s="252"/>
    </row>
    <row r="37" spans="1:11" s="102" customFormat="1" ht="15" customHeight="1" x14ac:dyDescent="0.25">
      <c r="A37" s="231"/>
      <c r="B37" s="235" t="s">
        <v>335</v>
      </c>
      <c r="C37" s="235"/>
      <c r="D37" s="235"/>
      <c r="E37" s="235"/>
      <c r="F37" s="235"/>
      <c r="G37" s="235"/>
      <c r="H37" s="235"/>
      <c r="I37" s="235"/>
      <c r="J37" s="235"/>
      <c r="K37" s="235"/>
    </row>
    <row r="38" spans="1:11" ht="37.5" customHeight="1" x14ac:dyDescent="0.25">
      <c r="A38" s="108" t="s">
        <v>244</v>
      </c>
      <c r="B38" s="107" t="s">
        <v>176</v>
      </c>
      <c r="C38" s="128" t="s">
        <v>177</v>
      </c>
      <c r="D38" s="236" t="s">
        <v>73</v>
      </c>
      <c r="E38" s="237"/>
      <c r="F38" s="128" t="s">
        <v>77</v>
      </c>
      <c r="G38" s="128" t="s">
        <v>330</v>
      </c>
      <c r="H38" s="128" t="s">
        <v>331</v>
      </c>
      <c r="I38" s="128" t="s">
        <v>332</v>
      </c>
      <c r="J38" s="107" t="s">
        <v>334</v>
      </c>
      <c r="K38" s="107" t="s">
        <v>333</v>
      </c>
    </row>
    <row r="39" spans="1:11" ht="58.5" customHeight="1" x14ac:dyDescent="0.25">
      <c r="A39" s="235" t="s">
        <v>245</v>
      </c>
      <c r="B39" s="153" t="s">
        <v>178</v>
      </c>
      <c r="C39" s="63">
        <f>D39+G39+H39+I39+J39+K39</f>
        <v>34534.1</v>
      </c>
      <c r="D39" s="238">
        <f>'мп итого'!E33</f>
        <v>27148.2</v>
      </c>
      <c r="E39" s="239"/>
      <c r="F39" s="156">
        <f>'мп итого'!E34</f>
        <v>13371.3</v>
      </c>
      <c r="G39" s="156">
        <f>'мп итого'!E35</f>
        <v>7385.9000000000005</v>
      </c>
      <c r="H39" s="156">
        <f>'мп итого'!E36</f>
        <v>0</v>
      </c>
      <c r="I39" s="156">
        <f>'мп итого'!E37</f>
        <v>0</v>
      </c>
      <c r="J39" s="156">
        <f>'мп итого'!E38</f>
        <v>0</v>
      </c>
      <c r="K39" s="156">
        <f>'мп итого'!E39</f>
        <v>0</v>
      </c>
    </row>
    <row r="40" spans="1:11" ht="42.75" customHeight="1" x14ac:dyDescent="0.25">
      <c r="A40" s="235"/>
      <c r="B40" s="153" t="s">
        <v>179</v>
      </c>
      <c r="C40" s="63">
        <f>D40+F40+G40+H40+I40+J40+K40</f>
        <v>537891.4</v>
      </c>
      <c r="D40" s="238">
        <f>'мп итого'!F33</f>
        <v>77333.899999999994</v>
      </c>
      <c r="E40" s="239"/>
      <c r="F40" s="156">
        <f>'мп итого'!F34</f>
        <v>77543</v>
      </c>
      <c r="G40" s="156">
        <f>'мп итого'!F35</f>
        <v>76602.899999999994</v>
      </c>
      <c r="H40" s="156">
        <f>'мп итого'!F36</f>
        <v>76602.899999999994</v>
      </c>
      <c r="I40" s="156">
        <f>'мп итого'!F37</f>
        <v>76602.899999999994</v>
      </c>
      <c r="J40" s="156">
        <f>'мп итого'!F38</f>
        <v>76602.899999999994</v>
      </c>
      <c r="K40" s="156">
        <f>'мп итого'!F39</f>
        <v>76602.899999999994</v>
      </c>
    </row>
    <row r="41" spans="1:11" ht="51" customHeight="1" x14ac:dyDescent="0.25">
      <c r="A41" s="235"/>
      <c r="B41" s="153" t="s">
        <v>246</v>
      </c>
      <c r="C41" s="63">
        <f t="shared" ref="C41:C44" si="0">D41+F41+G41+H41+I41+J41+K41</f>
        <v>797702.60000000009</v>
      </c>
      <c r="D41" s="238">
        <f>'мп итого'!G33</f>
        <v>128283.9</v>
      </c>
      <c r="E41" s="239"/>
      <c r="F41" s="156">
        <f>'мп итого'!G34</f>
        <v>109954.7</v>
      </c>
      <c r="G41" s="156">
        <f>'мп итого'!G35</f>
        <v>111892.79999999999</v>
      </c>
      <c r="H41" s="156">
        <f>'мп итого'!G36</f>
        <v>111892.79999999999</v>
      </c>
      <c r="I41" s="156">
        <f>'мп итого'!G36</f>
        <v>111892.79999999999</v>
      </c>
      <c r="J41" s="156">
        <f>'мп итого'!G36</f>
        <v>111892.79999999999</v>
      </c>
      <c r="K41" s="156">
        <f>'мп итого'!G36</f>
        <v>111892.79999999999</v>
      </c>
    </row>
    <row r="42" spans="1:11" ht="42" customHeight="1" x14ac:dyDescent="0.25">
      <c r="A42" s="235"/>
      <c r="B42" s="153" t="s">
        <v>247</v>
      </c>
      <c r="C42" s="63">
        <f t="shared" si="0"/>
        <v>4869.3999999999996</v>
      </c>
      <c r="D42" s="238">
        <f>'паспорт пп1'!D46+'паспорт пп2'!D38+'паспорт пп3'!D32</f>
        <v>695</v>
      </c>
      <c r="E42" s="239"/>
      <c r="F42" s="156">
        <f>'паспорт пп1'!E46+'паспорт пп2'!E38+'паспорт пп3'!E32</f>
        <v>669.9</v>
      </c>
      <c r="G42" s="156">
        <f>'паспорт пп1'!F46+'паспорт пп2'!F38+'паспорт пп3'!F32</f>
        <v>700.9</v>
      </c>
      <c r="H42" s="156">
        <f>'паспорт пп1'!G46+'паспорт пп2'!G38+'паспорт пп3'!G32</f>
        <v>700.9</v>
      </c>
      <c r="I42" s="156">
        <f>'паспорт пп1'!H46+'паспорт пп2'!H38+'паспорт пп3'!H32</f>
        <v>700.9</v>
      </c>
      <c r="J42" s="156">
        <f>'паспорт пп1'!I46+'паспорт пп2'!I38+'паспорт пп3'!I32</f>
        <v>700.9</v>
      </c>
      <c r="K42" s="156">
        <f>'паспорт пп1'!J46+'паспорт пп2'!J38+'паспорт пп3'!J32</f>
        <v>700.9</v>
      </c>
    </row>
    <row r="43" spans="1:11" ht="59.25" customHeight="1" x14ac:dyDescent="0.25">
      <c r="A43" s="235"/>
      <c r="B43" s="153" t="s">
        <v>182</v>
      </c>
      <c r="C43" s="63">
        <f t="shared" si="0"/>
        <v>0</v>
      </c>
      <c r="D43" s="238">
        <f>'мп итого'!I33</f>
        <v>0</v>
      </c>
      <c r="E43" s="239"/>
      <c r="F43" s="156">
        <f>'мп итого'!H31</f>
        <v>0</v>
      </c>
      <c r="G43" s="156">
        <f>'мп итого'!I31</f>
        <v>0</v>
      </c>
      <c r="H43" s="156">
        <f>'мп итого'!J31</f>
        <v>0</v>
      </c>
      <c r="I43" s="156">
        <f>'мп итого'!K31</f>
        <v>0</v>
      </c>
      <c r="J43" s="156">
        <f>'мп итого'!L31</f>
        <v>0</v>
      </c>
      <c r="K43" s="156">
        <f>'мп итого'!M31</f>
        <v>0</v>
      </c>
    </row>
    <row r="44" spans="1:11" ht="45" customHeight="1" x14ac:dyDescent="0.25">
      <c r="A44" s="235"/>
      <c r="B44" s="240" t="s">
        <v>183</v>
      </c>
      <c r="C44" s="233">
        <f t="shared" si="0"/>
        <v>1388368.7999999998</v>
      </c>
      <c r="D44" s="244">
        <f>D39+D40+D41+D42+D43</f>
        <v>233461</v>
      </c>
      <c r="E44" s="245"/>
      <c r="F44" s="233">
        <f t="shared" ref="F44:K44" si="1">F39+F40+F41+F42+F43</f>
        <v>201538.9</v>
      </c>
      <c r="G44" s="233">
        <f t="shared" si="1"/>
        <v>196582.49999999997</v>
      </c>
      <c r="H44" s="233">
        <f t="shared" si="1"/>
        <v>189196.59999999998</v>
      </c>
      <c r="I44" s="233">
        <f t="shared" si="1"/>
        <v>189196.59999999998</v>
      </c>
      <c r="J44" s="233">
        <f t="shared" si="1"/>
        <v>189196.59999999998</v>
      </c>
      <c r="K44" s="233">
        <f t="shared" si="1"/>
        <v>189196.59999999998</v>
      </c>
    </row>
    <row r="45" spans="1:11" ht="33.75" customHeight="1" x14ac:dyDescent="0.25">
      <c r="A45" s="235"/>
      <c r="B45" s="241"/>
      <c r="C45" s="243"/>
      <c r="D45" s="246"/>
      <c r="E45" s="247"/>
      <c r="F45" s="234"/>
      <c r="G45" s="234"/>
      <c r="H45" s="234"/>
      <c r="I45" s="234"/>
      <c r="J45" s="234"/>
      <c r="K45" s="234"/>
    </row>
    <row r="46" spans="1:11" ht="33" customHeight="1" x14ac:dyDescent="0.25">
      <c r="A46" s="149"/>
      <c r="B46" s="150" t="s">
        <v>709</v>
      </c>
      <c r="C46" s="63" t="s">
        <v>704</v>
      </c>
      <c r="D46" s="260">
        <f>SUM(D47,D51)</f>
        <v>233252.7</v>
      </c>
      <c r="E46" s="260"/>
      <c r="F46" s="184">
        <f>SUM(F47,F51)</f>
        <v>201538.9</v>
      </c>
      <c r="G46" s="184">
        <f>SUM(G47,G51)</f>
        <v>196582.49999999997</v>
      </c>
      <c r="H46" s="228" t="s">
        <v>757</v>
      </c>
      <c r="I46" s="229"/>
      <c r="J46" s="229"/>
      <c r="K46" s="229"/>
    </row>
    <row r="47" spans="1:11" ht="15.75" x14ac:dyDescent="0.25">
      <c r="A47" s="100"/>
      <c r="B47" s="100"/>
      <c r="C47" s="185" t="s">
        <v>699</v>
      </c>
      <c r="D47" s="260">
        <f>SUM(D48:E50)</f>
        <v>232557.7</v>
      </c>
      <c r="E47" s="260"/>
      <c r="F47" s="184">
        <f>SUM(F48:F50)</f>
        <v>200869</v>
      </c>
      <c r="G47" s="184">
        <f>SUM(G48:G50)</f>
        <v>195881.59999999998</v>
      </c>
      <c r="H47" s="130"/>
      <c r="I47" s="130"/>
      <c r="J47" s="130"/>
      <c r="K47" s="130"/>
    </row>
    <row r="48" spans="1:11" ht="15.75" x14ac:dyDescent="0.25">
      <c r="A48" s="100"/>
      <c r="B48" s="130"/>
      <c r="C48" s="186" t="s">
        <v>700</v>
      </c>
      <c r="D48" s="261">
        <v>27148.2</v>
      </c>
      <c r="E48" s="261"/>
      <c r="F48" s="187">
        <v>13371.3</v>
      </c>
      <c r="G48" s="187">
        <v>7385.9</v>
      </c>
      <c r="H48" s="130"/>
      <c r="I48" s="131"/>
      <c r="J48" s="130"/>
      <c r="K48" s="130"/>
    </row>
    <row r="49" spans="1:11" s="103" customFormat="1" ht="15.75" x14ac:dyDescent="0.25">
      <c r="A49" s="130"/>
      <c r="B49" s="100"/>
      <c r="C49" s="186" t="s">
        <v>701</v>
      </c>
      <c r="D49" s="261">
        <v>77333.899999999994</v>
      </c>
      <c r="E49" s="261"/>
      <c r="F49" s="187">
        <v>77543</v>
      </c>
      <c r="G49" s="187">
        <v>76602.899999999994</v>
      </c>
      <c r="H49" s="100"/>
      <c r="I49" s="100"/>
      <c r="J49" s="100"/>
      <c r="K49" s="100"/>
    </row>
    <row r="50" spans="1:11" ht="15.75" x14ac:dyDescent="0.25">
      <c r="A50" s="100"/>
      <c r="B50" s="100"/>
      <c r="C50" s="186" t="s">
        <v>702</v>
      </c>
      <c r="D50" s="261">
        <v>128075.6</v>
      </c>
      <c r="E50" s="261"/>
      <c r="F50" s="187">
        <v>109954.7</v>
      </c>
      <c r="G50" s="187">
        <v>111892.8</v>
      </c>
      <c r="H50" s="100"/>
      <c r="I50" s="100"/>
      <c r="J50" s="100"/>
      <c r="K50" s="100"/>
    </row>
    <row r="51" spans="1:11" ht="15.75" x14ac:dyDescent="0.25">
      <c r="C51" s="188" t="s">
        <v>703</v>
      </c>
      <c r="D51" s="260">
        <f>SUM(D52:E54)</f>
        <v>695</v>
      </c>
      <c r="E51" s="260"/>
      <c r="F51" s="189">
        <f>SUM(F52:F54)</f>
        <v>669.9</v>
      </c>
      <c r="G51" s="189">
        <f>SUM(G52:G54)</f>
        <v>700.9</v>
      </c>
    </row>
    <row r="52" spans="1:11" ht="15.75" x14ac:dyDescent="0.25">
      <c r="C52" s="190" t="s">
        <v>707</v>
      </c>
      <c r="D52" s="261">
        <v>548.70000000000005</v>
      </c>
      <c r="E52" s="261"/>
      <c r="F52" s="191">
        <v>549.9</v>
      </c>
      <c r="G52" s="191">
        <v>580.9</v>
      </c>
    </row>
    <row r="53" spans="1:11" ht="15.75" x14ac:dyDescent="0.25">
      <c r="C53" s="190" t="s">
        <v>708</v>
      </c>
      <c r="D53" s="261">
        <v>120</v>
      </c>
      <c r="E53" s="261"/>
      <c r="F53" s="191">
        <v>120</v>
      </c>
      <c r="G53" s="191">
        <v>120</v>
      </c>
    </row>
    <row r="54" spans="1:11" ht="15.75" x14ac:dyDescent="0.25">
      <c r="C54" s="190" t="s">
        <v>708</v>
      </c>
      <c r="D54" s="261">
        <v>26.3</v>
      </c>
      <c r="E54" s="261"/>
      <c r="F54" s="191"/>
      <c r="G54" s="191"/>
    </row>
  </sheetData>
  <mergeCells count="64">
    <mergeCell ref="D51:E51"/>
    <mergeCell ref="D52:E52"/>
    <mergeCell ref="D54:E54"/>
    <mergeCell ref="D47:E47"/>
    <mergeCell ref="D46:E46"/>
    <mergeCell ref="D48:E48"/>
    <mergeCell ref="D49:E49"/>
    <mergeCell ref="D50:E50"/>
    <mergeCell ref="D53:E53"/>
    <mergeCell ref="B17:K17"/>
    <mergeCell ref="B20:K20"/>
    <mergeCell ref="B21:K21"/>
    <mergeCell ref="B22:K22"/>
    <mergeCell ref="B23:K23"/>
    <mergeCell ref="A14:A15"/>
    <mergeCell ref="A9:A10"/>
    <mergeCell ref="B9:K9"/>
    <mergeCell ref="B10:K10"/>
    <mergeCell ref="A11:A13"/>
    <mergeCell ref="B13:K13"/>
    <mergeCell ref="B11:K12"/>
    <mergeCell ref="G3:K5"/>
    <mergeCell ref="B37:K37"/>
    <mergeCell ref="B18:C18"/>
    <mergeCell ref="B19:C19"/>
    <mergeCell ref="B6:F6"/>
    <mergeCell ref="B14:K14"/>
    <mergeCell ref="B15:K15"/>
    <mergeCell ref="B8:K8"/>
    <mergeCell ref="B29:K29"/>
    <mergeCell ref="B30:C30"/>
    <mergeCell ref="B32:K32"/>
    <mergeCell ref="B33:C33"/>
    <mergeCell ref="B34:K34"/>
    <mergeCell ref="B35:K35"/>
    <mergeCell ref="B36:K36"/>
    <mergeCell ref="B16:K16"/>
    <mergeCell ref="B44:B45"/>
    <mergeCell ref="A20:A25"/>
    <mergeCell ref="A18:A19"/>
    <mergeCell ref="C44:C45"/>
    <mergeCell ref="D44:E45"/>
    <mergeCell ref="B24:K24"/>
    <mergeCell ref="B25:K25"/>
    <mergeCell ref="B26:C26"/>
    <mergeCell ref="B31:C31"/>
    <mergeCell ref="B27:K27"/>
    <mergeCell ref="B28:C28"/>
    <mergeCell ref="H46:K46"/>
    <mergeCell ref="A34:A37"/>
    <mergeCell ref="A26:A33"/>
    <mergeCell ref="K44:K45"/>
    <mergeCell ref="F44:F45"/>
    <mergeCell ref="G44:G45"/>
    <mergeCell ref="H44:H45"/>
    <mergeCell ref="I44:I45"/>
    <mergeCell ref="J44:J45"/>
    <mergeCell ref="A39:A45"/>
    <mergeCell ref="D38:E38"/>
    <mergeCell ref="D39:E39"/>
    <mergeCell ref="D40:E40"/>
    <mergeCell ref="D41:E41"/>
    <mergeCell ref="D42:E42"/>
    <mergeCell ref="D43:E43"/>
  </mergeCells>
  <hyperlinks>
    <hyperlink ref="B34" location="Par1725" tooltip="ПОДПРОГРАММА 1" display="Par1725" xr:uid="{00000000-0004-0000-0000-000000000000}"/>
    <hyperlink ref="B35" location="Par3233" tooltip="ПОДПРОГРАММА 2" display="Par3233" xr:uid="{00000000-0004-0000-0000-000001000000}"/>
    <hyperlink ref="B36" location="Par3768" tooltip="ПОДПРОГРАММА 3" display="Par3768" xr:uid="{00000000-0004-0000-0000-000002000000}"/>
  </hyperlinks>
  <pageMargins left="0.7" right="0.7" top="0.75" bottom="0.75" header="0.3" footer="0.3"/>
  <pageSetup paperSize="9" scale="49" orientation="portrait" horizontalDpi="300" verticalDpi="300" r:id="rId1"/>
  <headerFooter differentFirst="1">
    <oddHeader>&amp;C&amp;12&amp;P</oddHeader>
  </headerFooter>
  <rowBreaks count="1" manualBreakCount="1">
    <brk id="34" max="1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Q413"/>
  <sheetViews>
    <sheetView view="pageLayout" zoomScale="85" zoomScaleNormal="100" zoomScalePageLayoutView="85" workbookViewId="0">
      <selection sqref="A1:XFD1048576"/>
    </sheetView>
  </sheetViews>
  <sheetFormatPr defaultRowHeight="15" x14ac:dyDescent="0.25"/>
  <cols>
    <col min="1" max="1" width="7.42578125" style="25" customWidth="1"/>
    <col min="2" max="2" width="27.140625" style="26" customWidth="1"/>
    <col min="3" max="3" width="12.140625" style="20" customWidth="1"/>
    <col min="4" max="4" width="13.7109375" style="3" customWidth="1"/>
    <col min="5" max="5" width="11.7109375" style="3" customWidth="1"/>
    <col min="6" max="6" width="11.5703125" style="3" bestFit="1" customWidth="1"/>
    <col min="7" max="7" width="12.5703125" style="3" customWidth="1"/>
    <col min="8" max="9" width="9.42578125" style="3" bestFit="1" customWidth="1"/>
    <col min="10" max="10" width="15.7109375" style="20" customWidth="1"/>
    <col min="11" max="11" width="22.5703125" style="20" customWidth="1"/>
    <col min="12" max="12" width="13" style="20" customWidth="1"/>
    <col min="13" max="13" width="13.5703125" style="20" customWidth="1"/>
    <col min="14" max="16384" width="9.140625" style="20"/>
  </cols>
  <sheetData>
    <row r="2" spans="1:12" ht="51.75" customHeight="1" x14ac:dyDescent="0.25">
      <c r="A2" s="430" t="s">
        <v>227</v>
      </c>
      <c r="B2" s="431"/>
      <c r="C2" s="431"/>
      <c r="D2" s="431"/>
      <c r="E2" s="431"/>
      <c r="F2" s="431"/>
      <c r="G2" s="431"/>
      <c r="H2" s="431"/>
      <c r="I2" s="431"/>
      <c r="J2" s="431"/>
      <c r="K2" s="431"/>
      <c r="L2" s="431"/>
    </row>
    <row r="3" spans="1:12" ht="22.5" customHeight="1" x14ac:dyDescent="0.25">
      <c r="A3" s="431"/>
      <c r="B3" s="431"/>
      <c r="C3" s="431"/>
      <c r="D3" s="431"/>
      <c r="E3" s="431"/>
      <c r="F3" s="431"/>
      <c r="G3" s="431"/>
      <c r="H3" s="431"/>
      <c r="I3" s="431"/>
      <c r="J3" s="431"/>
      <c r="K3" s="431"/>
      <c r="L3" s="431"/>
    </row>
    <row r="4" spans="1:12" x14ac:dyDescent="0.25">
      <c r="A4" s="431"/>
      <c r="B4" s="431"/>
      <c r="C4" s="431"/>
      <c r="D4" s="431"/>
      <c r="E4" s="431"/>
      <c r="F4" s="431"/>
      <c r="G4" s="431"/>
      <c r="H4" s="431"/>
      <c r="I4" s="431"/>
      <c r="J4" s="431"/>
      <c r="K4" s="431"/>
      <c r="L4" s="431"/>
    </row>
    <row r="5" spans="1:12" x14ac:dyDescent="0.25">
      <c r="A5" s="13"/>
      <c r="B5" s="14"/>
      <c r="C5" s="14"/>
      <c r="D5" s="1"/>
      <c r="E5" s="1"/>
      <c r="F5" s="1"/>
      <c r="G5" s="1"/>
      <c r="H5" s="1"/>
      <c r="I5" s="1"/>
      <c r="J5" s="14"/>
      <c r="K5" s="14"/>
      <c r="L5" s="14"/>
    </row>
    <row r="6" spans="1:12" ht="90" customHeight="1" x14ac:dyDescent="0.25">
      <c r="A6" s="428" t="s">
        <v>156</v>
      </c>
      <c r="B6" s="232" t="s">
        <v>80</v>
      </c>
      <c r="C6" s="232" t="s">
        <v>9</v>
      </c>
      <c r="D6" s="429" t="s">
        <v>10</v>
      </c>
      <c r="E6" s="429" t="s">
        <v>11</v>
      </c>
      <c r="F6" s="429"/>
      <c r="G6" s="429"/>
      <c r="H6" s="429"/>
      <c r="I6" s="429"/>
      <c r="J6" s="232" t="s">
        <v>123</v>
      </c>
      <c r="K6" s="232" t="s">
        <v>81</v>
      </c>
      <c r="L6" s="232"/>
    </row>
    <row r="7" spans="1:12" ht="105" x14ac:dyDescent="0.25">
      <c r="A7" s="428"/>
      <c r="B7" s="232"/>
      <c r="C7" s="232"/>
      <c r="D7" s="429"/>
      <c r="E7" s="212" t="s">
        <v>12</v>
      </c>
      <c r="F7" s="212" t="s">
        <v>13</v>
      </c>
      <c r="G7" s="212" t="s">
        <v>14</v>
      </c>
      <c r="H7" s="212" t="s">
        <v>15</v>
      </c>
      <c r="I7" s="212" t="s">
        <v>16</v>
      </c>
      <c r="J7" s="232"/>
      <c r="K7" s="207" t="s">
        <v>82</v>
      </c>
      <c r="L7" s="207" t="s">
        <v>83</v>
      </c>
    </row>
    <row r="8" spans="1:12" s="22" customFormat="1" x14ac:dyDescent="0.25">
      <c r="A8" s="2">
        <v>1</v>
      </c>
      <c r="B8" s="2">
        <v>2</v>
      </c>
      <c r="C8" s="2">
        <v>3</v>
      </c>
      <c r="D8" s="212">
        <v>4</v>
      </c>
      <c r="E8" s="212">
        <v>5</v>
      </c>
      <c r="F8" s="212">
        <v>6</v>
      </c>
      <c r="G8" s="212">
        <v>7</v>
      </c>
      <c r="H8" s="212">
        <v>8</v>
      </c>
      <c r="I8" s="212">
        <v>9</v>
      </c>
      <c r="J8" s="2">
        <v>10</v>
      </c>
      <c r="K8" s="2">
        <v>11</v>
      </c>
      <c r="L8" s="2">
        <v>12</v>
      </c>
    </row>
    <row r="9" spans="1:12" ht="19.5" customHeight="1" x14ac:dyDescent="0.25">
      <c r="A9" s="232" t="s">
        <v>1</v>
      </c>
      <c r="B9" s="232"/>
      <c r="C9" s="232"/>
      <c r="D9" s="232"/>
      <c r="E9" s="232"/>
      <c r="F9" s="232"/>
      <c r="G9" s="232"/>
      <c r="H9" s="232"/>
      <c r="I9" s="232"/>
      <c r="J9" s="232"/>
      <c r="K9" s="232"/>
      <c r="L9" s="232"/>
    </row>
    <row r="10" spans="1:12" ht="26.25" customHeight="1" x14ac:dyDescent="0.25">
      <c r="A10" s="232" t="s">
        <v>25</v>
      </c>
      <c r="B10" s="232"/>
      <c r="C10" s="232"/>
      <c r="D10" s="232"/>
      <c r="E10" s="232"/>
      <c r="F10" s="232"/>
      <c r="G10" s="232"/>
      <c r="H10" s="232"/>
      <c r="I10" s="232"/>
      <c r="J10" s="232"/>
      <c r="K10" s="232"/>
      <c r="L10" s="232"/>
    </row>
    <row r="11" spans="1:12" ht="45.75" customHeight="1" x14ac:dyDescent="0.25">
      <c r="A11" s="428">
        <v>1</v>
      </c>
      <c r="B11" s="232" t="s">
        <v>84</v>
      </c>
      <c r="C11" s="211" t="s">
        <v>340</v>
      </c>
      <c r="D11" s="63">
        <f>SUM(D12:D18)</f>
        <v>5210.7999999999993</v>
      </c>
      <c r="E11" s="63">
        <f t="shared" ref="E11:I11" si="0">SUM(E12:E18)</f>
        <v>0</v>
      </c>
      <c r="F11" s="63">
        <f t="shared" si="0"/>
        <v>5210.7999999999993</v>
      </c>
      <c r="G11" s="63">
        <f t="shared" si="0"/>
        <v>0</v>
      </c>
      <c r="H11" s="63">
        <f t="shared" si="0"/>
        <v>0</v>
      </c>
      <c r="I11" s="63">
        <f t="shared" si="0"/>
        <v>0</v>
      </c>
      <c r="J11" s="232" t="s">
        <v>488</v>
      </c>
      <c r="K11" s="232" t="s">
        <v>85</v>
      </c>
      <c r="L11" s="211">
        <v>28</v>
      </c>
    </row>
    <row r="12" spans="1:12" x14ac:dyDescent="0.25">
      <c r="A12" s="428"/>
      <c r="B12" s="232"/>
      <c r="C12" s="207" t="s">
        <v>73</v>
      </c>
      <c r="D12" s="212">
        <f t="shared" ref="D12:D17" si="1">D20+D28+D36</f>
        <v>726.4</v>
      </c>
      <c r="E12" s="212">
        <f t="shared" ref="E12:H18" si="2">E20+E28+E36</f>
        <v>0</v>
      </c>
      <c r="F12" s="212">
        <f t="shared" si="2"/>
        <v>726.4</v>
      </c>
      <c r="G12" s="212">
        <f t="shared" si="2"/>
        <v>0</v>
      </c>
      <c r="H12" s="212">
        <f t="shared" si="2"/>
        <v>0</v>
      </c>
      <c r="I12" s="212">
        <f t="shared" ref="I12:I17" si="3">I20+I28+I36</f>
        <v>0</v>
      </c>
      <c r="J12" s="232"/>
      <c r="K12" s="232"/>
      <c r="L12" s="207">
        <v>4</v>
      </c>
    </row>
    <row r="13" spans="1:12" x14ac:dyDescent="0.25">
      <c r="A13" s="428"/>
      <c r="B13" s="232"/>
      <c r="C13" s="207" t="s">
        <v>77</v>
      </c>
      <c r="D13" s="212">
        <f t="shared" si="1"/>
        <v>747.4</v>
      </c>
      <c r="E13" s="212">
        <f t="shared" si="2"/>
        <v>0</v>
      </c>
      <c r="F13" s="212">
        <f t="shared" si="2"/>
        <v>747.4</v>
      </c>
      <c r="G13" s="212">
        <f t="shared" si="2"/>
        <v>0</v>
      </c>
      <c r="H13" s="212">
        <f t="shared" si="2"/>
        <v>0</v>
      </c>
      <c r="I13" s="212">
        <f t="shared" si="3"/>
        <v>0</v>
      </c>
      <c r="J13" s="232"/>
      <c r="K13" s="232"/>
      <c r="L13" s="207">
        <v>4</v>
      </c>
    </row>
    <row r="14" spans="1:12" x14ac:dyDescent="0.25">
      <c r="A14" s="428"/>
      <c r="B14" s="232"/>
      <c r="C14" s="207" t="s">
        <v>330</v>
      </c>
      <c r="D14" s="212">
        <f t="shared" si="1"/>
        <v>747.4</v>
      </c>
      <c r="E14" s="212">
        <f t="shared" si="2"/>
        <v>0</v>
      </c>
      <c r="F14" s="212">
        <f t="shared" si="2"/>
        <v>747.4</v>
      </c>
      <c r="G14" s="212">
        <f t="shared" si="2"/>
        <v>0</v>
      </c>
      <c r="H14" s="212">
        <f t="shared" si="2"/>
        <v>0</v>
      </c>
      <c r="I14" s="212">
        <f t="shared" si="3"/>
        <v>0</v>
      </c>
      <c r="J14" s="232"/>
      <c r="K14" s="232"/>
      <c r="L14" s="207">
        <v>4</v>
      </c>
    </row>
    <row r="15" spans="1:12" x14ac:dyDescent="0.25">
      <c r="A15" s="428"/>
      <c r="B15" s="232"/>
      <c r="C15" s="207" t="s">
        <v>331</v>
      </c>
      <c r="D15" s="212">
        <f t="shared" si="1"/>
        <v>747.4</v>
      </c>
      <c r="E15" s="212">
        <f t="shared" si="2"/>
        <v>0</v>
      </c>
      <c r="F15" s="212">
        <f t="shared" si="2"/>
        <v>747.4</v>
      </c>
      <c r="G15" s="212">
        <f t="shared" si="2"/>
        <v>0</v>
      </c>
      <c r="H15" s="212">
        <f t="shared" si="2"/>
        <v>0</v>
      </c>
      <c r="I15" s="212">
        <f t="shared" si="3"/>
        <v>0</v>
      </c>
      <c r="J15" s="232"/>
      <c r="K15" s="232"/>
      <c r="L15" s="207">
        <v>4</v>
      </c>
    </row>
    <row r="16" spans="1:12" x14ac:dyDescent="0.25">
      <c r="A16" s="428"/>
      <c r="B16" s="232"/>
      <c r="C16" s="207" t="s">
        <v>341</v>
      </c>
      <c r="D16" s="212">
        <f t="shared" si="1"/>
        <v>747.4</v>
      </c>
      <c r="E16" s="212">
        <f t="shared" si="2"/>
        <v>0</v>
      </c>
      <c r="F16" s="212">
        <f t="shared" si="2"/>
        <v>747.4</v>
      </c>
      <c r="G16" s="212">
        <f t="shared" si="2"/>
        <v>0</v>
      </c>
      <c r="H16" s="212">
        <f t="shared" si="2"/>
        <v>0</v>
      </c>
      <c r="I16" s="212">
        <f t="shared" si="3"/>
        <v>0</v>
      </c>
      <c r="J16" s="232"/>
      <c r="K16" s="232"/>
      <c r="L16" s="207">
        <v>4</v>
      </c>
    </row>
    <row r="17" spans="1:13" ht="30" x14ac:dyDescent="0.25">
      <c r="A17" s="428"/>
      <c r="B17" s="232"/>
      <c r="C17" s="207" t="s">
        <v>342</v>
      </c>
      <c r="D17" s="212">
        <f t="shared" si="1"/>
        <v>747.4</v>
      </c>
      <c r="E17" s="212">
        <f t="shared" si="2"/>
        <v>0</v>
      </c>
      <c r="F17" s="212">
        <f t="shared" si="2"/>
        <v>747.4</v>
      </c>
      <c r="G17" s="212">
        <f t="shared" si="2"/>
        <v>0</v>
      </c>
      <c r="H17" s="212">
        <f t="shared" si="2"/>
        <v>0</v>
      </c>
      <c r="I17" s="212">
        <f t="shared" si="3"/>
        <v>0</v>
      </c>
      <c r="J17" s="232"/>
      <c r="K17" s="232"/>
      <c r="L17" s="207">
        <v>4</v>
      </c>
    </row>
    <row r="18" spans="1:13" ht="30" x14ac:dyDescent="0.25">
      <c r="A18" s="428"/>
      <c r="B18" s="232"/>
      <c r="C18" s="207" t="s">
        <v>343</v>
      </c>
      <c r="D18" s="212">
        <f>D26+D34+D42</f>
        <v>747.4</v>
      </c>
      <c r="E18" s="212">
        <f t="shared" ref="E18:H18" si="4">E26+E34+E42</f>
        <v>0</v>
      </c>
      <c r="F18" s="212">
        <f t="shared" si="2"/>
        <v>747.4</v>
      </c>
      <c r="G18" s="212">
        <f t="shared" si="4"/>
        <v>0</v>
      </c>
      <c r="H18" s="212">
        <f t="shared" si="4"/>
        <v>0</v>
      </c>
      <c r="I18" s="212">
        <f>I26+I34+I42</f>
        <v>0</v>
      </c>
      <c r="J18" s="232"/>
      <c r="K18" s="232"/>
      <c r="L18" s="207">
        <v>4</v>
      </c>
    </row>
    <row r="19" spans="1:13" ht="28.5" x14ac:dyDescent="0.25">
      <c r="A19" s="428" t="s">
        <v>18</v>
      </c>
      <c r="B19" s="232" t="s">
        <v>86</v>
      </c>
      <c r="C19" s="211" t="s">
        <v>340</v>
      </c>
      <c r="D19" s="63">
        <f>SUM(D20:D26)</f>
        <v>4664.8</v>
      </c>
      <c r="E19" s="63">
        <f t="shared" ref="E19:I19" si="5">SUM(E20:E26)</f>
        <v>0</v>
      </c>
      <c r="F19" s="63">
        <f t="shared" si="5"/>
        <v>4664.8</v>
      </c>
      <c r="G19" s="63">
        <f t="shared" si="5"/>
        <v>0</v>
      </c>
      <c r="H19" s="63">
        <f t="shared" si="5"/>
        <v>0</v>
      </c>
      <c r="I19" s="63">
        <f t="shared" si="5"/>
        <v>0</v>
      </c>
      <c r="J19" s="232" t="s">
        <v>488</v>
      </c>
      <c r="K19" s="232" t="s">
        <v>87</v>
      </c>
      <c r="L19" s="211">
        <v>28</v>
      </c>
    </row>
    <row r="20" spans="1:13" ht="23.25" customHeight="1" x14ac:dyDescent="0.25">
      <c r="A20" s="428"/>
      <c r="B20" s="232"/>
      <c r="C20" s="207" t="s">
        <v>73</v>
      </c>
      <c r="D20" s="212">
        <f>SUM(E20:I20)</f>
        <v>666.4</v>
      </c>
      <c r="E20" s="212">
        <v>0</v>
      </c>
      <c r="F20" s="212">
        <v>666.4</v>
      </c>
      <c r="G20" s="212">
        <v>0</v>
      </c>
      <c r="H20" s="212">
        <v>0</v>
      </c>
      <c r="I20" s="212">
        <v>0</v>
      </c>
      <c r="J20" s="232"/>
      <c r="K20" s="232"/>
      <c r="L20" s="207">
        <v>4</v>
      </c>
    </row>
    <row r="21" spans="1:13" ht="25.5" customHeight="1" x14ac:dyDescent="0.25">
      <c r="A21" s="428"/>
      <c r="B21" s="232"/>
      <c r="C21" s="207" t="s">
        <v>77</v>
      </c>
      <c r="D21" s="212">
        <f>SUM(E21:I21)</f>
        <v>666.4</v>
      </c>
      <c r="E21" s="212">
        <v>0</v>
      </c>
      <c r="F21" s="212">
        <v>666.4</v>
      </c>
      <c r="G21" s="212">
        <v>0</v>
      </c>
      <c r="H21" s="212">
        <f>H29+H37+H45</f>
        <v>0</v>
      </c>
      <c r="I21" s="212">
        <f>I29+I37+I45</f>
        <v>0</v>
      </c>
      <c r="J21" s="232"/>
      <c r="K21" s="232"/>
      <c r="L21" s="207">
        <v>4</v>
      </c>
    </row>
    <row r="22" spans="1:13" ht="23.25" customHeight="1" x14ac:dyDescent="0.25">
      <c r="A22" s="428"/>
      <c r="B22" s="232"/>
      <c r="C22" s="207" t="s">
        <v>330</v>
      </c>
      <c r="D22" s="212">
        <f t="shared" ref="D22:D23" si="6">SUM(E22:I22)</f>
        <v>666.4</v>
      </c>
      <c r="E22" s="212">
        <v>0</v>
      </c>
      <c r="F22" s="212">
        <v>666.4</v>
      </c>
      <c r="G22" s="212">
        <v>0</v>
      </c>
      <c r="H22" s="212">
        <v>0</v>
      </c>
      <c r="I22" s="212">
        <v>0</v>
      </c>
      <c r="J22" s="232"/>
      <c r="K22" s="232"/>
      <c r="L22" s="207">
        <v>4</v>
      </c>
    </row>
    <row r="23" spans="1:13" x14ac:dyDescent="0.25">
      <c r="A23" s="428"/>
      <c r="B23" s="232"/>
      <c r="C23" s="207" t="s">
        <v>331</v>
      </c>
      <c r="D23" s="212">
        <f t="shared" si="6"/>
        <v>666.4</v>
      </c>
      <c r="E23" s="212">
        <f>E31+E39+E47</f>
        <v>0</v>
      </c>
      <c r="F23" s="212">
        <v>666.4</v>
      </c>
      <c r="G23" s="212">
        <v>0</v>
      </c>
      <c r="H23" s="212">
        <f>H31+H39+H47</f>
        <v>0</v>
      </c>
      <c r="I23" s="212">
        <f>I31+I39+I47</f>
        <v>0</v>
      </c>
      <c r="J23" s="232"/>
      <c r="K23" s="232"/>
      <c r="L23" s="207">
        <v>4</v>
      </c>
    </row>
    <row r="24" spans="1:13" x14ac:dyDescent="0.25">
      <c r="A24" s="428"/>
      <c r="B24" s="232"/>
      <c r="C24" s="211" t="s">
        <v>341</v>
      </c>
      <c r="D24" s="212">
        <f>F24+G24</f>
        <v>666.4</v>
      </c>
      <c r="E24" s="212">
        <v>0</v>
      </c>
      <c r="F24" s="212">
        <v>666.4</v>
      </c>
      <c r="G24" s="212">
        <v>0</v>
      </c>
      <c r="H24" s="212">
        <v>0</v>
      </c>
      <c r="I24" s="212">
        <v>0</v>
      </c>
      <c r="J24" s="232"/>
      <c r="K24" s="232"/>
      <c r="L24" s="207">
        <v>4</v>
      </c>
    </row>
    <row r="25" spans="1:13" ht="30" x14ac:dyDescent="0.25">
      <c r="A25" s="428"/>
      <c r="B25" s="232"/>
      <c r="C25" s="207" t="s">
        <v>342</v>
      </c>
      <c r="D25" s="212">
        <f t="shared" ref="D25:D26" si="7">F25+G25</f>
        <v>666.4</v>
      </c>
      <c r="E25" s="212">
        <f>E33+E41+E49</f>
        <v>0</v>
      </c>
      <c r="F25" s="212">
        <v>666.4</v>
      </c>
      <c r="G25" s="212">
        <v>0</v>
      </c>
      <c r="H25" s="212">
        <f>H33+H41+H49</f>
        <v>0</v>
      </c>
      <c r="I25" s="212">
        <f>I33+I41+I49</f>
        <v>0</v>
      </c>
      <c r="J25" s="232"/>
      <c r="K25" s="232"/>
      <c r="L25" s="207">
        <v>4</v>
      </c>
    </row>
    <row r="26" spans="1:13" ht="30" x14ac:dyDescent="0.25">
      <c r="A26" s="428"/>
      <c r="B26" s="232"/>
      <c r="C26" s="207" t="s">
        <v>343</v>
      </c>
      <c r="D26" s="212">
        <f t="shared" si="7"/>
        <v>666.4</v>
      </c>
      <c r="E26" s="212">
        <v>0</v>
      </c>
      <c r="F26" s="212">
        <v>666.4</v>
      </c>
      <c r="G26" s="212">
        <v>0</v>
      </c>
      <c r="H26" s="212">
        <v>0</v>
      </c>
      <c r="I26" s="212">
        <v>0</v>
      </c>
      <c r="J26" s="232"/>
      <c r="K26" s="232"/>
      <c r="L26" s="207">
        <v>4</v>
      </c>
    </row>
    <row r="27" spans="1:13" ht="28.5" x14ac:dyDescent="0.25">
      <c r="A27" s="428" t="s">
        <v>121</v>
      </c>
      <c r="B27" s="232" t="s">
        <v>88</v>
      </c>
      <c r="C27" s="211" t="s">
        <v>340</v>
      </c>
      <c r="D27" s="63">
        <f>SUM(D28:D34)</f>
        <v>546</v>
      </c>
      <c r="E27" s="63">
        <v>0</v>
      </c>
      <c r="F27" s="63">
        <f t="shared" ref="F27" si="8">SUM(F28:F34)</f>
        <v>546</v>
      </c>
      <c r="G27" s="63">
        <v>0</v>
      </c>
      <c r="H27" s="63">
        <v>0</v>
      </c>
      <c r="I27" s="63">
        <v>0</v>
      </c>
      <c r="J27" s="232" t="s">
        <v>488</v>
      </c>
      <c r="K27" s="232" t="s">
        <v>89</v>
      </c>
      <c r="L27" s="211">
        <v>28</v>
      </c>
    </row>
    <row r="28" spans="1:13" ht="21.75" customHeight="1" x14ac:dyDescent="0.25">
      <c r="A28" s="428"/>
      <c r="B28" s="232"/>
      <c r="C28" s="207" t="s">
        <v>73</v>
      </c>
      <c r="D28" s="212">
        <f>SUM(E28:I28)</f>
        <v>60</v>
      </c>
      <c r="E28" s="212">
        <v>0</v>
      </c>
      <c r="F28" s="212">
        <v>60</v>
      </c>
      <c r="G28" s="212">
        <v>0</v>
      </c>
      <c r="H28" s="212">
        <v>0</v>
      </c>
      <c r="I28" s="212">
        <v>0</v>
      </c>
      <c r="J28" s="232"/>
      <c r="K28" s="232"/>
      <c r="L28" s="207">
        <v>4</v>
      </c>
      <c r="M28" s="20">
        <v>-21</v>
      </c>
    </row>
    <row r="29" spans="1:13" ht="21.75" customHeight="1" x14ac:dyDescent="0.25">
      <c r="A29" s="428"/>
      <c r="B29" s="232"/>
      <c r="C29" s="207" t="s">
        <v>77</v>
      </c>
      <c r="D29" s="212">
        <f t="shared" ref="D29:D31" si="9">SUM(E29:I29)</f>
        <v>81</v>
      </c>
      <c r="E29" s="212">
        <v>0</v>
      </c>
      <c r="F29" s="212">
        <v>81</v>
      </c>
      <c r="G29" s="212">
        <v>0</v>
      </c>
      <c r="H29" s="212">
        <v>0</v>
      </c>
      <c r="I29" s="212">
        <v>0</v>
      </c>
      <c r="J29" s="232"/>
      <c r="K29" s="232"/>
      <c r="L29" s="207">
        <v>4</v>
      </c>
    </row>
    <row r="30" spans="1:13" ht="21.75" customHeight="1" x14ac:dyDescent="0.25">
      <c r="A30" s="428"/>
      <c r="B30" s="232"/>
      <c r="C30" s="207" t="s">
        <v>330</v>
      </c>
      <c r="D30" s="212">
        <f t="shared" si="9"/>
        <v>81</v>
      </c>
      <c r="E30" s="212">
        <v>0</v>
      </c>
      <c r="F30" s="212">
        <v>81</v>
      </c>
      <c r="G30" s="212">
        <v>0</v>
      </c>
      <c r="H30" s="212">
        <v>0</v>
      </c>
      <c r="I30" s="212">
        <v>0</v>
      </c>
      <c r="J30" s="232"/>
      <c r="K30" s="232"/>
      <c r="L30" s="207">
        <v>4</v>
      </c>
    </row>
    <row r="31" spans="1:13" ht="24.75" customHeight="1" x14ac:dyDescent="0.25">
      <c r="A31" s="428"/>
      <c r="B31" s="232"/>
      <c r="C31" s="207" t="s">
        <v>331</v>
      </c>
      <c r="D31" s="212">
        <f t="shared" si="9"/>
        <v>81</v>
      </c>
      <c r="E31" s="212">
        <v>0</v>
      </c>
      <c r="F31" s="212">
        <v>81</v>
      </c>
      <c r="G31" s="212">
        <v>0</v>
      </c>
      <c r="H31" s="212">
        <v>0</v>
      </c>
      <c r="I31" s="212">
        <v>0</v>
      </c>
      <c r="J31" s="232"/>
      <c r="K31" s="232"/>
      <c r="L31" s="207">
        <v>4</v>
      </c>
    </row>
    <row r="32" spans="1:13" ht="21.75" customHeight="1" x14ac:dyDescent="0.25">
      <c r="A32" s="428"/>
      <c r="B32" s="232"/>
      <c r="C32" s="207" t="s">
        <v>341</v>
      </c>
      <c r="D32" s="212">
        <f>E32+F32+G32+I32+H32</f>
        <v>81</v>
      </c>
      <c r="E32" s="212">
        <v>0</v>
      </c>
      <c r="F32" s="212">
        <v>81</v>
      </c>
      <c r="G32" s="212">
        <v>0</v>
      </c>
      <c r="H32" s="212">
        <v>0</v>
      </c>
      <c r="I32" s="212">
        <v>0</v>
      </c>
      <c r="J32" s="232"/>
      <c r="K32" s="232"/>
      <c r="L32" s="207">
        <v>4</v>
      </c>
    </row>
    <row r="33" spans="1:12" ht="30" x14ac:dyDescent="0.25">
      <c r="A33" s="428"/>
      <c r="B33" s="232"/>
      <c r="C33" s="207" t="s">
        <v>342</v>
      </c>
      <c r="D33" s="212">
        <f t="shared" ref="D33:D34" si="10">E33+F33+G33+I33+H33</f>
        <v>81</v>
      </c>
      <c r="E33" s="212">
        <v>0</v>
      </c>
      <c r="F33" s="212">
        <v>81</v>
      </c>
      <c r="G33" s="212">
        <v>0</v>
      </c>
      <c r="H33" s="212">
        <v>0</v>
      </c>
      <c r="I33" s="212">
        <v>0</v>
      </c>
      <c r="J33" s="232"/>
      <c r="K33" s="232"/>
      <c r="L33" s="207">
        <v>4</v>
      </c>
    </row>
    <row r="34" spans="1:12" ht="30" x14ac:dyDescent="0.25">
      <c r="A34" s="428"/>
      <c r="B34" s="232"/>
      <c r="C34" s="207" t="s">
        <v>343</v>
      </c>
      <c r="D34" s="212">
        <f t="shared" si="10"/>
        <v>81</v>
      </c>
      <c r="E34" s="212">
        <v>0</v>
      </c>
      <c r="F34" s="212">
        <v>81</v>
      </c>
      <c r="G34" s="212">
        <v>0</v>
      </c>
      <c r="H34" s="212">
        <v>0</v>
      </c>
      <c r="I34" s="212">
        <v>0</v>
      </c>
      <c r="J34" s="232"/>
      <c r="K34" s="232"/>
      <c r="L34" s="207">
        <v>4</v>
      </c>
    </row>
    <row r="35" spans="1:12" ht="28.5" x14ac:dyDescent="0.25">
      <c r="A35" s="428" t="s">
        <v>122</v>
      </c>
      <c r="B35" s="232" t="s">
        <v>90</v>
      </c>
      <c r="C35" s="211" t="s">
        <v>340</v>
      </c>
      <c r="D35" s="63">
        <f>SUM(D36:D42)</f>
        <v>0</v>
      </c>
      <c r="E35" s="63">
        <v>0</v>
      </c>
      <c r="F35" s="63">
        <f t="shared" ref="F35" si="11">SUM(F36:F42)</f>
        <v>0</v>
      </c>
      <c r="G35" s="63">
        <v>0</v>
      </c>
      <c r="H35" s="63">
        <v>0</v>
      </c>
      <c r="I35" s="63">
        <v>0</v>
      </c>
      <c r="J35" s="232" t="s">
        <v>488</v>
      </c>
      <c r="K35" s="232" t="s">
        <v>91</v>
      </c>
      <c r="L35" s="211">
        <v>28</v>
      </c>
    </row>
    <row r="36" spans="1:12" ht="25.5" customHeight="1" x14ac:dyDescent="0.25">
      <c r="A36" s="428"/>
      <c r="B36" s="232"/>
      <c r="C36" s="207" t="s">
        <v>73</v>
      </c>
      <c r="D36" s="212">
        <f>SUM(E36:I36)</f>
        <v>0</v>
      </c>
      <c r="E36" s="212">
        <v>0</v>
      </c>
      <c r="F36" s="212">
        <v>0</v>
      </c>
      <c r="G36" s="212">
        <v>0</v>
      </c>
      <c r="H36" s="212">
        <v>0</v>
      </c>
      <c r="I36" s="212">
        <v>0</v>
      </c>
      <c r="J36" s="232"/>
      <c r="K36" s="232"/>
      <c r="L36" s="207">
        <v>4</v>
      </c>
    </row>
    <row r="37" spans="1:12" ht="25.5" customHeight="1" x14ac:dyDescent="0.25">
      <c r="A37" s="428"/>
      <c r="B37" s="232"/>
      <c r="C37" s="207" t="s">
        <v>77</v>
      </c>
      <c r="D37" s="212">
        <f t="shared" ref="D37:D42" si="12">SUM(E37:I37)</f>
        <v>0</v>
      </c>
      <c r="E37" s="212">
        <v>0</v>
      </c>
      <c r="F37" s="212">
        <v>0</v>
      </c>
      <c r="G37" s="212">
        <v>0</v>
      </c>
      <c r="H37" s="212">
        <v>0</v>
      </c>
      <c r="I37" s="212">
        <v>0</v>
      </c>
      <c r="J37" s="232"/>
      <c r="K37" s="232"/>
      <c r="L37" s="207">
        <v>4</v>
      </c>
    </row>
    <row r="38" spans="1:12" ht="25.5" customHeight="1" x14ac:dyDescent="0.25">
      <c r="A38" s="428"/>
      <c r="B38" s="232"/>
      <c r="C38" s="207" t="s">
        <v>330</v>
      </c>
      <c r="D38" s="212">
        <f t="shared" si="12"/>
        <v>0</v>
      </c>
      <c r="E38" s="212">
        <v>0</v>
      </c>
      <c r="F38" s="212">
        <v>0</v>
      </c>
      <c r="G38" s="212">
        <v>0</v>
      </c>
      <c r="H38" s="212">
        <v>0</v>
      </c>
      <c r="I38" s="212">
        <v>0</v>
      </c>
      <c r="J38" s="232"/>
      <c r="K38" s="232"/>
      <c r="L38" s="207">
        <v>4</v>
      </c>
    </row>
    <row r="39" spans="1:12" ht="25.5" customHeight="1" x14ac:dyDescent="0.25">
      <c r="A39" s="428"/>
      <c r="B39" s="232"/>
      <c r="C39" s="207" t="s">
        <v>331</v>
      </c>
      <c r="D39" s="212">
        <f t="shared" si="12"/>
        <v>0</v>
      </c>
      <c r="E39" s="212">
        <v>0</v>
      </c>
      <c r="F39" s="212">
        <v>0</v>
      </c>
      <c r="G39" s="212">
        <v>0</v>
      </c>
      <c r="H39" s="212">
        <v>0</v>
      </c>
      <c r="I39" s="212">
        <v>0</v>
      </c>
      <c r="J39" s="232"/>
      <c r="K39" s="232"/>
      <c r="L39" s="207">
        <v>4</v>
      </c>
    </row>
    <row r="40" spans="1:12" ht="25.5" customHeight="1" x14ac:dyDescent="0.25">
      <c r="A40" s="428"/>
      <c r="B40" s="232"/>
      <c r="C40" s="207" t="s">
        <v>341</v>
      </c>
      <c r="D40" s="212">
        <f>SUM(E40:I40)</f>
        <v>0</v>
      </c>
      <c r="E40" s="212">
        <v>0</v>
      </c>
      <c r="F40" s="212">
        <v>0</v>
      </c>
      <c r="G40" s="212">
        <v>0</v>
      </c>
      <c r="H40" s="212">
        <v>0</v>
      </c>
      <c r="I40" s="212">
        <v>0</v>
      </c>
      <c r="J40" s="232"/>
      <c r="K40" s="232"/>
      <c r="L40" s="207">
        <v>4</v>
      </c>
    </row>
    <row r="41" spans="1:12" ht="30" x14ac:dyDescent="0.25">
      <c r="A41" s="428"/>
      <c r="B41" s="232"/>
      <c r="C41" s="207" t="s">
        <v>342</v>
      </c>
      <c r="D41" s="212">
        <f t="shared" si="12"/>
        <v>0</v>
      </c>
      <c r="E41" s="212">
        <v>0</v>
      </c>
      <c r="F41" s="212">
        <v>0</v>
      </c>
      <c r="G41" s="212">
        <v>0</v>
      </c>
      <c r="H41" s="212">
        <v>0</v>
      </c>
      <c r="I41" s="212">
        <v>0</v>
      </c>
      <c r="J41" s="232"/>
      <c r="K41" s="232"/>
      <c r="L41" s="207">
        <v>4</v>
      </c>
    </row>
    <row r="42" spans="1:12" ht="30" x14ac:dyDescent="0.25">
      <c r="A42" s="428"/>
      <c r="B42" s="232"/>
      <c r="C42" s="207" t="s">
        <v>343</v>
      </c>
      <c r="D42" s="212">
        <f t="shared" si="12"/>
        <v>0</v>
      </c>
      <c r="E42" s="212">
        <v>0</v>
      </c>
      <c r="F42" s="212">
        <v>0</v>
      </c>
      <c r="G42" s="212">
        <v>0</v>
      </c>
      <c r="H42" s="212">
        <v>0</v>
      </c>
      <c r="I42" s="212">
        <v>0</v>
      </c>
      <c r="J42" s="232"/>
      <c r="K42" s="232"/>
      <c r="L42" s="207">
        <v>4</v>
      </c>
    </row>
    <row r="43" spans="1:12" ht="28.5" customHeight="1" x14ac:dyDescent="0.25">
      <c r="A43" s="428" t="s">
        <v>29</v>
      </c>
      <c r="B43" s="428"/>
      <c r="C43" s="428"/>
      <c r="D43" s="428"/>
      <c r="E43" s="428"/>
      <c r="F43" s="428"/>
      <c r="G43" s="428"/>
      <c r="H43" s="428"/>
      <c r="I43" s="428"/>
      <c r="J43" s="428"/>
      <c r="K43" s="428"/>
      <c r="L43" s="428"/>
    </row>
    <row r="44" spans="1:12" ht="33.75" customHeight="1" x14ac:dyDescent="0.25">
      <c r="A44" s="428" t="s">
        <v>349</v>
      </c>
      <c r="B44" s="232" t="s">
        <v>93</v>
      </c>
      <c r="C44" s="211" t="s">
        <v>340</v>
      </c>
      <c r="D44" s="63">
        <f>SUM(D45:D51)</f>
        <v>16186.8</v>
      </c>
      <c r="E44" s="63">
        <f t="shared" ref="E44:I44" si="13">SUM(E45:E51)</f>
        <v>0</v>
      </c>
      <c r="F44" s="63">
        <f t="shared" si="13"/>
        <v>16186.8</v>
      </c>
      <c r="G44" s="63">
        <f t="shared" si="13"/>
        <v>0</v>
      </c>
      <c r="H44" s="63">
        <f t="shared" si="13"/>
        <v>0</v>
      </c>
      <c r="I44" s="63">
        <f t="shared" si="13"/>
        <v>0</v>
      </c>
      <c r="J44" s="232" t="s">
        <v>489</v>
      </c>
      <c r="K44" s="232" t="s">
        <v>94</v>
      </c>
      <c r="L44" s="211">
        <v>140</v>
      </c>
    </row>
    <row r="45" spans="1:12" ht="28.5" customHeight="1" x14ac:dyDescent="0.25">
      <c r="A45" s="428"/>
      <c r="B45" s="232"/>
      <c r="C45" s="207" t="s">
        <v>73</v>
      </c>
      <c r="D45" s="212">
        <f t="shared" ref="D45:D47" si="14">SUM(E45:I45)</f>
        <v>2312.4</v>
      </c>
      <c r="E45" s="212">
        <f>E53+E61+E69</f>
        <v>0</v>
      </c>
      <c r="F45" s="212">
        <f>F53+F61+F69</f>
        <v>2312.4</v>
      </c>
      <c r="G45" s="212">
        <f>G53+G61+G69</f>
        <v>0</v>
      </c>
      <c r="H45" s="212">
        <f t="shared" ref="H45:I45" si="15">H53+H61+H69</f>
        <v>0</v>
      </c>
      <c r="I45" s="212">
        <f t="shared" si="15"/>
        <v>0</v>
      </c>
      <c r="J45" s="232"/>
      <c r="K45" s="232"/>
      <c r="L45" s="207">
        <v>20</v>
      </c>
    </row>
    <row r="46" spans="1:12" ht="20.25" customHeight="1" x14ac:dyDescent="0.25">
      <c r="A46" s="428"/>
      <c r="B46" s="232"/>
      <c r="C46" s="207" t="s">
        <v>77</v>
      </c>
      <c r="D46" s="212">
        <f t="shared" si="14"/>
        <v>2312.4</v>
      </c>
      <c r="E46" s="212">
        <f t="shared" ref="E46" si="16">E54+E62+E70</f>
        <v>0</v>
      </c>
      <c r="F46" s="212">
        <f t="shared" ref="F46:I51" si="17">F54+F62+F70</f>
        <v>2312.4</v>
      </c>
      <c r="G46" s="212">
        <f t="shared" si="17"/>
        <v>0</v>
      </c>
      <c r="H46" s="212">
        <f t="shared" si="17"/>
        <v>0</v>
      </c>
      <c r="I46" s="212">
        <f t="shared" si="17"/>
        <v>0</v>
      </c>
      <c r="J46" s="232"/>
      <c r="K46" s="232"/>
      <c r="L46" s="207">
        <v>20</v>
      </c>
    </row>
    <row r="47" spans="1:12" ht="25.5" customHeight="1" x14ac:dyDescent="0.25">
      <c r="A47" s="428"/>
      <c r="B47" s="232"/>
      <c r="C47" s="207" t="s">
        <v>330</v>
      </c>
      <c r="D47" s="212">
        <f t="shared" si="14"/>
        <v>2312.4</v>
      </c>
      <c r="E47" s="212">
        <f t="shared" ref="E47" si="18">E55+E63+E71</f>
        <v>0</v>
      </c>
      <c r="F47" s="212">
        <f t="shared" si="17"/>
        <v>2312.4</v>
      </c>
      <c r="G47" s="212">
        <f t="shared" si="17"/>
        <v>0</v>
      </c>
      <c r="H47" s="212">
        <f t="shared" si="17"/>
        <v>0</v>
      </c>
      <c r="I47" s="212">
        <f t="shared" si="17"/>
        <v>0</v>
      </c>
      <c r="J47" s="232"/>
      <c r="K47" s="232"/>
      <c r="L47" s="207">
        <v>20</v>
      </c>
    </row>
    <row r="48" spans="1:12" s="23" customFormat="1" ht="22.5" customHeight="1" x14ac:dyDescent="0.25">
      <c r="A48" s="428"/>
      <c r="B48" s="232"/>
      <c r="C48" s="207" t="s">
        <v>331</v>
      </c>
      <c r="D48" s="212">
        <f>SUM(E48:I48)</f>
        <v>2312.4</v>
      </c>
      <c r="E48" s="212">
        <f t="shared" ref="E48" si="19">E56+E64+E72</f>
        <v>0</v>
      </c>
      <c r="F48" s="212">
        <f t="shared" si="17"/>
        <v>2312.4</v>
      </c>
      <c r="G48" s="212">
        <f t="shared" si="17"/>
        <v>0</v>
      </c>
      <c r="H48" s="212">
        <f t="shared" si="17"/>
        <v>0</v>
      </c>
      <c r="I48" s="212">
        <f t="shared" si="17"/>
        <v>0</v>
      </c>
      <c r="J48" s="232"/>
      <c r="K48" s="232"/>
      <c r="L48" s="207">
        <v>20</v>
      </c>
    </row>
    <row r="49" spans="1:12" ht="34.5" customHeight="1" x14ac:dyDescent="0.25">
      <c r="A49" s="428"/>
      <c r="B49" s="232"/>
      <c r="C49" s="207" t="s">
        <v>341</v>
      </c>
      <c r="D49" s="212">
        <f>SUM(E49:I49)</f>
        <v>2312.4</v>
      </c>
      <c r="E49" s="212">
        <f t="shared" ref="E49" si="20">E57+E65+E73</f>
        <v>0</v>
      </c>
      <c r="F49" s="212">
        <f t="shared" si="17"/>
        <v>2312.4</v>
      </c>
      <c r="G49" s="212">
        <f t="shared" si="17"/>
        <v>0</v>
      </c>
      <c r="H49" s="212">
        <f t="shared" si="17"/>
        <v>0</v>
      </c>
      <c r="I49" s="212">
        <f t="shared" si="17"/>
        <v>0</v>
      </c>
      <c r="J49" s="232"/>
      <c r="K49" s="232"/>
      <c r="L49" s="207">
        <v>20</v>
      </c>
    </row>
    <row r="50" spans="1:12" ht="27" customHeight="1" x14ac:dyDescent="0.25">
      <c r="A50" s="428"/>
      <c r="B50" s="232"/>
      <c r="C50" s="207" t="s">
        <v>342</v>
      </c>
      <c r="D50" s="212">
        <f t="shared" ref="D50:D51" si="21">SUM(E50:I50)</f>
        <v>2312.4</v>
      </c>
      <c r="E50" s="212">
        <f t="shared" ref="E50" si="22">E58+E66+E74</f>
        <v>0</v>
      </c>
      <c r="F50" s="212">
        <f t="shared" si="17"/>
        <v>2312.4</v>
      </c>
      <c r="G50" s="212">
        <f t="shared" si="17"/>
        <v>0</v>
      </c>
      <c r="H50" s="212">
        <f t="shared" si="17"/>
        <v>0</v>
      </c>
      <c r="I50" s="212">
        <f t="shared" si="17"/>
        <v>0</v>
      </c>
      <c r="J50" s="232"/>
      <c r="K50" s="232"/>
      <c r="L50" s="207">
        <v>20</v>
      </c>
    </row>
    <row r="51" spans="1:12" ht="30.75" customHeight="1" x14ac:dyDescent="0.25">
      <c r="A51" s="428"/>
      <c r="B51" s="232"/>
      <c r="C51" s="207" t="s">
        <v>343</v>
      </c>
      <c r="D51" s="212">
        <f t="shared" si="21"/>
        <v>2312.4</v>
      </c>
      <c r="E51" s="212">
        <f t="shared" ref="E51" si="23">E59+E67+E75</f>
        <v>0</v>
      </c>
      <c r="F51" s="212">
        <f t="shared" si="17"/>
        <v>2312.4</v>
      </c>
      <c r="G51" s="212">
        <f t="shared" si="17"/>
        <v>0</v>
      </c>
      <c r="H51" s="212">
        <f t="shared" si="17"/>
        <v>0</v>
      </c>
      <c r="I51" s="212">
        <f t="shared" ref="I51" si="24">I59+I67+I75</f>
        <v>0</v>
      </c>
      <c r="J51" s="232"/>
      <c r="K51" s="232"/>
      <c r="L51" s="207">
        <v>20</v>
      </c>
    </row>
    <row r="52" spans="1:12" ht="39" customHeight="1" x14ac:dyDescent="0.25">
      <c r="A52" s="428" t="s">
        <v>92</v>
      </c>
      <c r="B52" s="232" t="s">
        <v>95</v>
      </c>
      <c r="C52" s="211" t="s">
        <v>340</v>
      </c>
      <c r="D52" s="63">
        <f>SUM(D53:D59)</f>
        <v>0</v>
      </c>
      <c r="E52" s="63">
        <f>E53+E54+E55+E56+E57+E58+E59</f>
        <v>0</v>
      </c>
      <c r="F52" s="63">
        <f t="shared" ref="F52" si="25">SUM(F53:F59)</f>
        <v>0</v>
      </c>
      <c r="G52" s="63">
        <f>G53+G54+G55+G56+G57+G58+G59</f>
        <v>0</v>
      </c>
      <c r="H52" s="63">
        <v>0</v>
      </c>
      <c r="I52" s="63">
        <v>0</v>
      </c>
      <c r="J52" s="232" t="s">
        <v>490</v>
      </c>
      <c r="K52" s="232" t="s">
        <v>96</v>
      </c>
      <c r="L52" s="211">
        <v>140</v>
      </c>
    </row>
    <row r="53" spans="1:12" ht="29.25" customHeight="1" x14ac:dyDescent="0.25">
      <c r="A53" s="428"/>
      <c r="B53" s="232"/>
      <c r="C53" s="207" t="s">
        <v>73</v>
      </c>
      <c r="D53" s="212">
        <f t="shared" ref="D53:D56" si="26">SUM(E53:I53)</f>
        <v>0</v>
      </c>
      <c r="E53" s="212">
        <v>0</v>
      </c>
      <c r="F53" s="212">
        <v>0</v>
      </c>
      <c r="G53" s="212">
        <v>0</v>
      </c>
      <c r="H53" s="212">
        <v>0</v>
      </c>
      <c r="I53" s="212">
        <v>0</v>
      </c>
      <c r="J53" s="232"/>
      <c r="K53" s="232"/>
      <c r="L53" s="207">
        <v>20</v>
      </c>
    </row>
    <row r="54" spans="1:12" ht="26.25" customHeight="1" x14ac:dyDescent="0.25">
      <c r="A54" s="428"/>
      <c r="B54" s="232"/>
      <c r="C54" s="207" t="s">
        <v>77</v>
      </c>
      <c r="D54" s="212">
        <f t="shared" si="26"/>
        <v>0</v>
      </c>
      <c r="E54" s="212">
        <v>0</v>
      </c>
      <c r="F54" s="212">
        <v>0</v>
      </c>
      <c r="G54" s="212">
        <v>0</v>
      </c>
      <c r="H54" s="212">
        <v>0</v>
      </c>
      <c r="I54" s="212">
        <v>0</v>
      </c>
      <c r="J54" s="232"/>
      <c r="K54" s="232"/>
      <c r="L54" s="207">
        <v>20</v>
      </c>
    </row>
    <row r="55" spans="1:12" ht="24.75" customHeight="1" x14ac:dyDescent="0.25">
      <c r="A55" s="428"/>
      <c r="B55" s="232"/>
      <c r="C55" s="207" t="s">
        <v>330</v>
      </c>
      <c r="D55" s="212">
        <f t="shared" si="26"/>
        <v>0</v>
      </c>
      <c r="E55" s="212">
        <v>0</v>
      </c>
      <c r="F55" s="212">
        <v>0</v>
      </c>
      <c r="G55" s="212">
        <v>0</v>
      </c>
      <c r="H55" s="212">
        <v>0</v>
      </c>
      <c r="I55" s="212">
        <v>0</v>
      </c>
      <c r="J55" s="232"/>
      <c r="K55" s="232"/>
      <c r="L55" s="207">
        <v>20</v>
      </c>
    </row>
    <row r="56" spans="1:12" ht="23.25" customHeight="1" x14ac:dyDescent="0.25">
      <c r="A56" s="428"/>
      <c r="B56" s="232"/>
      <c r="C56" s="207" t="s">
        <v>331</v>
      </c>
      <c r="D56" s="212">
        <f t="shared" si="26"/>
        <v>0</v>
      </c>
      <c r="E56" s="212">
        <v>0</v>
      </c>
      <c r="F56" s="212">
        <v>0</v>
      </c>
      <c r="G56" s="212">
        <v>0</v>
      </c>
      <c r="H56" s="212">
        <v>0</v>
      </c>
      <c r="I56" s="212">
        <v>0</v>
      </c>
      <c r="J56" s="232"/>
      <c r="K56" s="232"/>
      <c r="L56" s="207">
        <v>20</v>
      </c>
    </row>
    <row r="57" spans="1:12" ht="30" customHeight="1" x14ac:dyDescent="0.25">
      <c r="A57" s="428"/>
      <c r="B57" s="232"/>
      <c r="C57" s="211" t="s">
        <v>341</v>
      </c>
      <c r="D57" s="63">
        <f>SUM(E57:I57)</f>
        <v>0</v>
      </c>
      <c r="E57" s="63">
        <v>0</v>
      </c>
      <c r="F57" s="63">
        <v>0</v>
      </c>
      <c r="G57" s="63">
        <v>0</v>
      </c>
      <c r="H57" s="63">
        <v>0</v>
      </c>
      <c r="I57" s="63">
        <v>0</v>
      </c>
      <c r="J57" s="232"/>
      <c r="K57" s="232"/>
      <c r="L57" s="207">
        <v>20</v>
      </c>
    </row>
    <row r="58" spans="1:12" ht="42.75" customHeight="1" x14ac:dyDescent="0.25">
      <c r="A58" s="428"/>
      <c r="B58" s="232"/>
      <c r="C58" s="207" t="s">
        <v>342</v>
      </c>
      <c r="D58" s="63">
        <f t="shared" ref="D58:D59" si="27">SUM(E58:I58)</f>
        <v>0</v>
      </c>
      <c r="E58" s="212">
        <v>0</v>
      </c>
      <c r="F58" s="212">
        <v>0</v>
      </c>
      <c r="G58" s="212">
        <v>0</v>
      </c>
      <c r="H58" s="212">
        <v>0</v>
      </c>
      <c r="I58" s="212">
        <v>0</v>
      </c>
      <c r="J58" s="232"/>
      <c r="K58" s="232"/>
      <c r="L58" s="207">
        <v>20</v>
      </c>
    </row>
    <row r="59" spans="1:12" ht="44.25" customHeight="1" x14ac:dyDescent="0.25">
      <c r="A59" s="428"/>
      <c r="B59" s="232"/>
      <c r="C59" s="207" t="s">
        <v>343</v>
      </c>
      <c r="D59" s="63">
        <f t="shared" si="27"/>
        <v>0</v>
      </c>
      <c r="E59" s="212">
        <v>0</v>
      </c>
      <c r="F59" s="212">
        <v>0</v>
      </c>
      <c r="G59" s="212">
        <v>0</v>
      </c>
      <c r="H59" s="212">
        <v>0</v>
      </c>
      <c r="I59" s="212">
        <v>0</v>
      </c>
      <c r="J59" s="232"/>
      <c r="K59" s="232"/>
      <c r="L59" s="207">
        <v>20</v>
      </c>
    </row>
    <row r="60" spans="1:12" ht="28.5" x14ac:dyDescent="0.25">
      <c r="A60" s="428" t="s">
        <v>131</v>
      </c>
      <c r="B60" s="232" t="s">
        <v>97</v>
      </c>
      <c r="C60" s="211" t="s">
        <v>340</v>
      </c>
      <c r="D60" s="63">
        <f>SUM(D61:D67)</f>
        <v>16186.8</v>
      </c>
      <c r="E60" s="63">
        <f>E61+E62+E63+E64+E65+E66+E67</f>
        <v>0</v>
      </c>
      <c r="F60" s="63">
        <f t="shared" ref="F60" si="28">SUM(F61:F67)</f>
        <v>16186.8</v>
      </c>
      <c r="G60" s="63">
        <f>G61+G62+G63+G64+G65+G66+G67</f>
        <v>0</v>
      </c>
      <c r="H60" s="63">
        <f>H61+H62+H63+H64+H65+H66+H67</f>
        <v>0</v>
      </c>
      <c r="I60" s="63">
        <f>I61+I62+I63+I64+I65+I66+I67</f>
        <v>0</v>
      </c>
      <c r="J60" s="232" t="s">
        <v>491</v>
      </c>
      <c r="K60" s="232" t="s">
        <v>98</v>
      </c>
      <c r="L60" s="211">
        <v>140</v>
      </c>
    </row>
    <row r="61" spans="1:12" x14ac:dyDescent="0.25">
      <c r="A61" s="428"/>
      <c r="B61" s="232"/>
      <c r="C61" s="207" t="s">
        <v>73</v>
      </c>
      <c r="D61" s="212">
        <f t="shared" ref="D61:D65" si="29">SUM(E61:I61)</f>
        <v>2312.4</v>
      </c>
      <c r="E61" s="212">
        <v>0</v>
      </c>
      <c r="F61" s="212">
        <v>2312.4</v>
      </c>
      <c r="G61" s="212">
        <v>0</v>
      </c>
      <c r="H61" s="212">
        <v>0</v>
      </c>
      <c r="I61" s="212">
        <v>0</v>
      </c>
      <c r="J61" s="232"/>
      <c r="K61" s="232"/>
      <c r="L61" s="207">
        <v>20</v>
      </c>
    </row>
    <row r="62" spans="1:12" x14ac:dyDescent="0.25">
      <c r="A62" s="428"/>
      <c r="B62" s="232"/>
      <c r="C62" s="207" t="s">
        <v>77</v>
      </c>
      <c r="D62" s="212">
        <f t="shared" si="29"/>
        <v>2312.4</v>
      </c>
      <c r="E62" s="212">
        <v>0</v>
      </c>
      <c r="F62" s="212">
        <v>2312.4</v>
      </c>
      <c r="G62" s="212">
        <v>0</v>
      </c>
      <c r="H62" s="212">
        <v>0</v>
      </c>
      <c r="I62" s="212">
        <v>0</v>
      </c>
      <c r="J62" s="232"/>
      <c r="K62" s="232"/>
      <c r="L62" s="207">
        <v>20</v>
      </c>
    </row>
    <row r="63" spans="1:12" x14ac:dyDescent="0.25">
      <c r="A63" s="428"/>
      <c r="B63" s="232"/>
      <c r="C63" s="207" t="s">
        <v>330</v>
      </c>
      <c r="D63" s="212">
        <f t="shared" si="29"/>
        <v>2312.4</v>
      </c>
      <c r="E63" s="212">
        <v>0</v>
      </c>
      <c r="F63" s="212">
        <v>2312.4</v>
      </c>
      <c r="G63" s="212">
        <v>0</v>
      </c>
      <c r="H63" s="212">
        <v>0</v>
      </c>
      <c r="I63" s="212">
        <v>0</v>
      </c>
      <c r="J63" s="232"/>
      <c r="K63" s="232"/>
      <c r="L63" s="207">
        <v>20</v>
      </c>
    </row>
    <row r="64" spans="1:12" x14ac:dyDescent="0.25">
      <c r="A64" s="428"/>
      <c r="B64" s="232"/>
      <c r="C64" s="207" t="s">
        <v>331</v>
      </c>
      <c r="D64" s="212">
        <f t="shared" si="29"/>
        <v>2312.4</v>
      </c>
      <c r="E64" s="212">
        <v>0</v>
      </c>
      <c r="F64" s="212">
        <v>2312.4</v>
      </c>
      <c r="G64" s="212">
        <v>0</v>
      </c>
      <c r="H64" s="212">
        <v>0</v>
      </c>
      <c r="I64" s="212">
        <v>0</v>
      </c>
      <c r="J64" s="232"/>
      <c r="K64" s="232"/>
      <c r="L64" s="207">
        <v>20</v>
      </c>
    </row>
    <row r="65" spans="1:12" s="35" customFormat="1" x14ac:dyDescent="0.25">
      <c r="A65" s="428"/>
      <c r="B65" s="232"/>
      <c r="C65" s="207" t="s">
        <v>341</v>
      </c>
      <c r="D65" s="212">
        <f t="shared" si="29"/>
        <v>2312.4</v>
      </c>
      <c r="E65" s="212">
        <v>0</v>
      </c>
      <c r="F65" s="212">
        <v>2312.4</v>
      </c>
      <c r="G65" s="212">
        <v>0</v>
      </c>
      <c r="H65" s="212">
        <v>0</v>
      </c>
      <c r="I65" s="212">
        <v>0</v>
      </c>
      <c r="J65" s="232"/>
      <c r="K65" s="232"/>
      <c r="L65" s="207">
        <v>20</v>
      </c>
    </row>
    <row r="66" spans="1:12" s="35" customFormat="1" ht="30" x14ac:dyDescent="0.25">
      <c r="A66" s="428"/>
      <c r="B66" s="232"/>
      <c r="C66" s="207" t="s">
        <v>342</v>
      </c>
      <c r="D66" s="212">
        <f t="shared" ref="D66:D67" si="30">SUM(E66:I66)</f>
        <v>2312.4</v>
      </c>
      <c r="E66" s="212">
        <v>0</v>
      </c>
      <c r="F66" s="212">
        <v>2312.4</v>
      </c>
      <c r="G66" s="212">
        <v>0</v>
      </c>
      <c r="H66" s="212">
        <v>0</v>
      </c>
      <c r="I66" s="212">
        <v>0</v>
      </c>
      <c r="J66" s="232"/>
      <c r="K66" s="232"/>
      <c r="L66" s="207">
        <v>20</v>
      </c>
    </row>
    <row r="67" spans="1:12" ht="46.5" customHeight="1" x14ac:dyDescent="0.25">
      <c r="A67" s="428"/>
      <c r="B67" s="232"/>
      <c r="C67" s="207" t="s">
        <v>343</v>
      </c>
      <c r="D67" s="212">
        <f t="shared" si="30"/>
        <v>2312.4</v>
      </c>
      <c r="E67" s="212">
        <v>0</v>
      </c>
      <c r="F67" s="212">
        <v>2312.4</v>
      </c>
      <c r="G67" s="212">
        <v>0</v>
      </c>
      <c r="H67" s="212">
        <v>0</v>
      </c>
      <c r="I67" s="212">
        <v>0</v>
      </c>
      <c r="J67" s="232"/>
      <c r="K67" s="232"/>
      <c r="L67" s="207">
        <v>20</v>
      </c>
    </row>
    <row r="68" spans="1:12" ht="28.5" hidden="1" x14ac:dyDescent="0.25">
      <c r="A68" s="428" t="s">
        <v>416</v>
      </c>
      <c r="B68" s="232" t="s">
        <v>32</v>
      </c>
      <c r="C68" s="211" t="s">
        <v>340</v>
      </c>
      <c r="D68" s="63">
        <f>SUM(D69:D75)</f>
        <v>0</v>
      </c>
      <c r="E68" s="63">
        <f t="shared" ref="E68" si="31">SUM(E69:E75)</f>
        <v>0</v>
      </c>
      <c r="F68" s="63">
        <f t="shared" ref="F68:I68" si="32">F69+F70+F71+F72+F73+F74+F75</f>
        <v>0</v>
      </c>
      <c r="G68" s="63">
        <f t="shared" si="32"/>
        <v>0</v>
      </c>
      <c r="H68" s="63">
        <f t="shared" si="32"/>
        <v>0</v>
      </c>
      <c r="I68" s="63">
        <f t="shared" si="32"/>
        <v>0</v>
      </c>
      <c r="J68" s="232" t="s">
        <v>492</v>
      </c>
      <c r="K68" s="232" t="s">
        <v>99</v>
      </c>
      <c r="L68" s="211"/>
    </row>
    <row r="69" spans="1:12" hidden="1" x14ac:dyDescent="0.25">
      <c r="A69" s="428"/>
      <c r="B69" s="232"/>
      <c r="C69" s="207" t="s">
        <v>73</v>
      </c>
      <c r="D69" s="212">
        <f t="shared" ref="D69:D73" si="33">SUM(E69:I69)</f>
        <v>0</v>
      </c>
      <c r="E69" s="212">
        <v>0</v>
      </c>
      <c r="F69" s="212">
        <v>0</v>
      </c>
      <c r="G69" s="212">
        <v>0</v>
      </c>
      <c r="H69" s="212">
        <v>0</v>
      </c>
      <c r="I69" s="212">
        <v>0</v>
      </c>
      <c r="J69" s="232"/>
      <c r="K69" s="232"/>
      <c r="L69" s="207"/>
    </row>
    <row r="70" spans="1:12" hidden="1" x14ac:dyDescent="0.25">
      <c r="A70" s="428"/>
      <c r="B70" s="232"/>
      <c r="C70" s="207" t="s">
        <v>77</v>
      </c>
      <c r="D70" s="212">
        <f t="shared" si="33"/>
        <v>0</v>
      </c>
      <c r="E70" s="212">
        <v>0</v>
      </c>
      <c r="F70" s="212">
        <v>0</v>
      </c>
      <c r="G70" s="212">
        <v>0</v>
      </c>
      <c r="H70" s="212">
        <v>0</v>
      </c>
      <c r="I70" s="212">
        <v>0</v>
      </c>
      <c r="J70" s="232"/>
      <c r="K70" s="232"/>
      <c r="L70" s="207"/>
    </row>
    <row r="71" spans="1:12" hidden="1" x14ac:dyDescent="0.25">
      <c r="A71" s="428"/>
      <c r="B71" s="232"/>
      <c r="C71" s="207" t="s">
        <v>330</v>
      </c>
      <c r="D71" s="212">
        <f t="shared" si="33"/>
        <v>0</v>
      </c>
      <c r="E71" s="212">
        <v>0</v>
      </c>
      <c r="F71" s="212">
        <v>0</v>
      </c>
      <c r="G71" s="212">
        <v>0</v>
      </c>
      <c r="H71" s="212">
        <v>0</v>
      </c>
      <c r="I71" s="212">
        <v>0</v>
      </c>
      <c r="J71" s="232"/>
      <c r="K71" s="232"/>
      <c r="L71" s="207"/>
    </row>
    <row r="72" spans="1:12" hidden="1" x14ac:dyDescent="0.25">
      <c r="A72" s="428"/>
      <c r="B72" s="232"/>
      <c r="C72" s="207" t="s">
        <v>331</v>
      </c>
      <c r="D72" s="212">
        <f t="shared" si="33"/>
        <v>0</v>
      </c>
      <c r="E72" s="212">
        <v>0</v>
      </c>
      <c r="F72" s="212">
        <v>0</v>
      </c>
      <c r="G72" s="212">
        <v>0</v>
      </c>
      <c r="H72" s="212">
        <v>0</v>
      </c>
      <c r="I72" s="212">
        <v>0</v>
      </c>
      <c r="J72" s="232"/>
      <c r="K72" s="232"/>
      <c r="L72" s="207"/>
    </row>
    <row r="73" spans="1:12" hidden="1" x14ac:dyDescent="0.25">
      <c r="A73" s="428"/>
      <c r="B73" s="232"/>
      <c r="C73" s="211" t="s">
        <v>341</v>
      </c>
      <c r="D73" s="63">
        <f t="shared" si="33"/>
        <v>0</v>
      </c>
      <c r="E73" s="63">
        <v>0</v>
      </c>
      <c r="F73" s="63">
        <v>0</v>
      </c>
      <c r="G73" s="63">
        <v>0</v>
      </c>
      <c r="H73" s="63">
        <v>0</v>
      </c>
      <c r="I73" s="63">
        <v>0</v>
      </c>
      <c r="J73" s="232"/>
      <c r="K73" s="232"/>
      <c r="L73" s="207"/>
    </row>
    <row r="74" spans="1:12" ht="42.75" hidden="1" customHeight="1" x14ac:dyDescent="0.25">
      <c r="A74" s="428"/>
      <c r="B74" s="232"/>
      <c r="C74" s="207" t="s">
        <v>342</v>
      </c>
      <c r="D74" s="212">
        <f t="shared" ref="D74:D75" si="34">SUM(E74:I74)</f>
        <v>0</v>
      </c>
      <c r="E74" s="212">
        <v>0</v>
      </c>
      <c r="F74" s="212">
        <v>0</v>
      </c>
      <c r="G74" s="212">
        <v>0</v>
      </c>
      <c r="H74" s="212">
        <v>0</v>
      </c>
      <c r="I74" s="212">
        <v>0</v>
      </c>
      <c r="J74" s="232"/>
      <c r="K74" s="232"/>
      <c r="L74" s="207"/>
    </row>
    <row r="75" spans="1:12" ht="39.75" hidden="1" customHeight="1" x14ac:dyDescent="0.25">
      <c r="A75" s="428"/>
      <c r="B75" s="232"/>
      <c r="C75" s="207" t="s">
        <v>343</v>
      </c>
      <c r="D75" s="212">
        <f t="shared" si="34"/>
        <v>0</v>
      </c>
      <c r="E75" s="212">
        <v>0</v>
      </c>
      <c r="F75" s="212">
        <v>0</v>
      </c>
      <c r="G75" s="212">
        <v>0</v>
      </c>
      <c r="H75" s="212">
        <v>0</v>
      </c>
      <c r="I75" s="212">
        <v>0</v>
      </c>
      <c r="J75" s="232"/>
      <c r="K75" s="232"/>
      <c r="L75" s="207"/>
    </row>
    <row r="76" spans="1:12" ht="33" customHeight="1" x14ac:dyDescent="0.25">
      <c r="A76" s="428" t="s">
        <v>33</v>
      </c>
      <c r="B76" s="428"/>
      <c r="C76" s="428"/>
      <c r="D76" s="428"/>
      <c r="E76" s="428"/>
      <c r="F76" s="428"/>
      <c r="G76" s="428"/>
      <c r="H76" s="428"/>
      <c r="I76" s="428"/>
      <c r="J76" s="428"/>
      <c r="K76" s="428"/>
      <c r="L76" s="428"/>
    </row>
    <row r="77" spans="1:12" ht="28.5" x14ac:dyDescent="0.25">
      <c r="A77" s="428" t="s">
        <v>351</v>
      </c>
      <c r="B77" s="232" t="s">
        <v>101</v>
      </c>
      <c r="C77" s="211" t="s">
        <v>340</v>
      </c>
      <c r="D77" s="63">
        <f>SUM(D78:D84)</f>
        <v>17567.2</v>
      </c>
      <c r="E77" s="63">
        <f t="shared" ref="E77:I77" si="35">SUM(E78:E84)</f>
        <v>651.5</v>
      </c>
      <c r="F77" s="63">
        <f t="shared" si="35"/>
        <v>133.4</v>
      </c>
      <c r="G77" s="63">
        <f>SUM(G78:G84)</f>
        <v>16756</v>
      </c>
      <c r="H77" s="63">
        <f t="shared" si="35"/>
        <v>26.3</v>
      </c>
      <c r="I77" s="63">
        <f t="shared" si="35"/>
        <v>0</v>
      </c>
      <c r="J77" s="232" t="s">
        <v>232</v>
      </c>
      <c r="K77" s="232" t="s">
        <v>631</v>
      </c>
      <c r="L77" s="63">
        <f>G78+G159+G176</f>
        <v>77872.600000000006</v>
      </c>
    </row>
    <row r="78" spans="1:12" x14ac:dyDescent="0.25">
      <c r="A78" s="428"/>
      <c r="B78" s="232"/>
      <c r="C78" s="207" t="s">
        <v>73</v>
      </c>
      <c r="D78" s="212">
        <f>D86+D142+D150</f>
        <v>3257.2</v>
      </c>
      <c r="E78" s="212">
        <f>E86+E142+E150</f>
        <v>651.5</v>
      </c>
      <c r="F78" s="212">
        <f>F86+F142+F150</f>
        <v>133.4</v>
      </c>
      <c r="G78" s="212">
        <f>G86+G142+G150</f>
        <v>2446</v>
      </c>
      <c r="H78" s="212">
        <f t="shared" ref="H78:I78" si="36">H86+H142+H150</f>
        <v>26.3</v>
      </c>
      <c r="I78" s="212">
        <f t="shared" si="36"/>
        <v>0</v>
      </c>
      <c r="J78" s="232"/>
      <c r="K78" s="232"/>
      <c r="L78" s="207">
        <v>13500</v>
      </c>
    </row>
    <row r="79" spans="1:12" x14ac:dyDescent="0.25">
      <c r="A79" s="428"/>
      <c r="B79" s="232"/>
      <c r="C79" s="207" t="s">
        <v>77</v>
      </c>
      <c r="D79" s="212">
        <f t="shared" ref="D79:D84" si="37">D87+D143+D151</f>
        <v>2385</v>
      </c>
      <c r="E79" s="212">
        <f t="shared" ref="E79:I84" si="38">E87+E143+E151</f>
        <v>0</v>
      </c>
      <c r="F79" s="212">
        <f t="shared" si="38"/>
        <v>0</v>
      </c>
      <c r="G79" s="212">
        <f t="shared" si="38"/>
        <v>2385</v>
      </c>
      <c r="H79" s="212">
        <f t="shared" si="38"/>
        <v>0</v>
      </c>
      <c r="I79" s="212">
        <f t="shared" si="38"/>
        <v>0</v>
      </c>
      <c r="J79" s="232"/>
      <c r="K79" s="232"/>
      <c r="L79" s="10">
        <v>13500</v>
      </c>
    </row>
    <row r="80" spans="1:12" x14ac:dyDescent="0.25">
      <c r="A80" s="428"/>
      <c r="B80" s="232"/>
      <c r="C80" s="207" t="s">
        <v>330</v>
      </c>
      <c r="D80" s="212">
        <f t="shared" si="37"/>
        <v>2385</v>
      </c>
      <c r="E80" s="212">
        <f t="shared" si="38"/>
        <v>0</v>
      </c>
      <c r="F80" s="212">
        <f t="shared" si="38"/>
        <v>0</v>
      </c>
      <c r="G80" s="212">
        <f t="shared" si="38"/>
        <v>2385</v>
      </c>
      <c r="H80" s="212">
        <f t="shared" si="38"/>
        <v>0</v>
      </c>
      <c r="I80" s="212">
        <f t="shared" si="38"/>
        <v>0</v>
      </c>
      <c r="J80" s="232"/>
      <c r="K80" s="232"/>
      <c r="L80" s="10">
        <v>13500</v>
      </c>
    </row>
    <row r="81" spans="1:13" x14ac:dyDescent="0.25">
      <c r="A81" s="428"/>
      <c r="B81" s="232"/>
      <c r="C81" s="207" t="s">
        <v>331</v>
      </c>
      <c r="D81" s="212">
        <f t="shared" si="37"/>
        <v>2385</v>
      </c>
      <c r="E81" s="212">
        <f t="shared" si="38"/>
        <v>0</v>
      </c>
      <c r="F81" s="212">
        <f t="shared" si="38"/>
        <v>0</v>
      </c>
      <c r="G81" s="212">
        <f t="shared" si="38"/>
        <v>2385</v>
      </c>
      <c r="H81" s="212">
        <f t="shared" si="38"/>
        <v>0</v>
      </c>
      <c r="I81" s="212">
        <f t="shared" si="38"/>
        <v>0</v>
      </c>
      <c r="J81" s="232"/>
      <c r="K81" s="232"/>
      <c r="L81" s="10">
        <v>13000</v>
      </c>
    </row>
    <row r="82" spans="1:13" ht="12.75" customHeight="1" x14ac:dyDescent="0.25">
      <c r="A82" s="428"/>
      <c r="B82" s="232"/>
      <c r="C82" s="207" t="s">
        <v>341</v>
      </c>
      <c r="D82" s="212">
        <f t="shared" si="37"/>
        <v>2385</v>
      </c>
      <c r="E82" s="212">
        <f t="shared" si="38"/>
        <v>0</v>
      </c>
      <c r="F82" s="212">
        <f t="shared" si="38"/>
        <v>0</v>
      </c>
      <c r="G82" s="212">
        <f t="shared" si="38"/>
        <v>2385</v>
      </c>
      <c r="H82" s="212">
        <f t="shared" si="38"/>
        <v>0</v>
      </c>
      <c r="I82" s="212">
        <f t="shared" si="38"/>
        <v>0</v>
      </c>
      <c r="J82" s="232"/>
      <c r="K82" s="232"/>
      <c r="L82" s="10">
        <v>13500</v>
      </c>
    </row>
    <row r="83" spans="1:13" ht="30" x14ac:dyDescent="0.25">
      <c r="A83" s="428"/>
      <c r="B83" s="232"/>
      <c r="C83" s="207" t="s">
        <v>342</v>
      </c>
      <c r="D83" s="212">
        <f t="shared" si="37"/>
        <v>2385</v>
      </c>
      <c r="E83" s="212">
        <f t="shared" si="38"/>
        <v>0</v>
      </c>
      <c r="F83" s="212">
        <f t="shared" si="38"/>
        <v>0</v>
      </c>
      <c r="G83" s="212">
        <f t="shared" si="38"/>
        <v>2385</v>
      </c>
      <c r="H83" s="212">
        <f t="shared" si="38"/>
        <v>0</v>
      </c>
      <c r="I83" s="212">
        <f t="shared" si="38"/>
        <v>0</v>
      </c>
      <c r="J83" s="232"/>
      <c r="K83" s="232"/>
      <c r="L83" s="10">
        <v>13500</v>
      </c>
    </row>
    <row r="84" spans="1:13" ht="31.5" customHeight="1" x14ac:dyDescent="0.25">
      <c r="A84" s="428"/>
      <c r="B84" s="232"/>
      <c r="C84" s="207" t="s">
        <v>343</v>
      </c>
      <c r="D84" s="212">
        <f t="shared" si="37"/>
        <v>2385</v>
      </c>
      <c r="E84" s="212">
        <f t="shared" si="38"/>
        <v>0</v>
      </c>
      <c r="F84" s="212">
        <f t="shared" si="38"/>
        <v>0</v>
      </c>
      <c r="G84" s="212">
        <f t="shared" si="38"/>
        <v>2385</v>
      </c>
      <c r="H84" s="212">
        <f t="shared" si="38"/>
        <v>0</v>
      </c>
      <c r="I84" s="212">
        <f t="shared" si="38"/>
        <v>0</v>
      </c>
      <c r="J84" s="232"/>
      <c r="K84" s="232"/>
      <c r="L84" s="10">
        <v>13500</v>
      </c>
    </row>
    <row r="85" spans="1:13" ht="28.5" x14ac:dyDescent="0.25">
      <c r="A85" s="428" t="s">
        <v>34</v>
      </c>
      <c r="B85" s="232" t="s">
        <v>208</v>
      </c>
      <c r="C85" s="211" t="s">
        <v>340</v>
      </c>
      <c r="D85" s="63">
        <f>SUM(D86:D92)</f>
        <v>16695</v>
      </c>
      <c r="E85" s="63">
        <f t="shared" ref="E85" si="39">E86+E87+E88+E89+E90+E91+E92</f>
        <v>0</v>
      </c>
      <c r="F85" s="63">
        <f t="shared" ref="F85" si="40">F86+F87+F88+F89+F90+F91+F92</f>
        <v>0</v>
      </c>
      <c r="G85" s="63">
        <f t="shared" ref="G85" si="41">SUM(G86:G92)</f>
        <v>16695</v>
      </c>
      <c r="H85" s="63">
        <f t="shared" ref="H85:I85" si="42">H86+H87+H88+H89+H90+H91+H92</f>
        <v>0</v>
      </c>
      <c r="I85" s="63">
        <f t="shared" si="42"/>
        <v>0</v>
      </c>
      <c r="J85" s="232" t="s">
        <v>492</v>
      </c>
      <c r="K85" s="232" t="s">
        <v>100</v>
      </c>
      <c r="L85" s="211">
        <v>67610.2</v>
      </c>
    </row>
    <row r="86" spans="1:13" x14ac:dyDescent="0.25">
      <c r="A86" s="428"/>
      <c r="B86" s="232"/>
      <c r="C86" s="207" t="s">
        <v>73</v>
      </c>
      <c r="D86" s="212">
        <f t="shared" ref="D86:D88" si="43">SUM(E86:I86)</f>
        <v>2385</v>
      </c>
      <c r="E86" s="212">
        <f>E94+E102+E110+E118+E126+E134</f>
        <v>0</v>
      </c>
      <c r="F86" s="212">
        <f>F94+F102+F110+F118+F126+F134</f>
        <v>0</v>
      </c>
      <c r="G86" s="212">
        <f>G94+G102+G110+G118+G126+G134</f>
        <v>2385</v>
      </c>
      <c r="H86" s="212">
        <f t="shared" ref="H86:I86" si="44">H94+H102+H110+H118+H126+H134</f>
        <v>0</v>
      </c>
      <c r="I86" s="212">
        <f t="shared" si="44"/>
        <v>0</v>
      </c>
      <c r="J86" s="232"/>
      <c r="K86" s="232"/>
      <c r="L86" s="10">
        <v>13500</v>
      </c>
    </row>
    <row r="87" spans="1:13" x14ac:dyDescent="0.25">
      <c r="A87" s="428"/>
      <c r="B87" s="232"/>
      <c r="C87" s="207" t="s">
        <v>77</v>
      </c>
      <c r="D87" s="212">
        <f t="shared" si="43"/>
        <v>2385</v>
      </c>
      <c r="E87" s="212">
        <f t="shared" ref="E87:I92" si="45">E95+E103+E111+E119+E127+E135</f>
        <v>0</v>
      </c>
      <c r="F87" s="212">
        <f t="shared" si="45"/>
        <v>0</v>
      </c>
      <c r="G87" s="212">
        <f t="shared" si="45"/>
        <v>2385</v>
      </c>
      <c r="H87" s="212">
        <f t="shared" si="45"/>
        <v>0</v>
      </c>
      <c r="I87" s="212">
        <f t="shared" si="45"/>
        <v>0</v>
      </c>
      <c r="J87" s="232"/>
      <c r="K87" s="232"/>
      <c r="L87" s="10">
        <v>13500</v>
      </c>
    </row>
    <row r="88" spans="1:13" x14ac:dyDescent="0.25">
      <c r="A88" s="428"/>
      <c r="B88" s="232"/>
      <c r="C88" s="207" t="s">
        <v>330</v>
      </c>
      <c r="D88" s="212">
        <f t="shared" si="43"/>
        <v>2385</v>
      </c>
      <c r="E88" s="212">
        <f t="shared" si="45"/>
        <v>0</v>
      </c>
      <c r="F88" s="212">
        <f t="shared" si="45"/>
        <v>0</v>
      </c>
      <c r="G88" s="212">
        <f t="shared" si="45"/>
        <v>2385</v>
      </c>
      <c r="H88" s="212">
        <f t="shared" si="45"/>
        <v>0</v>
      </c>
      <c r="I88" s="212">
        <f t="shared" si="45"/>
        <v>0</v>
      </c>
      <c r="J88" s="232"/>
      <c r="K88" s="232"/>
      <c r="L88" s="10">
        <v>13500</v>
      </c>
    </row>
    <row r="89" spans="1:13" x14ac:dyDescent="0.25">
      <c r="A89" s="428"/>
      <c r="B89" s="232"/>
      <c r="C89" s="207" t="s">
        <v>331</v>
      </c>
      <c r="D89" s="212">
        <f>SUM(E89:I89)</f>
        <v>2385</v>
      </c>
      <c r="E89" s="212">
        <f t="shared" si="45"/>
        <v>0</v>
      </c>
      <c r="F89" s="212">
        <f t="shared" si="45"/>
        <v>0</v>
      </c>
      <c r="G89" s="212">
        <f t="shared" si="45"/>
        <v>2385</v>
      </c>
      <c r="H89" s="212">
        <f t="shared" si="45"/>
        <v>0</v>
      </c>
      <c r="I89" s="212">
        <f t="shared" si="45"/>
        <v>0</v>
      </c>
      <c r="J89" s="232"/>
      <c r="K89" s="232"/>
      <c r="L89" s="10">
        <f>L97+L105+L113+L121+L129+L137</f>
        <v>13500</v>
      </c>
    </row>
    <row r="90" spans="1:13" x14ac:dyDescent="0.25">
      <c r="A90" s="428"/>
      <c r="B90" s="232"/>
      <c r="C90" s="207" t="s">
        <v>341</v>
      </c>
      <c r="D90" s="212">
        <f>SUM(E90:I90)</f>
        <v>2385</v>
      </c>
      <c r="E90" s="212">
        <f t="shared" si="45"/>
        <v>0</v>
      </c>
      <c r="F90" s="212">
        <f t="shared" si="45"/>
        <v>0</v>
      </c>
      <c r="G90" s="212">
        <f t="shared" si="45"/>
        <v>2385</v>
      </c>
      <c r="H90" s="212">
        <f t="shared" si="45"/>
        <v>0</v>
      </c>
      <c r="I90" s="212">
        <f t="shared" si="45"/>
        <v>0</v>
      </c>
      <c r="J90" s="232"/>
      <c r="K90" s="232"/>
      <c r="L90" s="10">
        <f t="shared" ref="L90:L92" si="46">L98+L106+L114+L122+L130+L138</f>
        <v>13500</v>
      </c>
    </row>
    <row r="91" spans="1:13" ht="30" x14ac:dyDescent="0.25">
      <c r="A91" s="428"/>
      <c r="B91" s="232"/>
      <c r="C91" s="207" t="s">
        <v>342</v>
      </c>
      <c r="D91" s="212">
        <f t="shared" ref="D91:D92" si="47">SUM(E91:I91)</f>
        <v>2385</v>
      </c>
      <c r="E91" s="212">
        <f t="shared" si="45"/>
        <v>0</v>
      </c>
      <c r="F91" s="212">
        <f t="shared" si="45"/>
        <v>0</v>
      </c>
      <c r="G91" s="212">
        <f t="shared" si="45"/>
        <v>2385</v>
      </c>
      <c r="H91" s="212">
        <f t="shared" si="45"/>
        <v>0</v>
      </c>
      <c r="I91" s="212">
        <f t="shared" si="45"/>
        <v>0</v>
      </c>
      <c r="J91" s="232"/>
      <c r="K91" s="232"/>
      <c r="L91" s="10">
        <f t="shared" si="46"/>
        <v>13500</v>
      </c>
    </row>
    <row r="92" spans="1:13" ht="30" x14ac:dyDescent="0.25">
      <c r="A92" s="428"/>
      <c r="B92" s="232"/>
      <c r="C92" s="207" t="s">
        <v>343</v>
      </c>
      <c r="D92" s="212">
        <f t="shared" si="47"/>
        <v>2385</v>
      </c>
      <c r="E92" s="212">
        <f t="shared" si="45"/>
        <v>0</v>
      </c>
      <c r="F92" s="212">
        <f t="shared" si="45"/>
        <v>0</v>
      </c>
      <c r="G92" s="212">
        <f t="shared" si="45"/>
        <v>2385</v>
      </c>
      <c r="H92" s="212">
        <f t="shared" si="45"/>
        <v>0</v>
      </c>
      <c r="I92" s="212">
        <f t="shared" si="45"/>
        <v>0</v>
      </c>
      <c r="J92" s="232"/>
      <c r="K92" s="232"/>
      <c r="L92" s="10">
        <f t="shared" si="46"/>
        <v>13500</v>
      </c>
    </row>
    <row r="93" spans="1:13" s="19" customFormat="1" ht="28.5" x14ac:dyDescent="0.25">
      <c r="A93" s="428" t="s">
        <v>35</v>
      </c>
      <c r="B93" s="232" t="s">
        <v>209</v>
      </c>
      <c r="C93" s="211" t="s">
        <v>340</v>
      </c>
      <c r="D93" s="63">
        <f>SUM(D94:D100)</f>
        <v>4900</v>
      </c>
      <c r="E93" s="63">
        <f t="shared" ref="E93" si="48">E94+E95+E96+E97+E98+E99+E100</f>
        <v>0</v>
      </c>
      <c r="F93" s="63">
        <f t="shared" ref="F93" si="49">F94+F95+F96+F97+F98+F99+F100</f>
        <v>0</v>
      </c>
      <c r="G93" s="63">
        <f t="shared" ref="G93" si="50">SUM(G94:G100)</f>
        <v>4900</v>
      </c>
      <c r="H93" s="63">
        <f t="shared" ref="H93" si="51">H94+H95+H96+H97+H98+H99+H100</f>
        <v>0</v>
      </c>
      <c r="I93" s="63">
        <f t="shared" ref="I93" si="52">I94+I95+I96+I97+I98+I99+I100</f>
        <v>0</v>
      </c>
      <c r="J93" s="232" t="s">
        <v>492</v>
      </c>
      <c r="K93" s="232" t="s">
        <v>100</v>
      </c>
      <c r="L93" s="207">
        <v>14000</v>
      </c>
      <c r="M93" s="24"/>
    </row>
    <row r="94" spans="1:13" s="19" customFormat="1" x14ac:dyDescent="0.25">
      <c r="A94" s="428"/>
      <c r="B94" s="232"/>
      <c r="C94" s="207" t="s">
        <v>73</v>
      </c>
      <c r="D94" s="212">
        <f>SUM(E94:G94)</f>
        <v>700</v>
      </c>
      <c r="E94" s="212">
        <v>0</v>
      </c>
      <c r="F94" s="212">
        <v>0</v>
      </c>
      <c r="G94" s="212">
        <v>700</v>
      </c>
      <c r="H94" s="212">
        <v>0</v>
      </c>
      <c r="I94" s="212">
        <v>0</v>
      </c>
      <c r="J94" s="232"/>
      <c r="K94" s="232"/>
      <c r="L94" s="207">
        <v>2000</v>
      </c>
      <c r="M94" s="24"/>
    </row>
    <row r="95" spans="1:13" s="19" customFormat="1" x14ac:dyDescent="0.25">
      <c r="A95" s="428"/>
      <c r="B95" s="232"/>
      <c r="C95" s="207" t="s">
        <v>77</v>
      </c>
      <c r="D95" s="212">
        <f t="shared" ref="D95:D99" si="53">SUM(E95:G95)</f>
        <v>700</v>
      </c>
      <c r="E95" s="212">
        <v>0</v>
      </c>
      <c r="F95" s="212">
        <v>0</v>
      </c>
      <c r="G95" s="212">
        <v>700</v>
      </c>
      <c r="H95" s="212">
        <v>0</v>
      </c>
      <c r="I95" s="212">
        <v>0</v>
      </c>
      <c r="J95" s="232"/>
      <c r="K95" s="232"/>
      <c r="L95" s="207">
        <v>2000</v>
      </c>
      <c r="M95" s="24"/>
    </row>
    <row r="96" spans="1:13" s="19" customFormat="1" x14ac:dyDescent="0.25">
      <c r="A96" s="428"/>
      <c r="B96" s="232"/>
      <c r="C96" s="207" t="s">
        <v>330</v>
      </c>
      <c r="D96" s="212">
        <f t="shared" si="53"/>
        <v>700</v>
      </c>
      <c r="E96" s="212">
        <v>0</v>
      </c>
      <c r="F96" s="212">
        <v>0</v>
      </c>
      <c r="G96" s="212">
        <v>700</v>
      </c>
      <c r="H96" s="212">
        <v>0</v>
      </c>
      <c r="I96" s="212">
        <v>0</v>
      </c>
      <c r="J96" s="232"/>
      <c r="K96" s="232"/>
      <c r="L96" s="207">
        <v>2000</v>
      </c>
      <c r="M96" s="24"/>
    </row>
    <row r="97" spans="1:13" s="19" customFormat="1" x14ac:dyDescent="0.25">
      <c r="A97" s="428"/>
      <c r="B97" s="232"/>
      <c r="C97" s="207" t="s">
        <v>331</v>
      </c>
      <c r="D97" s="212">
        <f t="shared" si="53"/>
        <v>700</v>
      </c>
      <c r="E97" s="212">
        <v>0</v>
      </c>
      <c r="F97" s="212">
        <v>0</v>
      </c>
      <c r="G97" s="212">
        <v>700</v>
      </c>
      <c r="H97" s="212">
        <v>0</v>
      </c>
      <c r="I97" s="212">
        <v>0</v>
      </c>
      <c r="J97" s="232"/>
      <c r="K97" s="232"/>
      <c r="L97" s="207">
        <v>2000</v>
      </c>
      <c r="M97" s="24"/>
    </row>
    <row r="98" spans="1:13" s="19" customFormat="1" x14ac:dyDescent="0.25">
      <c r="A98" s="428"/>
      <c r="B98" s="232"/>
      <c r="C98" s="207" t="s">
        <v>341</v>
      </c>
      <c r="D98" s="212">
        <f>SUM(E98:G98)</f>
        <v>700</v>
      </c>
      <c r="E98" s="212">
        <v>0</v>
      </c>
      <c r="F98" s="212">
        <v>0</v>
      </c>
      <c r="G98" s="212">
        <v>700</v>
      </c>
      <c r="H98" s="212">
        <v>0</v>
      </c>
      <c r="I98" s="212">
        <v>0</v>
      </c>
      <c r="J98" s="232"/>
      <c r="K98" s="232"/>
      <c r="L98" s="207">
        <v>2000</v>
      </c>
      <c r="M98" s="24"/>
    </row>
    <row r="99" spans="1:13" s="19" customFormat="1" ht="30" x14ac:dyDescent="0.25">
      <c r="A99" s="428"/>
      <c r="B99" s="232"/>
      <c r="C99" s="207" t="s">
        <v>342</v>
      </c>
      <c r="D99" s="212">
        <f t="shared" si="53"/>
        <v>700</v>
      </c>
      <c r="E99" s="212">
        <v>0</v>
      </c>
      <c r="F99" s="212">
        <v>0</v>
      </c>
      <c r="G99" s="212">
        <v>700</v>
      </c>
      <c r="H99" s="212">
        <v>0</v>
      </c>
      <c r="I99" s="212">
        <v>0</v>
      </c>
      <c r="J99" s="232"/>
      <c r="K99" s="232"/>
      <c r="L99" s="207">
        <v>2000</v>
      </c>
      <c r="M99" s="24"/>
    </row>
    <row r="100" spans="1:13" s="19" customFormat="1" ht="30" x14ac:dyDescent="0.25">
      <c r="A100" s="428"/>
      <c r="B100" s="232"/>
      <c r="C100" s="207" t="s">
        <v>343</v>
      </c>
      <c r="D100" s="212">
        <f>SUM(E100:G100)</f>
        <v>700</v>
      </c>
      <c r="E100" s="212">
        <v>0</v>
      </c>
      <c r="F100" s="212">
        <v>0</v>
      </c>
      <c r="G100" s="212">
        <v>700</v>
      </c>
      <c r="H100" s="212">
        <v>0</v>
      </c>
      <c r="I100" s="212">
        <v>0</v>
      </c>
      <c r="J100" s="232"/>
      <c r="K100" s="232"/>
      <c r="L100" s="207">
        <v>2000</v>
      </c>
      <c r="M100" s="24"/>
    </row>
    <row r="101" spans="1:13" s="19" customFormat="1" ht="28.5" x14ac:dyDescent="0.25">
      <c r="A101" s="428" t="s">
        <v>678</v>
      </c>
      <c r="B101" s="232" t="s">
        <v>210</v>
      </c>
      <c r="C101" s="211" t="s">
        <v>340</v>
      </c>
      <c r="D101" s="63">
        <f>SUM(D102:D108)</f>
        <v>1750</v>
      </c>
      <c r="E101" s="63">
        <f t="shared" ref="E101" si="54">E102+E103+E104+E105+E106+E107+E108</f>
        <v>0</v>
      </c>
      <c r="F101" s="63">
        <f t="shared" ref="F101" si="55">F102+F103+F104+F105+F106+F107+F108</f>
        <v>0</v>
      </c>
      <c r="G101" s="63">
        <f t="shared" ref="G101" si="56">SUM(G102:G108)</f>
        <v>1750</v>
      </c>
      <c r="H101" s="63">
        <f t="shared" ref="H101" si="57">H102+H103+H104+H105+H106+H107+H108</f>
        <v>0</v>
      </c>
      <c r="I101" s="63">
        <f t="shared" ref="I101" si="58">I102+I103+I104+I105+I106+I107+I108</f>
        <v>0</v>
      </c>
      <c r="J101" s="232" t="s">
        <v>492</v>
      </c>
      <c r="K101" s="232" t="s">
        <v>100</v>
      </c>
      <c r="L101" s="207">
        <v>14000</v>
      </c>
      <c r="M101" s="24"/>
    </row>
    <row r="102" spans="1:13" s="19" customFormat="1" x14ac:dyDescent="0.25">
      <c r="A102" s="428"/>
      <c r="B102" s="232"/>
      <c r="C102" s="207" t="s">
        <v>73</v>
      </c>
      <c r="D102" s="212">
        <f>SUM(E102:G102)</f>
        <v>250</v>
      </c>
      <c r="E102" s="212">
        <v>0</v>
      </c>
      <c r="F102" s="212">
        <v>0</v>
      </c>
      <c r="G102" s="212">
        <v>250</v>
      </c>
      <c r="H102" s="212">
        <v>0</v>
      </c>
      <c r="I102" s="212">
        <v>0</v>
      </c>
      <c r="J102" s="232"/>
      <c r="K102" s="232"/>
      <c r="L102" s="207">
        <v>2000</v>
      </c>
      <c r="M102" s="24"/>
    </row>
    <row r="103" spans="1:13" s="19" customFormat="1" x14ac:dyDescent="0.25">
      <c r="A103" s="428"/>
      <c r="B103" s="232"/>
      <c r="C103" s="207" t="s">
        <v>77</v>
      </c>
      <c r="D103" s="212">
        <f t="shared" ref="D103:D104" si="59">SUM(E103:G103)</f>
        <v>250</v>
      </c>
      <c r="E103" s="212">
        <v>0</v>
      </c>
      <c r="F103" s="212">
        <v>0</v>
      </c>
      <c r="G103" s="212">
        <v>250</v>
      </c>
      <c r="H103" s="212">
        <v>0</v>
      </c>
      <c r="I103" s="212">
        <v>0</v>
      </c>
      <c r="J103" s="232"/>
      <c r="K103" s="232"/>
      <c r="L103" s="207">
        <v>2000</v>
      </c>
      <c r="M103" s="24"/>
    </row>
    <row r="104" spans="1:13" s="19" customFormat="1" x14ac:dyDescent="0.25">
      <c r="A104" s="428"/>
      <c r="B104" s="232"/>
      <c r="C104" s="207" t="s">
        <v>330</v>
      </c>
      <c r="D104" s="212">
        <f t="shared" si="59"/>
        <v>250</v>
      </c>
      <c r="E104" s="212">
        <v>0</v>
      </c>
      <c r="F104" s="212">
        <v>0</v>
      </c>
      <c r="G104" s="212">
        <v>250</v>
      </c>
      <c r="H104" s="212">
        <v>0</v>
      </c>
      <c r="I104" s="212">
        <v>0</v>
      </c>
      <c r="J104" s="232"/>
      <c r="K104" s="232"/>
      <c r="L104" s="207">
        <v>2000</v>
      </c>
      <c r="M104" s="24"/>
    </row>
    <row r="105" spans="1:13" s="19" customFormat="1" x14ac:dyDescent="0.25">
      <c r="A105" s="428"/>
      <c r="B105" s="232"/>
      <c r="C105" s="207" t="s">
        <v>331</v>
      </c>
      <c r="D105" s="212">
        <f>SUM(F105:G105)</f>
        <v>250</v>
      </c>
      <c r="E105" s="212">
        <v>0</v>
      </c>
      <c r="F105" s="212">
        <v>0</v>
      </c>
      <c r="G105" s="212">
        <v>250</v>
      </c>
      <c r="H105" s="212">
        <v>0</v>
      </c>
      <c r="I105" s="212">
        <v>0</v>
      </c>
      <c r="J105" s="232"/>
      <c r="K105" s="232"/>
      <c r="L105" s="207">
        <v>2000</v>
      </c>
      <c r="M105" s="24"/>
    </row>
    <row r="106" spans="1:13" s="19" customFormat="1" x14ac:dyDescent="0.25">
      <c r="A106" s="428"/>
      <c r="B106" s="232"/>
      <c r="C106" s="207" t="s">
        <v>341</v>
      </c>
      <c r="D106" s="212">
        <f>SUM(F106:G106)</f>
        <v>250</v>
      </c>
      <c r="E106" s="212">
        <v>0</v>
      </c>
      <c r="F106" s="212">
        <v>0</v>
      </c>
      <c r="G106" s="212">
        <v>250</v>
      </c>
      <c r="H106" s="212">
        <v>0</v>
      </c>
      <c r="I106" s="212">
        <v>0</v>
      </c>
      <c r="J106" s="232"/>
      <c r="K106" s="232"/>
      <c r="L106" s="207">
        <v>2000</v>
      </c>
      <c r="M106" s="24"/>
    </row>
    <row r="107" spans="1:13" s="19" customFormat="1" ht="30" x14ac:dyDescent="0.25">
      <c r="A107" s="428"/>
      <c r="B107" s="232"/>
      <c r="C107" s="207" t="s">
        <v>342</v>
      </c>
      <c r="D107" s="212">
        <f>SUM(F107:G107)</f>
        <v>250</v>
      </c>
      <c r="E107" s="212">
        <v>0</v>
      </c>
      <c r="F107" s="212">
        <v>0</v>
      </c>
      <c r="G107" s="212">
        <v>250</v>
      </c>
      <c r="H107" s="212">
        <v>0</v>
      </c>
      <c r="I107" s="212">
        <v>0</v>
      </c>
      <c r="J107" s="232"/>
      <c r="K107" s="232"/>
      <c r="L107" s="207">
        <v>2000</v>
      </c>
      <c r="M107" s="24"/>
    </row>
    <row r="108" spans="1:13" s="19" customFormat="1" ht="30" x14ac:dyDescent="0.25">
      <c r="A108" s="428"/>
      <c r="B108" s="232"/>
      <c r="C108" s="207" t="s">
        <v>343</v>
      </c>
      <c r="D108" s="212">
        <f>SUM(F108:G108)</f>
        <v>250</v>
      </c>
      <c r="E108" s="212">
        <v>0</v>
      </c>
      <c r="F108" s="212">
        <v>0</v>
      </c>
      <c r="G108" s="212">
        <v>250</v>
      </c>
      <c r="H108" s="212">
        <v>0</v>
      </c>
      <c r="I108" s="212">
        <v>0</v>
      </c>
      <c r="J108" s="232"/>
      <c r="K108" s="232"/>
      <c r="L108" s="207">
        <v>2000</v>
      </c>
      <c r="M108" s="24"/>
    </row>
    <row r="109" spans="1:13" s="19" customFormat="1" ht="28.5" hidden="1" x14ac:dyDescent="0.25">
      <c r="A109" s="434" t="s">
        <v>78</v>
      </c>
      <c r="B109" s="232" t="s">
        <v>211</v>
      </c>
      <c r="C109" s="211" t="s">
        <v>340</v>
      </c>
      <c r="D109" s="63">
        <f>SUM(D110:D116)</f>
        <v>0</v>
      </c>
      <c r="E109" s="63">
        <f t="shared" ref="E109" si="60">E110+E111+E112+E113+E114+E115+E116</f>
        <v>0</v>
      </c>
      <c r="F109" s="63">
        <f t="shared" ref="F109" si="61">F110+F111+F112+F113+F114+F115+F116</f>
        <v>0</v>
      </c>
      <c r="G109" s="63">
        <f t="shared" ref="G109" si="62">SUM(G110:G116)</f>
        <v>0</v>
      </c>
      <c r="H109" s="63">
        <f t="shared" ref="H109" si="63">H110+H111+H112+H113+H114+H115+H116</f>
        <v>0</v>
      </c>
      <c r="I109" s="63">
        <f t="shared" ref="I109" si="64">I110+I111+I112+I113+I114+I115+I116</f>
        <v>0</v>
      </c>
      <c r="J109" s="232" t="s">
        <v>492</v>
      </c>
      <c r="K109" s="232" t="s">
        <v>100</v>
      </c>
      <c r="L109" s="207">
        <v>2100</v>
      </c>
      <c r="M109" s="24"/>
    </row>
    <row r="110" spans="1:13" s="19" customFormat="1" hidden="1" x14ac:dyDescent="0.25">
      <c r="A110" s="434"/>
      <c r="B110" s="232"/>
      <c r="C110" s="207" t="s">
        <v>73</v>
      </c>
      <c r="D110" s="212">
        <f>SUM(E110:G110)</f>
        <v>0</v>
      </c>
      <c r="E110" s="212">
        <v>0</v>
      </c>
      <c r="F110" s="212">
        <v>0</v>
      </c>
      <c r="G110" s="212">
        <v>0</v>
      </c>
      <c r="H110" s="212">
        <v>0</v>
      </c>
      <c r="I110" s="212">
        <v>0</v>
      </c>
      <c r="J110" s="232"/>
      <c r="K110" s="232"/>
      <c r="L110" s="207">
        <v>300</v>
      </c>
      <c r="M110" s="24"/>
    </row>
    <row r="111" spans="1:13" s="19" customFormat="1" hidden="1" x14ac:dyDescent="0.25">
      <c r="A111" s="434"/>
      <c r="B111" s="232"/>
      <c r="C111" s="207" t="s">
        <v>77</v>
      </c>
      <c r="D111" s="212">
        <f t="shared" ref="D111:D112" si="65">SUM(E111:G111)</f>
        <v>0</v>
      </c>
      <c r="E111" s="212">
        <v>0</v>
      </c>
      <c r="F111" s="212">
        <v>0</v>
      </c>
      <c r="G111" s="212">
        <v>0</v>
      </c>
      <c r="H111" s="212">
        <v>0</v>
      </c>
      <c r="I111" s="212">
        <v>0</v>
      </c>
      <c r="J111" s="232"/>
      <c r="K111" s="232"/>
      <c r="L111" s="207">
        <v>300</v>
      </c>
      <c r="M111" s="24"/>
    </row>
    <row r="112" spans="1:13" s="19" customFormat="1" hidden="1" x14ac:dyDescent="0.25">
      <c r="A112" s="434"/>
      <c r="B112" s="232"/>
      <c r="C112" s="207" t="s">
        <v>330</v>
      </c>
      <c r="D112" s="212">
        <f t="shared" si="65"/>
        <v>0</v>
      </c>
      <c r="E112" s="212">
        <v>0</v>
      </c>
      <c r="F112" s="212">
        <v>0</v>
      </c>
      <c r="G112" s="212">
        <v>0</v>
      </c>
      <c r="H112" s="212">
        <v>0</v>
      </c>
      <c r="I112" s="212">
        <v>0</v>
      </c>
      <c r="J112" s="232"/>
      <c r="K112" s="232"/>
      <c r="L112" s="207">
        <v>300</v>
      </c>
      <c r="M112" s="24"/>
    </row>
    <row r="113" spans="1:13" s="19" customFormat="1" hidden="1" x14ac:dyDescent="0.25">
      <c r="A113" s="434"/>
      <c r="B113" s="232"/>
      <c r="C113" s="207" t="s">
        <v>331</v>
      </c>
      <c r="D113" s="212">
        <f>SUM(F113:G113)</f>
        <v>0</v>
      </c>
      <c r="E113" s="212">
        <v>0</v>
      </c>
      <c r="F113" s="212">
        <v>0</v>
      </c>
      <c r="G113" s="212">
        <v>0</v>
      </c>
      <c r="H113" s="212">
        <v>0</v>
      </c>
      <c r="I113" s="212">
        <v>0</v>
      </c>
      <c r="J113" s="232"/>
      <c r="K113" s="232"/>
      <c r="L113" s="207">
        <v>300</v>
      </c>
      <c r="M113" s="24"/>
    </row>
    <row r="114" spans="1:13" s="19" customFormat="1" hidden="1" x14ac:dyDescent="0.25">
      <c r="A114" s="434"/>
      <c r="B114" s="232"/>
      <c r="C114" s="207" t="s">
        <v>341</v>
      </c>
      <c r="D114" s="212">
        <f>SUM(F114:G114)</f>
        <v>0</v>
      </c>
      <c r="E114" s="212">
        <v>0</v>
      </c>
      <c r="F114" s="212">
        <v>0</v>
      </c>
      <c r="G114" s="212">
        <v>0</v>
      </c>
      <c r="H114" s="212">
        <v>0</v>
      </c>
      <c r="I114" s="212">
        <v>0</v>
      </c>
      <c r="J114" s="232"/>
      <c r="K114" s="232"/>
      <c r="L114" s="207">
        <v>300</v>
      </c>
      <c r="M114" s="24"/>
    </row>
    <row r="115" spans="1:13" s="19" customFormat="1" ht="42.75" hidden="1" customHeight="1" x14ac:dyDescent="0.25">
      <c r="A115" s="434"/>
      <c r="B115" s="232"/>
      <c r="C115" s="207" t="s">
        <v>342</v>
      </c>
      <c r="D115" s="212">
        <f>SUM(F115:G115)</f>
        <v>0</v>
      </c>
      <c r="E115" s="212">
        <v>0</v>
      </c>
      <c r="F115" s="212">
        <v>0</v>
      </c>
      <c r="G115" s="212">
        <v>0</v>
      </c>
      <c r="H115" s="212">
        <v>0</v>
      </c>
      <c r="I115" s="212">
        <v>0</v>
      </c>
      <c r="J115" s="232"/>
      <c r="K115" s="232"/>
      <c r="L115" s="207">
        <v>300</v>
      </c>
      <c r="M115" s="24"/>
    </row>
    <row r="116" spans="1:13" s="19" customFormat="1" ht="42" hidden="1" customHeight="1" x14ac:dyDescent="0.25">
      <c r="A116" s="434"/>
      <c r="B116" s="232"/>
      <c r="C116" s="207" t="s">
        <v>343</v>
      </c>
      <c r="D116" s="212">
        <f>SUM(F116:G116)</f>
        <v>0</v>
      </c>
      <c r="E116" s="212">
        <v>0</v>
      </c>
      <c r="F116" s="212">
        <v>0</v>
      </c>
      <c r="G116" s="212">
        <v>0</v>
      </c>
      <c r="H116" s="212">
        <v>0</v>
      </c>
      <c r="I116" s="212">
        <v>0</v>
      </c>
      <c r="J116" s="232"/>
      <c r="K116" s="232"/>
      <c r="L116" s="207">
        <v>300</v>
      </c>
      <c r="M116" s="24"/>
    </row>
    <row r="117" spans="1:13" s="19" customFormat="1" ht="26.25" customHeight="1" x14ac:dyDescent="0.25">
      <c r="A117" s="428" t="s">
        <v>78</v>
      </c>
      <c r="B117" s="232" t="s">
        <v>212</v>
      </c>
      <c r="C117" s="211" t="s">
        <v>340</v>
      </c>
      <c r="D117" s="63">
        <f>SUM(D118:D124)</f>
        <v>2835</v>
      </c>
      <c r="E117" s="63">
        <f t="shared" ref="E117" si="66">E118+E119+E120+E121+E122+E123+E124</f>
        <v>0</v>
      </c>
      <c r="F117" s="63">
        <f t="shared" ref="F117" si="67">F118+F119+F120+F121+F122+F123+F124</f>
        <v>0</v>
      </c>
      <c r="G117" s="63">
        <f>SUM(G118:G124)</f>
        <v>2835</v>
      </c>
      <c r="H117" s="63">
        <f t="shared" ref="H117" si="68">H118+H119+H120+H121+H122+H123+H124</f>
        <v>0</v>
      </c>
      <c r="I117" s="63">
        <f t="shared" ref="I117" si="69">I118+I119+I120+I121+I122+I123+I124</f>
        <v>0</v>
      </c>
      <c r="J117" s="232" t="s">
        <v>492</v>
      </c>
      <c r="K117" s="232" t="s">
        <v>100</v>
      </c>
      <c r="L117" s="207">
        <v>22750</v>
      </c>
      <c r="M117" s="24"/>
    </row>
    <row r="118" spans="1:13" s="19" customFormat="1" ht="18.75" customHeight="1" x14ac:dyDescent="0.25">
      <c r="A118" s="428"/>
      <c r="B118" s="232"/>
      <c r="C118" s="207" t="s">
        <v>73</v>
      </c>
      <c r="D118" s="212">
        <f>SUM(E118:G118)</f>
        <v>405</v>
      </c>
      <c r="E118" s="212">
        <v>0</v>
      </c>
      <c r="F118" s="212">
        <v>0</v>
      </c>
      <c r="G118" s="212">
        <v>405</v>
      </c>
      <c r="H118" s="212">
        <v>0</v>
      </c>
      <c r="I118" s="212">
        <v>0</v>
      </c>
      <c r="J118" s="232"/>
      <c r="K118" s="232"/>
      <c r="L118" s="207">
        <v>3250</v>
      </c>
      <c r="M118" s="24"/>
    </row>
    <row r="119" spans="1:13" s="19" customFormat="1" x14ac:dyDescent="0.25">
      <c r="A119" s="428"/>
      <c r="B119" s="232"/>
      <c r="C119" s="207" t="s">
        <v>77</v>
      </c>
      <c r="D119" s="212">
        <f t="shared" ref="D119:D120" si="70">SUM(E119:G119)</f>
        <v>405</v>
      </c>
      <c r="E119" s="212">
        <v>0</v>
      </c>
      <c r="F119" s="212">
        <v>0</v>
      </c>
      <c r="G119" s="212">
        <v>405</v>
      </c>
      <c r="H119" s="212">
        <v>0</v>
      </c>
      <c r="I119" s="212">
        <v>0</v>
      </c>
      <c r="J119" s="232"/>
      <c r="K119" s="232"/>
      <c r="L119" s="207">
        <v>3250</v>
      </c>
      <c r="M119" s="24"/>
    </row>
    <row r="120" spans="1:13" s="19" customFormat="1" x14ac:dyDescent="0.25">
      <c r="A120" s="428"/>
      <c r="B120" s="232"/>
      <c r="C120" s="207" t="s">
        <v>330</v>
      </c>
      <c r="D120" s="212">
        <f t="shared" si="70"/>
        <v>405</v>
      </c>
      <c r="E120" s="212">
        <v>0</v>
      </c>
      <c r="F120" s="212">
        <v>0</v>
      </c>
      <c r="G120" s="212">
        <v>405</v>
      </c>
      <c r="H120" s="212">
        <v>0</v>
      </c>
      <c r="I120" s="212">
        <v>0</v>
      </c>
      <c r="J120" s="232"/>
      <c r="K120" s="232"/>
      <c r="L120" s="207">
        <v>3250</v>
      </c>
      <c r="M120" s="24"/>
    </row>
    <row r="121" spans="1:13" s="19" customFormat="1" ht="31.5" customHeight="1" x14ac:dyDescent="0.25">
      <c r="A121" s="428"/>
      <c r="B121" s="232"/>
      <c r="C121" s="207" t="s">
        <v>331</v>
      </c>
      <c r="D121" s="212">
        <f>SUM(F121:G121)</f>
        <v>405</v>
      </c>
      <c r="E121" s="212">
        <v>0</v>
      </c>
      <c r="F121" s="212">
        <v>0</v>
      </c>
      <c r="G121" s="212">
        <v>405</v>
      </c>
      <c r="H121" s="212">
        <v>0</v>
      </c>
      <c r="I121" s="212">
        <v>0</v>
      </c>
      <c r="J121" s="232"/>
      <c r="K121" s="232"/>
      <c r="L121" s="207">
        <v>3250</v>
      </c>
      <c r="M121" s="24"/>
    </row>
    <row r="122" spans="1:13" s="19" customFormat="1" ht="16.5" customHeight="1" x14ac:dyDescent="0.25">
      <c r="A122" s="428"/>
      <c r="B122" s="232"/>
      <c r="C122" s="207" t="s">
        <v>341</v>
      </c>
      <c r="D122" s="212">
        <f>SUM(F122:G122)</f>
        <v>405</v>
      </c>
      <c r="E122" s="212">
        <v>0</v>
      </c>
      <c r="F122" s="212">
        <v>0</v>
      </c>
      <c r="G122" s="212">
        <v>405</v>
      </c>
      <c r="H122" s="212">
        <v>0</v>
      </c>
      <c r="I122" s="212">
        <v>0</v>
      </c>
      <c r="J122" s="232"/>
      <c r="K122" s="232"/>
      <c r="L122" s="207">
        <v>3250</v>
      </c>
      <c r="M122" s="24"/>
    </row>
    <row r="123" spans="1:13" s="19" customFormat="1" ht="32.25" customHeight="1" x14ac:dyDescent="0.25">
      <c r="A123" s="428"/>
      <c r="B123" s="232"/>
      <c r="C123" s="207" t="s">
        <v>342</v>
      </c>
      <c r="D123" s="212">
        <f>SUM(F123:G123)</f>
        <v>405</v>
      </c>
      <c r="E123" s="212">
        <v>0</v>
      </c>
      <c r="F123" s="212">
        <v>0</v>
      </c>
      <c r="G123" s="212">
        <v>405</v>
      </c>
      <c r="H123" s="212">
        <v>0</v>
      </c>
      <c r="I123" s="212">
        <v>0</v>
      </c>
      <c r="J123" s="232"/>
      <c r="K123" s="232"/>
      <c r="L123" s="207">
        <v>3250</v>
      </c>
      <c r="M123" s="24"/>
    </row>
    <row r="124" spans="1:13" s="19" customFormat="1" ht="39.75" customHeight="1" x14ac:dyDescent="0.25">
      <c r="A124" s="428"/>
      <c r="B124" s="232"/>
      <c r="C124" s="207" t="s">
        <v>343</v>
      </c>
      <c r="D124" s="212">
        <f>SUM(F124:G124)</f>
        <v>405</v>
      </c>
      <c r="E124" s="212">
        <v>0</v>
      </c>
      <c r="F124" s="212">
        <v>0</v>
      </c>
      <c r="G124" s="212">
        <v>405</v>
      </c>
      <c r="H124" s="212">
        <v>0</v>
      </c>
      <c r="I124" s="212">
        <v>0</v>
      </c>
      <c r="J124" s="232"/>
      <c r="K124" s="232"/>
      <c r="L124" s="207">
        <v>3250</v>
      </c>
      <c r="M124" s="24"/>
    </row>
    <row r="125" spans="1:13" s="19" customFormat="1" ht="28.5" x14ac:dyDescent="0.25">
      <c r="A125" s="428" t="s">
        <v>679</v>
      </c>
      <c r="B125" s="232" t="s">
        <v>213</v>
      </c>
      <c r="C125" s="211" t="s">
        <v>340</v>
      </c>
      <c r="D125" s="63">
        <f>SUM(D126:D132)</f>
        <v>2940</v>
      </c>
      <c r="E125" s="63">
        <f t="shared" ref="E125" si="71">E126+E127+E128+E129+E130+E131+E132</f>
        <v>0</v>
      </c>
      <c r="F125" s="63">
        <f t="shared" ref="F125" si="72">F126+F127+F128+F129+F130+F131+F132</f>
        <v>0</v>
      </c>
      <c r="G125" s="63">
        <f t="shared" ref="G125" si="73">SUM(G126:G132)</f>
        <v>2940</v>
      </c>
      <c r="H125" s="63">
        <f t="shared" ref="H125" si="74">H126+H127+H128+H129+H130+H131+H132</f>
        <v>0</v>
      </c>
      <c r="I125" s="63">
        <f t="shared" ref="I125" si="75">I126+I127+I128+I129+I130+I131+I132</f>
        <v>0</v>
      </c>
      <c r="J125" s="232" t="s">
        <v>492</v>
      </c>
      <c r="K125" s="232" t="s">
        <v>100</v>
      </c>
      <c r="L125" s="207">
        <v>34650</v>
      </c>
      <c r="M125" s="24"/>
    </row>
    <row r="126" spans="1:13" s="19" customFormat="1" x14ac:dyDescent="0.25">
      <c r="A126" s="428"/>
      <c r="B126" s="232"/>
      <c r="C126" s="207" t="s">
        <v>73</v>
      </c>
      <c r="D126" s="212">
        <f>SUM(E126:G126)</f>
        <v>420</v>
      </c>
      <c r="E126" s="212">
        <v>0</v>
      </c>
      <c r="F126" s="212">
        <v>0</v>
      </c>
      <c r="G126" s="212">
        <v>420</v>
      </c>
      <c r="H126" s="212">
        <v>0</v>
      </c>
      <c r="I126" s="212">
        <v>0</v>
      </c>
      <c r="J126" s="232"/>
      <c r="K126" s="232"/>
      <c r="L126" s="207">
        <v>4950</v>
      </c>
      <c r="M126" s="24"/>
    </row>
    <row r="127" spans="1:13" s="19" customFormat="1" x14ac:dyDescent="0.25">
      <c r="A127" s="428"/>
      <c r="B127" s="232"/>
      <c r="C127" s="207" t="s">
        <v>77</v>
      </c>
      <c r="D127" s="212">
        <f t="shared" ref="D127:D128" si="76">SUM(E127:G127)</f>
        <v>420</v>
      </c>
      <c r="E127" s="212">
        <v>0</v>
      </c>
      <c r="F127" s="212">
        <v>0</v>
      </c>
      <c r="G127" s="212">
        <v>420</v>
      </c>
      <c r="H127" s="212">
        <v>0</v>
      </c>
      <c r="I127" s="212">
        <v>0</v>
      </c>
      <c r="J127" s="232"/>
      <c r="K127" s="232"/>
      <c r="L127" s="207">
        <v>4950</v>
      </c>
      <c r="M127" s="24"/>
    </row>
    <row r="128" spans="1:13" s="19" customFormat="1" x14ac:dyDescent="0.25">
      <c r="A128" s="428"/>
      <c r="B128" s="232"/>
      <c r="C128" s="207" t="s">
        <v>330</v>
      </c>
      <c r="D128" s="212">
        <f t="shared" si="76"/>
        <v>420</v>
      </c>
      <c r="E128" s="212">
        <v>0</v>
      </c>
      <c r="F128" s="212">
        <v>0</v>
      </c>
      <c r="G128" s="212">
        <v>420</v>
      </c>
      <c r="H128" s="212">
        <v>0</v>
      </c>
      <c r="I128" s="212">
        <v>0</v>
      </c>
      <c r="J128" s="232"/>
      <c r="K128" s="232"/>
      <c r="L128" s="207">
        <v>4950</v>
      </c>
      <c r="M128" s="24"/>
    </row>
    <row r="129" spans="1:13" s="19" customFormat="1" x14ac:dyDescent="0.25">
      <c r="A129" s="428"/>
      <c r="B129" s="232"/>
      <c r="C129" s="207" t="s">
        <v>331</v>
      </c>
      <c r="D129" s="212">
        <f>SUM(F129:G129)</f>
        <v>420</v>
      </c>
      <c r="E129" s="212">
        <v>0</v>
      </c>
      <c r="F129" s="212">
        <v>0</v>
      </c>
      <c r="G129" s="212">
        <v>420</v>
      </c>
      <c r="H129" s="212">
        <v>0</v>
      </c>
      <c r="I129" s="212">
        <v>0</v>
      </c>
      <c r="J129" s="232"/>
      <c r="K129" s="232"/>
      <c r="L129" s="207">
        <v>4950</v>
      </c>
      <c r="M129" s="24"/>
    </row>
    <row r="130" spans="1:13" s="19" customFormat="1" x14ac:dyDescent="0.25">
      <c r="A130" s="428"/>
      <c r="B130" s="232"/>
      <c r="C130" s="207" t="s">
        <v>341</v>
      </c>
      <c r="D130" s="212">
        <f>SUM(F130:I130)</f>
        <v>420</v>
      </c>
      <c r="E130" s="212">
        <v>0</v>
      </c>
      <c r="F130" s="212">
        <v>0</v>
      </c>
      <c r="G130" s="212">
        <v>420</v>
      </c>
      <c r="H130" s="212">
        <v>0</v>
      </c>
      <c r="I130" s="212">
        <v>0</v>
      </c>
      <c r="J130" s="232"/>
      <c r="K130" s="232"/>
      <c r="L130" s="207">
        <v>4950</v>
      </c>
      <c r="M130" s="24"/>
    </row>
    <row r="131" spans="1:13" s="19" customFormat="1" ht="33.75" customHeight="1" x14ac:dyDescent="0.25">
      <c r="A131" s="428"/>
      <c r="B131" s="232"/>
      <c r="C131" s="207" t="s">
        <v>342</v>
      </c>
      <c r="D131" s="212">
        <f>SUM(F131:G131)</f>
        <v>420</v>
      </c>
      <c r="E131" s="212">
        <v>0</v>
      </c>
      <c r="F131" s="212">
        <v>0</v>
      </c>
      <c r="G131" s="212">
        <v>420</v>
      </c>
      <c r="H131" s="212">
        <v>0</v>
      </c>
      <c r="I131" s="212">
        <v>0</v>
      </c>
      <c r="J131" s="232"/>
      <c r="K131" s="232"/>
      <c r="L131" s="207">
        <v>4950</v>
      </c>
      <c r="M131" s="24"/>
    </row>
    <row r="132" spans="1:13" s="19" customFormat="1" ht="30.75" customHeight="1" x14ac:dyDescent="0.25">
      <c r="A132" s="428"/>
      <c r="B132" s="232"/>
      <c r="C132" s="207" t="s">
        <v>343</v>
      </c>
      <c r="D132" s="212">
        <f>SUM(F132:G132)</f>
        <v>420</v>
      </c>
      <c r="E132" s="212">
        <v>0</v>
      </c>
      <c r="F132" s="212">
        <v>0</v>
      </c>
      <c r="G132" s="212">
        <v>420</v>
      </c>
      <c r="H132" s="212">
        <v>0</v>
      </c>
      <c r="I132" s="212">
        <v>0</v>
      </c>
      <c r="J132" s="232"/>
      <c r="K132" s="232"/>
      <c r="L132" s="207">
        <v>4950</v>
      </c>
      <c r="M132" s="24"/>
    </row>
    <row r="133" spans="1:13" s="19" customFormat="1" ht="28.5" x14ac:dyDescent="0.25">
      <c r="A133" s="428" t="s">
        <v>37</v>
      </c>
      <c r="B133" s="232" t="s">
        <v>214</v>
      </c>
      <c r="C133" s="211" t="s">
        <v>340</v>
      </c>
      <c r="D133" s="63">
        <f>SUM(D134:D140)</f>
        <v>4270</v>
      </c>
      <c r="E133" s="63">
        <f t="shared" ref="E133" si="77">E134+E135+E136+E137+E138+E139+E140</f>
        <v>0</v>
      </c>
      <c r="F133" s="63">
        <f t="shared" ref="F133" si="78">F134+F135+F136+F137+F138+F139+F140</f>
        <v>0</v>
      </c>
      <c r="G133" s="63">
        <f t="shared" ref="G133" si="79">SUM(G134:G140)</f>
        <v>4270</v>
      </c>
      <c r="H133" s="63">
        <f t="shared" ref="H133" si="80">H134+H135+H136+H137+H138+H139+H140</f>
        <v>0</v>
      </c>
      <c r="I133" s="63">
        <f t="shared" ref="I133" si="81">I134+I135+I136+I137+I138+I139+I140</f>
        <v>0</v>
      </c>
      <c r="J133" s="232" t="s">
        <v>492</v>
      </c>
      <c r="K133" s="232" t="s">
        <v>100</v>
      </c>
      <c r="L133" s="207"/>
      <c r="M133" s="24"/>
    </row>
    <row r="134" spans="1:13" s="19" customFormat="1" x14ac:dyDescent="0.25">
      <c r="A134" s="428"/>
      <c r="B134" s="232"/>
      <c r="C134" s="207" t="s">
        <v>73</v>
      </c>
      <c r="D134" s="212">
        <f>SUM(E134:G134)</f>
        <v>610</v>
      </c>
      <c r="E134" s="212">
        <v>0</v>
      </c>
      <c r="F134" s="212">
        <v>0</v>
      </c>
      <c r="G134" s="212">
        <v>610</v>
      </c>
      <c r="H134" s="212">
        <v>0</v>
      </c>
      <c r="I134" s="212">
        <v>0</v>
      </c>
      <c r="J134" s="232"/>
      <c r="K134" s="232"/>
      <c r="L134" s="207">
        <v>1000</v>
      </c>
      <c r="M134" s="24"/>
    </row>
    <row r="135" spans="1:13" s="19" customFormat="1" x14ac:dyDescent="0.25">
      <c r="A135" s="428"/>
      <c r="B135" s="232"/>
      <c r="C135" s="207" t="s">
        <v>77</v>
      </c>
      <c r="D135" s="212">
        <f t="shared" ref="D135:D136" si="82">SUM(E135:G135)</f>
        <v>610</v>
      </c>
      <c r="E135" s="212">
        <v>0</v>
      </c>
      <c r="F135" s="212">
        <v>0</v>
      </c>
      <c r="G135" s="212">
        <v>610</v>
      </c>
      <c r="H135" s="212">
        <v>0</v>
      </c>
      <c r="I135" s="212">
        <v>0</v>
      </c>
      <c r="J135" s="232"/>
      <c r="K135" s="232"/>
      <c r="L135" s="207">
        <v>1000</v>
      </c>
      <c r="M135" s="24"/>
    </row>
    <row r="136" spans="1:13" s="19" customFormat="1" x14ac:dyDescent="0.25">
      <c r="A136" s="428"/>
      <c r="B136" s="232"/>
      <c r="C136" s="207" t="s">
        <v>330</v>
      </c>
      <c r="D136" s="212">
        <f t="shared" si="82"/>
        <v>610</v>
      </c>
      <c r="E136" s="212">
        <v>0</v>
      </c>
      <c r="F136" s="212">
        <v>0</v>
      </c>
      <c r="G136" s="212">
        <v>610</v>
      </c>
      <c r="H136" s="212">
        <v>0</v>
      </c>
      <c r="I136" s="212">
        <v>0</v>
      </c>
      <c r="J136" s="232"/>
      <c r="K136" s="232"/>
      <c r="L136" s="207">
        <v>1000</v>
      </c>
      <c r="M136" s="24"/>
    </row>
    <row r="137" spans="1:13" s="19" customFormat="1" x14ac:dyDescent="0.25">
      <c r="A137" s="428"/>
      <c r="B137" s="232"/>
      <c r="C137" s="207" t="s">
        <v>331</v>
      </c>
      <c r="D137" s="212">
        <f>SUM(F137:G137)</f>
        <v>610</v>
      </c>
      <c r="E137" s="212">
        <v>0</v>
      </c>
      <c r="F137" s="212">
        <v>0</v>
      </c>
      <c r="G137" s="212">
        <v>610</v>
      </c>
      <c r="H137" s="212">
        <v>0</v>
      </c>
      <c r="I137" s="212">
        <v>0</v>
      </c>
      <c r="J137" s="232"/>
      <c r="K137" s="232"/>
      <c r="L137" s="207">
        <v>1000</v>
      </c>
      <c r="M137" s="24"/>
    </row>
    <row r="138" spans="1:13" s="19" customFormat="1" x14ac:dyDescent="0.25">
      <c r="A138" s="428"/>
      <c r="B138" s="232"/>
      <c r="C138" s="207" t="s">
        <v>341</v>
      </c>
      <c r="D138" s="212">
        <f>SUM(F138:G138)</f>
        <v>610</v>
      </c>
      <c r="E138" s="212">
        <v>0</v>
      </c>
      <c r="F138" s="212">
        <v>0</v>
      </c>
      <c r="G138" s="212">
        <v>610</v>
      </c>
      <c r="H138" s="212">
        <v>0</v>
      </c>
      <c r="I138" s="212">
        <v>0</v>
      </c>
      <c r="J138" s="232"/>
      <c r="K138" s="232"/>
      <c r="L138" s="207">
        <v>1000</v>
      </c>
      <c r="M138" s="24"/>
    </row>
    <row r="139" spans="1:13" s="19" customFormat="1" ht="30" x14ac:dyDescent="0.25">
      <c r="A139" s="428"/>
      <c r="B139" s="232"/>
      <c r="C139" s="207" t="s">
        <v>342</v>
      </c>
      <c r="D139" s="212">
        <f>SUM(F139:G139)</f>
        <v>610</v>
      </c>
      <c r="E139" s="212">
        <v>0</v>
      </c>
      <c r="F139" s="212">
        <v>0</v>
      </c>
      <c r="G139" s="212">
        <v>610</v>
      </c>
      <c r="H139" s="212">
        <v>0</v>
      </c>
      <c r="I139" s="212">
        <v>0</v>
      </c>
      <c r="J139" s="232"/>
      <c r="K139" s="232"/>
      <c r="L139" s="207">
        <v>1000</v>
      </c>
      <c r="M139" s="24"/>
    </row>
    <row r="140" spans="1:13" s="19" customFormat="1" ht="30" x14ac:dyDescent="0.25">
      <c r="A140" s="428"/>
      <c r="B140" s="232"/>
      <c r="C140" s="207" t="s">
        <v>343</v>
      </c>
      <c r="D140" s="212">
        <f>SUM(F140:G140)</f>
        <v>610</v>
      </c>
      <c r="E140" s="212">
        <v>0</v>
      </c>
      <c r="F140" s="212">
        <v>0</v>
      </c>
      <c r="G140" s="212">
        <v>610</v>
      </c>
      <c r="H140" s="212">
        <v>0</v>
      </c>
      <c r="I140" s="212">
        <v>0</v>
      </c>
      <c r="J140" s="232"/>
      <c r="K140" s="232"/>
      <c r="L140" s="207">
        <v>1000</v>
      </c>
      <c r="M140" s="24"/>
    </row>
    <row r="141" spans="1:13" ht="28.5" x14ac:dyDescent="0.25">
      <c r="A141" s="428" t="s">
        <v>754</v>
      </c>
      <c r="B141" s="232" t="s">
        <v>103</v>
      </c>
      <c r="C141" s="211" t="s">
        <v>340</v>
      </c>
      <c r="D141" s="63">
        <f>SUM(D142:D148)</f>
        <v>0</v>
      </c>
      <c r="E141" s="63">
        <f t="shared" ref="E141" si="83">E142+E143+E144+E145+E146+E147+E148</f>
        <v>0</v>
      </c>
      <c r="F141" s="63">
        <f t="shared" ref="F141" si="84">F142+F143+F144+F145+F146+F147+F148</f>
        <v>0</v>
      </c>
      <c r="G141" s="63">
        <f t="shared" ref="G141" si="85">SUM(G142:G148)</f>
        <v>0</v>
      </c>
      <c r="H141" s="63">
        <f t="shared" ref="H141" si="86">H142+H143+H144+H145+H146+H147+H148</f>
        <v>0</v>
      </c>
      <c r="I141" s="63">
        <f t="shared" ref="I141" si="87">I142+I143+I144+I145+I146+I147+I148</f>
        <v>0</v>
      </c>
      <c r="J141" s="232" t="s">
        <v>660</v>
      </c>
      <c r="K141" s="232" t="s">
        <v>104</v>
      </c>
      <c r="L141" s="211"/>
    </row>
    <row r="142" spans="1:13" x14ac:dyDescent="0.25">
      <c r="A142" s="428"/>
      <c r="B142" s="232"/>
      <c r="C142" s="207" t="s">
        <v>73</v>
      </c>
      <c r="D142" s="212">
        <f t="shared" ref="D142" si="88">SUM(E142:I142)</f>
        <v>0</v>
      </c>
      <c r="E142" s="212">
        <v>0</v>
      </c>
      <c r="F142" s="212">
        <v>0</v>
      </c>
      <c r="G142" s="212">
        <v>0</v>
      </c>
      <c r="H142" s="212">
        <v>0</v>
      </c>
      <c r="I142" s="212">
        <v>0</v>
      </c>
      <c r="J142" s="232"/>
      <c r="K142" s="232"/>
      <c r="L142" s="207" t="s">
        <v>7</v>
      </c>
    </row>
    <row r="143" spans="1:13" ht="26.25" customHeight="1" x14ac:dyDescent="0.25">
      <c r="A143" s="428"/>
      <c r="B143" s="232"/>
      <c r="C143" s="207" t="s">
        <v>77</v>
      </c>
      <c r="D143" s="212">
        <f t="shared" ref="D143:D145" si="89">SUM(E143:I143)</f>
        <v>0</v>
      </c>
      <c r="E143" s="212">
        <v>0</v>
      </c>
      <c r="F143" s="212">
        <v>0</v>
      </c>
      <c r="G143" s="212">
        <v>0</v>
      </c>
      <c r="H143" s="212">
        <v>0</v>
      </c>
      <c r="I143" s="212">
        <v>0</v>
      </c>
      <c r="J143" s="232"/>
      <c r="K143" s="232"/>
      <c r="L143" s="207" t="s">
        <v>7</v>
      </c>
    </row>
    <row r="144" spans="1:13" x14ac:dyDescent="0.25">
      <c r="A144" s="428"/>
      <c r="B144" s="232"/>
      <c r="C144" s="207" t="s">
        <v>330</v>
      </c>
      <c r="D144" s="212">
        <f t="shared" si="89"/>
        <v>0</v>
      </c>
      <c r="E144" s="212">
        <v>0</v>
      </c>
      <c r="F144" s="212">
        <v>0</v>
      </c>
      <c r="G144" s="212">
        <v>0</v>
      </c>
      <c r="H144" s="212">
        <v>0</v>
      </c>
      <c r="I144" s="212">
        <v>0</v>
      </c>
      <c r="J144" s="232"/>
      <c r="K144" s="232"/>
      <c r="L144" s="207" t="s">
        <v>7</v>
      </c>
    </row>
    <row r="145" spans="1:16" x14ac:dyDescent="0.25">
      <c r="A145" s="428"/>
      <c r="B145" s="232"/>
      <c r="C145" s="207" t="s">
        <v>331</v>
      </c>
      <c r="D145" s="212">
        <f t="shared" si="89"/>
        <v>0</v>
      </c>
      <c r="E145" s="212">
        <v>0</v>
      </c>
      <c r="F145" s="212">
        <v>0</v>
      </c>
      <c r="G145" s="212">
        <v>0</v>
      </c>
      <c r="H145" s="212">
        <v>0</v>
      </c>
      <c r="I145" s="212">
        <v>0</v>
      </c>
      <c r="J145" s="232"/>
      <c r="K145" s="232"/>
      <c r="L145" s="207" t="s">
        <v>7</v>
      </c>
    </row>
    <row r="146" spans="1:16" ht="24" customHeight="1" x14ac:dyDescent="0.25">
      <c r="A146" s="428"/>
      <c r="B146" s="232"/>
      <c r="C146" s="207" t="s">
        <v>341</v>
      </c>
      <c r="D146" s="212">
        <f>SUM(E146:I146)</f>
        <v>0</v>
      </c>
      <c r="E146" s="212">
        <v>0</v>
      </c>
      <c r="F146" s="212">
        <v>0</v>
      </c>
      <c r="G146" s="212">
        <v>0</v>
      </c>
      <c r="H146" s="212">
        <v>0</v>
      </c>
      <c r="I146" s="212">
        <v>0</v>
      </c>
      <c r="J146" s="232"/>
      <c r="K146" s="232"/>
      <c r="L146" s="207" t="s">
        <v>7</v>
      </c>
    </row>
    <row r="147" spans="1:16" ht="30" x14ac:dyDescent="0.25">
      <c r="A147" s="428"/>
      <c r="B147" s="232"/>
      <c r="C147" s="207" t="s">
        <v>342</v>
      </c>
      <c r="D147" s="212">
        <f t="shared" ref="D147:D148" si="90">SUM(E147:I147)</f>
        <v>0</v>
      </c>
      <c r="E147" s="212">
        <v>0</v>
      </c>
      <c r="F147" s="212">
        <v>0</v>
      </c>
      <c r="G147" s="212">
        <v>0</v>
      </c>
      <c r="H147" s="212">
        <v>0</v>
      </c>
      <c r="I147" s="212">
        <v>0</v>
      </c>
      <c r="J147" s="232"/>
      <c r="K147" s="232"/>
      <c r="L147" s="207" t="s">
        <v>7</v>
      </c>
      <c r="P147" s="3"/>
    </row>
    <row r="148" spans="1:16" ht="57" customHeight="1" x14ac:dyDescent="0.25">
      <c r="A148" s="428"/>
      <c r="B148" s="232"/>
      <c r="C148" s="207" t="s">
        <v>343</v>
      </c>
      <c r="D148" s="212">
        <f t="shared" si="90"/>
        <v>0</v>
      </c>
      <c r="E148" s="212">
        <v>0</v>
      </c>
      <c r="F148" s="212">
        <v>0</v>
      </c>
      <c r="G148" s="212">
        <v>0</v>
      </c>
      <c r="H148" s="212">
        <v>0</v>
      </c>
      <c r="I148" s="212">
        <v>0</v>
      </c>
      <c r="J148" s="232"/>
      <c r="K148" s="232"/>
      <c r="L148" s="207" t="s">
        <v>7</v>
      </c>
    </row>
    <row r="149" spans="1:16" ht="28.5" x14ac:dyDescent="0.25">
      <c r="A149" s="428" t="s">
        <v>755</v>
      </c>
      <c r="B149" s="232" t="s">
        <v>105</v>
      </c>
      <c r="C149" s="211" t="s">
        <v>340</v>
      </c>
      <c r="D149" s="63">
        <f>SUM(D150:D156)</f>
        <v>872.19999999999993</v>
      </c>
      <c r="E149" s="63">
        <f t="shared" ref="E149:G149" si="91">SUM(E150:E156)</f>
        <v>651.5</v>
      </c>
      <c r="F149" s="63">
        <f t="shared" si="91"/>
        <v>133.4</v>
      </c>
      <c r="G149" s="63">
        <f t="shared" si="91"/>
        <v>61</v>
      </c>
      <c r="H149" s="63">
        <f t="shared" ref="H149" si="92">H150+H151+H152+H153+H154+H155+H156</f>
        <v>26.3</v>
      </c>
      <c r="I149" s="63">
        <f t="shared" ref="I149" si="93">I150+I151+I152+I153+I154+I155+I156</f>
        <v>0</v>
      </c>
      <c r="J149" s="232" t="s">
        <v>659</v>
      </c>
      <c r="K149" s="232" t="s">
        <v>102</v>
      </c>
      <c r="L149" s="211">
        <f>L150</f>
        <v>3</v>
      </c>
    </row>
    <row r="150" spans="1:16" x14ac:dyDescent="0.25">
      <c r="A150" s="428"/>
      <c r="B150" s="232"/>
      <c r="C150" s="207" t="s">
        <v>73</v>
      </c>
      <c r="D150" s="212">
        <f t="shared" ref="D150:D152" si="94">SUM(E150:I150)</f>
        <v>872.19999999999993</v>
      </c>
      <c r="E150" s="212">
        <v>651.5</v>
      </c>
      <c r="F150" s="212">
        <v>133.4</v>
      </c>
      <c r="G150" s="212">
        <v>61</v>
      </c>
      <c r="H150" s="212">
        <v>26.3</v>
      </c>
      <c r="I150" s="212">
        <v>0</v>
      </c>
      <c r="J150" s="232"/>
      <c r="K150" s="232"/>
      <c r="L150" s="207">
        <v>3</v>
      </c>
    </row>
    <row r="151" spans="1:16" ht="25.5" customHeight="1" x14ac:dyDescent="0.25">
      <c r="A151" s="428"/>
      <c r="B151" s="232"/>
      <c r="C151" s="207" t="s">
        <v>77</v>
      </c>
      <c r="D151" s="212">
        <f t="shared" si="94"/>
        <v>0</v>
      </c>
      <c r="E151" s="212">
        <v>0</v>
      </c>
      <c r="F151" s="212">
        <v>0</v>
      </c>
      <c r="G151" s="212">
        <v>0</v>
      </c>
      <c r="H151" s="212">
        <v>0</v>
      </c>
      <c r="I151" s="212">
        <v>0</v>
      </c>
      <c r="J151" s="232"/>
      <c r="K151" s="232"/>
      <c r="L151" s="207" t="s">
        <v>7</v>
      </c>
    </row>
    <row r="152" spans="1:16" x14ac:dyDescent="0.25">
      <c r="A152" s="428"/>
      <c r="B152" s="232"/>
      <c r="C152" s="207" t="s">
        <v>330</v>
      </c>
      <c r="D152" s="212">
        <f t="shared" si="94"/>
        <v>0</v>
      </c>
      <c r="E152" s="212">
        <v>0</v>
      </c>
      <c r="F152" s="212">
        <v>0</v>
      </c>
      <c r="G152" s="212">
        <v>0</v>
      </c>
      <c r="H152" s="212">
        <v>0</v>
      </c>
      <c r="I152" s="212">
        <v>0</v>
      </c>
      <c r="J152" s="232"/>
      <c r="K152" s="232"/>
      <c r="L152" s="207" t="s">
        <v>7</v>
      </c>
    </row>
    <row r="153" spans="1:16" x14ac:dyDescent="0.25">
      <c r="A153" s="428"/>
      <c r="B153" s="232"/>
      <c r="C153" s="207" t="s">
        <v>331</v>
      </c>
      <c r="D153" s="212">
        <f>SUM(E153:I153)</f>
        <v>0</v>
      </c>
      <c r="E153" s="212">
        <v>0</v>
      </c>
      <c r="F153" s="212">
        <v>0</v>
      </c>
      <c r="G153" s="212">
        <v>0</v>
      </c>
      <c r="H153" s="212">
        <v>0</v>
      </c>
      <c r="I153" s="212">
        <v>0</v>
      </c>
      <c r="J153" s="232"/>
      <c r="K153" s="232"/>
      <c r="L153" s="207" t="s">
        <v>7</v>
      </c>
    </row>
    <row r="154" spans="1:16" ht="24.75" customHeight="1" x14ac:dyDescent="0.25">
      <c r="A154" s="428"/>
      <c r="B154" s="232"/>
      <c r="C154" s="207" t="s">
        <v>341</v>
      </c>
      <c r="D154" s="212">
        <f>SUM(E154:I154)</f>
        <v>0</v>
      </c>
      <c r="E154" s="212">
        <v>0</v>
      </c>
      <c r="F154" s="212">
        <v>0</v>
      </c>
      <c r="G154" s="212">
        <v>0</v>
      </c>
      <c r="H154" s="212">
        <v>0</v>
      </c>
      <c r="I154" s="212">
        <v>0</v>
      </c>
      <c r="J154" s="232"/>
      <c r="K154" s="232"/>
      <c r="L154" s="207" t="s">
        <v>7</v>
      </c>
    </row>
    <row r="155" spans="1:16" ht="39.75" customHeight="1" x14ac:dyDescent="0.25">
      <c r="A155" s="428"/>
      <c r="B155" s="232"/>
      <c r="C155" s="207" t="s">
        <v>342</v>
      </c>
      <c r="D155" s="212">
        <f t="shared" ref="D155:D156" si="95">SUM(E155:I155)</f>
        <v>0</v>
      </c>
      <c r="E155" s="212">
        <v>0</v>
      </c>
      <c r="F155" s="212">
        <v>0</v>
      </c>
      <c r="G155" s="212">
        <v>0</v>
      </c>
      <c r="H155" s="212">
        <v>0</v>
      </c>
      <c r="I155" s="212">
        <v>0</v>
      </c>
      <c r="J155" s="232"/>
      <c r="K155" s="232"/>
      <c r="L155" s="207" t="s">
        <v>7</v>
      </c>
    </row>
    <row r="156" spans="1:16" ht="50.25" customHeight="1" x14ac:dyDescent="0.25">
      <c r="A156" s="428"/>
      <c r="B156" s="232"/>
      <c r="C156" s="207" t="s">
        <v>343</v>
      </c>
      <c r="D156" s="212">
        <f t="shared" si="95"/>
        <v>0</v>
      </c>
      <c r="E156" s="212">
        <v>0</v>
      </c>
      <c r="F156" s="212">
        <v>0</v>
      </c>
      <c r="G156" s="212">
        <v>0</v>
      </c>
      <c r="H156" s="212">
        <v>0</v>
      </c>
      <c r="I156" s="212">
        <v>0</v>
      </c>
      <c r="J156" s="232"/>
      <c r="K156" s="232"/>
      <c r="L156" s="207" t="s">
        <v>7</v>
      </c>
    </row>
    <row r="157" spans="1:16" ht="35.25" customHeight="1" x14ac:dyDescent="0.25">
      <c r="A157" s="370" t="s">
        <v>346</v>
      </c>
      <c r="B157" s="432"/>
      <c r="C157" s="432"/>
      <c r="D157" s="432"/>
      <c r="E157" s="432"/>
      <c r="F157" s="432"/>
      <c r="G157" s="432"/>
      <c r="H157" s="432"/>
      <c r="I157" s="432"/>
      <c r="J157" s="432"/>
      <c r="K157" s="432"/>
      <c r="L157" s="433"/>
    </row>
    <row r="158" spans="1:16" ht="28.5" x14ac:dyDescent="0.25">
      <c r="A158" s="428" t="s">
        <v>352</v>
      </c>
      <c r="B158" s="232" t="s">
        <v>152</v>
      </c>
      <c r="C158" s="211" t="s">
        <v>340</v>
      </c>
      <c r="D158" s="63">
        <f>SUM(D159:D165)</f>
        <v>300723.90000000002</v>
      </c>
      <c r="E158" s="63">
        <f t="shared" ref="E158:I158" si="96">SUM(E159:E165)</f>
        <v>0</v>
      </c>
      <c r="F158" s="63">
        <f t="shared" si="96"/>
        <v>0</v>
      </c>
      <c r="G158" s="63">
        <f t="shared" si="96"/>
        <v>300723.90000000002</v>
      </c>
      <c r="H158" s="63">
        <f t="shared" si="96"/>
        <v>0</v>
      </c>
      <c r="I158" s="63">
        <f t="shared" si="96"/>
        <v>0</v>
      </c>
      <c r="J158" s="232" t="s">
        <v>493</v>
      </c>
      <c r="K158" s="232" t="s">
        <v>207</v>
      </c>
      <c r="L158" s="12">
        <v>77</v>
      </c>
    </row>
    <row r="159" spans="1:16" x14ac:dyDescent="0.25">
      <c r="A159" s="428"/>
      <c r="B159" s="232"/>
      <c r="C159" s="207" t="s">
        <v>73</v>
      </c>
      <c r="D159" s="212">
        <f t="shared" ref="D159:D162" si="97">SUM(E159:I159)</f>
        <v>51184.4</v>
      </c>
      <c r="E159" s="212">
        <f>E167</f>
        <v>0</v>
      </c>
      <c r="F159" s="212">
        <f t="shared" ref="F159:I159" si="98">F167</f>
        <v>0</v>
      </c>
      <c r="G159" s="212">
        <f t="shared" si="98"/>
        <v>51184.4</v>
      </c>
      <c r="H159" s="212">
        <f t="shared" si="98"/>
        <v>0</v>
      </c>
      <c r="I159" s="212">
        <f t="shared" si="98"/>
        <v>0</v>
      </c>
      <c r="J159" s="232"/>
      <c r="K159" s="232"/>
      <c r="L159" s="207">
        <v>11</v>
      </c>
    </row>
    <row r="160" spans="1:16" x14ac:dyDescent="0.25">
      <c r="A160" s="428"/>
      <c r="B160" s="232"/>
      <c r="C160" s="207" t="s">
        <v>77</v>
      </c>
      <c r="D160" s="212">
        <f t="shared" si="97"/>
        <v>41202</v>
      </c>
      <c r="E160" s="212">
        <f t="shared" ref="E160:I160" si="99">E168</f>
        <v>0</v>
      </c>
      <c r="F160" s="212">
        <f t="shared" si="99"/>
        <v>0</v>
      </c>
      <c r="G160" s="212">
        <f t="shared" si="99"/>
        <v>41202</v>
      </c>
      <c r="H160" s="212">
        <f t="shared" si="99"/>
        <v>0</v>
      </c>
      <c r="I160" s="212">
        <f t="shared" si="99"/>
        <v>0</v>
      </c>
      <c r="J160" s="232"/>
      <c r="K160" s="232"/>
      <c r="L160" s="10">
        <v>11</v>
      </c>
    </row>
    <row r="161" spans="1:12" x14ac:dyDescent="0.25">
      <c r="A161" s="428"/>
      <c r="B161" s="232"/>
      <c r="C161" s="207" t="s">
        <v>330</v>
      </c>
      <c r="D161" s="212">
        <f t="shared" si="97"/>
        <v>41667.5</v>
      </c>
      <c r="E161" s="212">
        <f t="shared" ref="E161:I161" si="100">E169</f>
        <v>0</v>
      </c>
      <c r="F161" s="212">
        <f t="shared" si="100"/>
        <v>0</v>
      </c>
      <c r="G161" s="212">
        <f t="shared" si="100"/>
        <v>41667.5</v>
      </c>
      <c r="H161" s="212">
        <f t="shared" si="100"/>
        <v>0</v>
      </c>
      <c r="I161" s="212">
        <f t="shared" si="100"/>
        <v>0</v>
      </c>
      <c r="J161" s="232"/>
      <c r="K161" s="232"/>
      <c r="L161" s="10">
        <v>11</v>
      </c>
    </row>
    <row r="162" spans="1:12" x14ac:dyDescent="0.25">
      <c r="A162" s="428"/>
      <c r="B162" s="232"/>
      <c r="C162" s="207" t="s">
        <v>331</v>
      </c>
      <c r="D162" s="212">
        <f t="shared" si="97"/>
        <v>41667.5</v>
      </c>
      <c r="E162" s="212">
        <f t="shared" ref="E162:I162" si="101">E170</f>
        <v>0</v>
      </c>
      <c r="F162" s="212">
        <f t="shared" si="101"/>
        <v>0</v>
      </c>
      <c r="G162" s="212">
        <f t="shared" si="101"/>
        <v>41667.5</v>
      </c>
      <c r="H162" s="212">
        <f t="shared" si="101"/>
        <v>0</v>
      </c>
      <c r="I162" s="212">
        <f t="shared" si="101"/>
        <v>0</v>
      </c>
      <c r="J162" s="232"/>
      <c r="K162" s="232"/>
      <c r="L162" s="10">
        <v>11</v>
      </c>
    </row>
    <row r="163" spans="1:12" x14ac:dyDescent="0.25">
      <c r="A163" s="428"/>
      <c r="B163" s="232"/>
      <c r="C163" s="207" t="s">
        <v>341</v>
      </c>
      <c r="D163" s="212">
        <f>SUM(E163:I163)</f>
        <v>41667.5</v>
      </c>
      <c r="E163" s="212">
        <f t="shared" ref="E163:I163" si="102">E171</f>
        <v>0</v>
      </c>
      <c r="F163" s="212">
        <f t="shared" si="102"/>
        <v>0</v>
      </c>
      <c r="G163" s="212">
        <f t="shared" si="102"/>
        <v>41667.5</v>
      </c>
      <c r="H163" s="212">
        <f t="shared" si="102"/>
        <v>0</v>
      </c>
      <c r="I163" s="212">
        <f t="shared" si="102"/>
        <v>0</v>
      </c>
      <c r="J163" s="232"/>
      <c r="K163" s="232"/>
      <c r="L163" s="10">
        <v>11</v>
      </c>
    </row>
    <row r="164" spans="1:12" ht="32.25" customHeight="1" x14ac:dyDescent="0.25">
      <c r="A164" s="428"/>
      <c r="B164" s="232"/>
      <c r="C164" s="207" t="s">
        <v>342</v>
      </c>
      <c r="D164" s="212">
        <f t="shared" ref="D164:D165" si="103">SUM(E164:I164)</f>
        <v>41667.5</v>
      </c>
      <c r="E164" s="212">
        <f t="shared" ref="E164:I164" si="104">E172</f>
        <v>0</v>
      </c>
      <c r="F164" s="212">
        <f t="shared" si="104"/>
        <v>0</v>
      </c>
      <c r="G164" s="212">
        <f t="shared" si="104"/>
        <v>41667.5</v>
      </c>
      <c r="H164" s="212">
        <f t="shared" si="104"/>
        <v>0</v>
      </c>
      <c r="I164" s="212">
        <f t="shared" si="104"/>
        <v>0</v>
      </c>
      <c r="J164" s="232"/>
      <c r="K164" s="232"/>
      <c r="L164" s="207">
        <v>11</v>
      </c>
    </row>
    <row r="165" spans="1:12" ht="43.5" customHeight="1" x14ac:dyDescent="0.25">
      <c r="A165" s="428"/>
      <c r="B165" s="232"/>
      <c r="C165" s="207" t="s">
        <v>343</v>
      </c>
      <c r="D165" s="212">
        <f t="shared" si="103"/>
        <v>41667.5</v>
      </c>
      <c r="E165" s="212">
        <f t="shared" ref="E165:I165" si="105">E173</f>
        <v>0</v>
      </c>
      <c r="F165" s="212">
        <f t="shared" si="105"/>
        <v>0</v>
      </c>
      <c r="G165" s="212">
        <f t="shared" si="105"/>
        <v>41667.5</v>
      </c>
      <c r="H165" s="212">
        <f t="shared" si="105"/>
        <v>0</v>
      </c>
      <c r="I165" s="212">
        <f t="shared" si="105"/>
        <v>0</v>
      </c>
      <c r="J165" s="232"/>
      <c r="K165" s="232"/>
      <c r="L165" s="207">
        <v>11</v>
      </c>
    </row>
    <row r="166" spans="1:12" ht="27.75" customHeight="1" x14ac:dyDescent="0.25">
      <c r="A166" s="428" t="s">
        <v>39</v>
      </c>
      <c r="B166" s="232" t="s">
        <v>206</v>
      </c>
      <c r="C166" s="211" t="s">
        <v>340</v>
      </c>
      <c r="D166" s="63">
        <f>SUM(D167:D173)</f>
        <v>300723.90000000002</v>
      </c>
      <c r="E166" s="63">
        <f>E167+E168+E169+E170+E171+E172+E173</f>
        <v>0</v>
      </c>
      <c r="F166" s="63">
        <f>F167+F168+F169+F170+F171+F172+F173</f>
        <v>0</v>
      </c>
      <c r="G166" s="63">
        <f>SUM(G167:G173)</f>
        <v>300723.90000000002</v>
      </c>
      <c r="H166" s="63">
        <f>H167+H168+H169+H170+H171+H172+H173</f>
        <v>0</v>
      </c>
      <c r="I166" s="63">
        <f>I167+I168+I169+I170+I171+I172+I173</f>
        <v>0</v>
      </c>
      <c r="J166" s="232" t="s">
        <v>493</v>
      </c>
      <c r="K166" s="232" t="s">
        <v>207</v>
      </c>
      <c r="L166" s="211">
        <v>77</v>
      </c>
    </row>
    <row r="167" spans="1:12" ht="15" customHeight="1" x14ac:dyDescent="0.25">
      <c r="A167" s="428"/>
      <c r="B167" s="232"/>
      <c r="C167" s="207" t="s">
        <v>73</v>
      </c>
      <c r="D167" s="212">
        <f t="shared" ref="D167:D170" si="106">SUM(E167:I167)</f>
        <v>51184.4</v>
      </c>
      <c r="E167" s="212">
        <v>0</v>
      </c>
      <c r="F167" s="212">
        <v>0</v>
      </c>
      <c r="G167" s="17">
        <v>51184.4</v>
      </c>
      <c r="H167" s="212">
        <v>0</v>
      </c>
      <c r="I167" s="212">
        <v>0</v>
      </c>
      <c r="J167" s="232"/>
      <c r="K167" s="232"/>
      <c r="L167" s="207">
        <v>11</v>
      </c>
    </row>
    <row r="168" spans="1:12" ht="14.25" customHeight="1" x14ac:dyDescent="0.25">
      <c r="A168" s="428"/>
      <c r="B168" s="232"/>
      <c r="C168" s="207" t="s">
        <v>77</v>
      </c>
      <c r="D168" s="212">
        <f t="shared" si="106"/>
        <v>41202</v>
      </c>
      <c r="E168" s="212">
        <v>0</v>
      </c>
      <c r="F168" s="212">
        <v>0</v>
      </c>
      <c r="G168" s="17">
        <v>41202</v>
      </c>
      <c r="H168" s="212">
        <v>0</v>
      </c>
      <c r="I168" s="212">
        <v>0</v>
      </c>
      <c r="J168" s="232"/>
      <c r="K168" s="232"/>
      <c r="L168" s="10">
        <v>11</v>
      </c>
    </row>
    <row r="169" spans="1:12" ht="14.25" customHeight="1" x14ac:dyDescent="0.25">
      <c r="A169" s="428"/>
      <c r="B169" s="232"/>
      <c r="C169" s="207" t="s">
        <v>330</v>
      </c>
      <c r="D169" s="212">
        <f t="shared" si="106"/>
        <v>41667.5</v>
      </c>
      <c r="E169" s="212">
        <v>0</v>
      </c>
      <c r="F169" s="212">
        <v>0</v>
      </c>
      <c r="G169" s="17">
        <v>41667.5</v>
      </c>
      <c r="H169" s="212">
        <v>0</v>
      </c>
      <c r="I169" s="212">
        <v>0</v>
      </c>
      <c r="J169" s="232"/>
      <c r="K169" s="232"/>
      <c r="L169" s="10">
        <v>11</v>
      </c>
    </row>
    <row r="170" spans="1:12" ht="22.5" customHeight="1" x14ac:dyDescent="0.25">
      <c r="A170" s="428"/>
      <c r="B170" s="232"/>
      <c r="C170" s="207" t="s">
        <v>331</v>
      </c>
      <c r="D170" s="212">
        <f t="shared" si="106"/>
        <v>41667.5</v>
      </c>
      <c r="E170" s="212">
        <v>0</v>
      </c>
      <c r="F170" s="212">
        <v>0</v>
      </c>
      <c r="G170" s="17">
        <v>41667.5</v>
      </c>
      <c r="H170" s="212">
        <v>0</v>
      </c>
      <c r="I170" s="212">
        <v>0</v>
      </c>
      <c r="J170" s="232"/>
      <c r="K170" s="232"/>
      <c r="L170" s="10">
        <v>11</v>
      </c>
    </row>
    <row r="171" spans="1:12" ht="15.75" customHeight="1" x14ac:dyDescent="0.25">
      <c r="A171" s="428"/>
      <c r="B171" s="232"/>
      <c r="C171" s="207" t="s">
        <v>341</v>
      </c>
      <c r="D171" s="212">
        <f>SUM(E171:I171)</f>
        <v>41667.5</v>
      </c>
      <c r="E171" s="212">
        <v>0</v>
      </c>
      <c r="F171" s="212">
        <v>0</v>
      </c>
      <c r="G171" s="17">
        <v>41667.5</v>
      </c>
      <c r="H171" s="212">
        <v>0</v>
      </c>
      <c r="I171" s="212">
        <v>0</v>
      </c>
      <c r="J171" s="232"/>
      <c r="K171" s="232"/>
      <c r="L171" s="10">
        <v>11</v>
      </c>
    </row>
    <row r="172" spans="1:12" ht="30" x14ac:dyDescent="0.25">
      <c r="A172" s="428"/>
      <c r="B172" s="232"/>
      <c r="C172" s="207" t="s">
        <v>342</v>
      </c>
      <c r="D172" s="212">
        <f t="shared" ref="D172:D173" si="107">SUM(E172:I172)</f>
        <v>41667.5</v>
      </c>
      <c r="E172" s="212">
        <v>0</v>
      </c>
      <c r="F172" s="212">
        <v>0</v>
      </c>
      <c r="G172" s="17">
        <v>41667.5</v>
      </c>
      <c r="H172" s="212">
        <v>0</v>
      </c>
      <c r="I172" s="212">
        <v>0</v>
      </c>
      <c r="J172" s="232"/>
      <c r="K172" s="232"/>
      <c r="L172" s="207">
        <v>11</v>
      </c>
    </row>
    <row r="173" spans="1:12" ht="30" x14ac:dyDescent="0.25">
      <c r="A173" s="428"/>
      <c r="B173" s="232"/>
      <c r="C173" s="207" t="s">
        <v>343</v>
      </c>
      <c r="D173" s="212">
        <f t="shared" si="107"/>
        <v>41667.5</v>
      </c>
      <c r="E173" s="212">
        <v>0</v>
      </c>
      <c r="F173" s="212">
        <v>0</v>
      </c>
      <c r="G173" s="17">
        <v>41667.5</v>
      </c>
      <c r="H173" s="212">
        <v>0</v>
      </c>
      <c r="I173" s="212">
        <v>0</v>
      </c>
      <c r="J173" s="232"/>
      <c r="K173" s="232"/>
      <c r="L173" s="207">
        <v>11</v>
      </c>
    </row>
    <row r="174" spans="1:12" ht="15.75" customHeight="1" x14ac:dyDescent="0.25">
      <c r="A174" s="428" t="s">
        <v>662</v>
      </c>
      <c r="B174" s="428"/>
      <c r="C174" s="428"/>
      <c r="D174" s="428"/>
      <c r="E174" s="428"/>
      <c r="F174" s="428"/>
      <c r="G174" s="428"/>
      <c r="H174" s="428"/>
      <c r="I174" s="428"/>
      <c r="J174" s="428"/>
      <c r="K174" s="428"/>
      <c r="L174" s="428"/>
    </row>
    <row r="175" spans="1:12" ht="28.5" x14ac:dyDescent="0.25">
      <c r="A175" s="428" t="s">
        <v>324</v>
      </c>
      <c r="B175" s="232" t="s">
        <v>661</v>
      </c>
      <c r="C175" s="211" t="s">
        <v>340</v>
      </c>
      <c r="D175" s="63">
        <f>SUM(D176:D182)</f>
        <v>163778.70000000001</v>
      </c>
      <c r="E175" s="63">
        <f t="shared" ref="E175:I175" si="108">SUM(E176:E182)</f>
        <v>0</v>
      </c>
      <c r="F175" s="63">
        <f t="shared" si="108"/>
        <v>0</v>
      </c>
      <c r="G175" s="63">
        <f t="shared" si="108"/>
        <v>163778.70000000001</v>
      </c>
      <c r="H175" s="63">
        <f t="shared" si="108"/>
        <v>0</v>
      </c>
      <c r="I175" s="63">
        <f t="shared" si="108"/>
        <v>0</v>
      </c>
      <c r="J175" s="232" t="s">
        <v>495</v>
      </c>
      <c r="K175" s="232" t="s">
        <v>403</v>
      </c>
      <c r="L175" s="211">
        <f>L176+L177+L178+L179+L180+L181+L182</f>
        <v>10682</v>
      </c>
    </row>
    <row r="176" spans="1:12" x14ac:dyDescent="0.25">
      <c r="A176" s="428"/>
      <c r="B176" s="232"/>
      <c r="C176" s="207" t="s">
        <v>73</v>
      </c>
      <c r="D176" s="212">
        <f t="shared" ref="D176:F176" si="109">D184+D192+D200</f>
        <v>24242.199999999997</v>
      </c>
      <c r="E176" s="212">
        <f t="shared" si="109"/>
        <v>0</v>
      </c>
      <c r="F176" s="212">
        <f t="shared" si="109"/>
        <v>0</v>
      </c>
      <c r="G176" s="212">
        <f>G184+G192+G200</f>
        <v>24242.199999999997</v>
      </c>
      <c r="H176" s="212">
        <f t="shared" ref="H176:I176" si="110">H184+H192+H200</f>
        <v>0</v>
      </c>
      <c r="I176" s="212">
        <f t="shared" si="110"/>
        <v>0</v>
      </c>
      <c r="J176" s="232"/>
      <c r="K176" s="232"/>
      <c r="L176" s="207">
        <v>1523</v>
      </c>
    </row>
    <row r="177" spans="1:12" x14ac:dyDescent="0.25">
      <c r="A177" s="428"/>
      <c r="B177" s="232"/>
      <c r="C177" s="207" t="s">
        <v>77</v>
      </c>
      <c r="D177" s="212">
        <f t="shared" ref="D177:I177" si="111">D185+D193+D201</f>
        <v>22789</v>
      </c>
      <c r="E177" s="212">
        <f t="shared" si="111"/>
        <v>0</v>
      </c>
      <c r="F177" s="212">
        <f t="shared" si="111"/>
        <v>0</v>
      </c>
      <c r="G177" s="212">
        <f t="shared" si="111"/>
        <v>22789</v>
      </c>
      <c r="H177" s="212">
        <f t="shared" si="111"/>
        <v>0</v>
      </c>
      <c r="I177" s="212">
        <f t="shared" si="111"/>
        <v>0</v>
      </c>
      <c r="J177" s="232"/>
      <c r="K177" s="232"/>
      <c r="L177" s="207">
        <v>1524</v>
      </c>
    </row>
    <row r="178" spans="1:12" x14ac:dyDescent="0.25">
      <c r="A178" s="428"/>
      <c r="B178" s="232"/>
      <c r="C178" s="207" t="s">
        <v>330</v>
      </c>
      <c r="D178" s="212">
        <f t="shared" ref="D178:I178" si="112">D186+D194+D202</f>
        <v>23349.5</v>
      </c>
      <c r="E178" s="212">
        <f t="shared" si="112"/>
        <v>0</v>
      </c>
      <c r="F178" s="212">
        <f t="shared" si="112"/>
        <v>0</v>
      </c>
      <c r="G178" s="212">
        <f t="shared" si="112"/>
        <v>23349.5</v>
      </c>
      <c r="H178" s="212">
        <f t="shared" si="112"/>
        <v>0</v>
      </c>
      <c r="I178" s="212">
        <f t="shared" si="112"/>
        <v>0</v>
      </c>
      <c r="J178" s="232"/>
      <c r="K178" s="232"/>
      <c r="L178" s="207">
        <v>1525</v>
      </c>
    </row>
    <row r="179" spans="1:12" x14ac:dyDescent="0.25">
      <c r="A179" s="428"/>
      <c r="B179" s="232"/>
      <c r="C179" s="207" t="s">
        <v>331</v>
      </c>
      <c r="D179" s="212">
        <f t="shared" ref="D179:I179" si="113">D187+D195+D203</f>
        <v>23349.5</v>
      </c>
      <c r="E179" s="212">
        <f t="shared" si="113"/>
        <v>0</v>
      </c>
      <c r="F179" s="212">
        <f t="shared" si="113"/>
        <v>0</v>
      </c>
      <c r="G179" s="212">
        <f t="shared" si="113"/>
        <v>23349.5</v>
      </c>
      <c r="H179" s="212">
        <f t="shared" si="113"/>
        <v>0</v>
      </c>
      <c r="I179" s="212">
        <f t="shared" si="113"/>
        <v>0</v>
      </c>
      <c r="J179" s="232"/>
      <c r="K179" s="232"/>
      <c r="L179" s="207">
        <v>1526</v>
      </c>
    </row>
    <row r="180" spans="1:12" s="35" customFormat="1" x14ac:dyDescent="0.25">
      <c r="A180" s="428"/>
      <c r="B180" s="232"/>
      <c r="C180" s="207" t="s">
        <v>341</v>
      </c>
      <c r="D180" s="212">
        <f t="shared" ref="D180:I180" si="114">D188+D196+D204</f>
        <v>23349.5</v>
      </c>
      <c r="E180" s="212">
        <f t="shared" si="114"/>
        <v>0</v>
      </c>
      <c r="F180" s="212">
        <f t="shared" si="114"/>
        <v>0</v>
      </c>
      <c r="G180" s="212">
        <f t="shared" si="114"/>
        <v>23349.5</v>
      </c>
      <c r="H180" s="212">
        <f t="shared" si="114"/>
        <v>0</v>
      </c>
      <c r="I180" s="212">
        <f t="shared" si="114"/>
        <v>0</v>
      </c>
      <c r="J180" s="232"/>
      <c r="K180" s="232"/>
      <c r="L180" s="207">
        <v>1527</v>
      </c>
    </row>
    <row r="181" spans="1:12" ht="30" x14ac:dyDescent="0.25">
      <c r="A181" s="428"/>
      <c r="B181" s="232"/>
      <c r="C181" s="207" t="s">
        <v>342</v>
      </c>
      <c r="D181" s="212">
        <f t="shared" ref="D181:I181" si="115">D189+D197+D205</f>
        <v>23349.5</v>
      </c>
      <c r="E181" s="212">
        <f t="shared" si="115"/>
        <v>0</v>
      </c>
      <c r="F181" s="212">
        <f t="shared" si="115"/>
        <v>0</v>
      </c>
      <c r="G181" s="212">
        <f t="shared" si="115"/>
        <v>23349.5</v>
      </c>
      <c r="H181" s="212">
        <f t="shared" si="115"/>
        <v>0</v>
      </c>
      <c r="I181" s="212">
        <f t="shared" si="115"/>
        <v>0</v>
      </c>
      <c r="J181" s="232"/>
      <c r="K181" s="232"/>
      <c r="L181" s="207">
        <v>1528</v>
      </c>
    </row>
    <row r="182" spans="1:12" ht="30" x14ac:dyDescent="0.25">
      <c r="A182" s="428"/>
      <c r="B182" s="232"/>
      <c r="C182" s="207" t="s">
        <v>343</v>
      </c>
      <c r="D182" s="212">
        <f t="shared" ref="D182:I182" si="116">D190+D198+D206</f>
        <v>23349.5</v>
      </c>
      <c r="E182" s="212">
        <f t="shared" si="116"/>
        <v>0</v>
      </c>
      <c r="F182" s="212">
        <f t="shared" si="116"/>
        <v>0</v>
      </c>
      <c r="G182" s="212">
        <f t="shared" si="116"/>
        <v>23349.5</v>
      </c>
      <c r="H182" s="212">
        <f t="shared" si="116"/>
        <v>0</v>
      </c>
      <c r="I182" s="212">
        <f t="shared" si="116"/>
        <v>0</v>
      </c>
      <c r="J182" s="232"/>
      <c r="K182" s="232"/>
      <c r="L182" s="207">
        <v>1529</v>
      </c>
    </row>
    <row r="183" spans="1:12" ht="28.5" x14ac:dyDescent="0.25">
      <c r="A183" s="428" t="s">
        <v>683</v>
      </c>
      <c r="B183" s="232" t="s">
        <v>40</v>
      </c>
      <c r="C183" s="211" t="s">
        <v>340</v>
      </c>
      <c r="D183" s="63">
        <f>SUM(D184:D190)</f>
        <v>10270</v>
      </c>
      <c r="E183" s="63">
        <f t="shared" ref="E183" si="117">E184+E185+E186+E187+E188+E189+E190</f>
        <v>0</v>
      </c>
      <c r="F183" s="63">
        <f t="shared" ref="F183" si="118">F184+F185+F186+F187+F188+F189+F190</f>
        <v>0</v>
      </c>
      <c r="G183" s="63">
        <f t="shared" ref="G183" si="119">SUM(G184:G190)</f>
        <v>10270</v>
      </c>
      <c r="H183" s="63">
        <f t="shared" ref="H183" si="120">H184+H185+H186+H187+H188+H189+H190</f>
        <v>0</v>
      </c>
      <c r="I183" s="63">
        <f t="shared" ref="I183" si="121">I184+I185+I186+I187+I188+I189+I190</f>
        <v>0</v>
      </c>
      <c r="J183" s="232" t="s">
        <v>495</v>
      </c>
      <c r="K183" s="232" t="s">
        <v>106</v>
      </c>
      <c r="L183" s="211">
        <v>31.5</v>
      </c>
    </row>
    <row r="184" spans="1:12" x14ac:dyDescent="0.25">
      <c r="A184" s="428"/>
      <c r="B184" s="232"/>
      <c r="C184" s="207" t="s">
        <v>73</v>
      </c>
      <c r="D184" s="212">
        <f t="shared" ref="D184:D187" si="122">SUM(E184:I184)</f>
        <v>1870</v>
      </c>
      <c r="E184" s="212">
        <v>0</v>
      </c>
      <c r="F184" s="212">
        <v>0</v>
      </c>
      <c r="G184" s="212">
        <v>1870</v>
      </c>
      <c r="H184" s="212">
        <v>0</v>
      </c>
      <c r="I184" s="212">
        <v>0</v>
      </c>
      <c r="J184" s="232"/>
      <c r="K184" s="232"/>
      <c r="L184" s="207">
        <v>4.5</v>
      </c>
    </row>
    <row r="185" spans="1:12" x14ac:dyDescent="0.25">
      <c r="A185" s="428"/>
      <c r="B185" s="232"/>
      <c r="C185" s="207" t="s">
        <v>77</v>
      </c>
      <c r="D185" s="212">
        <f t="shared" si="122"/>
        <v>1400</v>
      </c>
      <c r="E185" s="212">
        <v>0</v>
      </c>
      <c r="F185" s="212">
        <v>0</v>
      </c>
      <c r="G185" s="212">
        <v>1400</v>
      </c>
      <c r="H185" s="212">
        <v>0</v>
      </c>
      <c r="I185" s="212">
        <v>0</v>
      </c>
      <c r="J185" s="232"/>
      <c r="K185" s="232"/>
      <c r="L185" s="207">
        <v>4.5</v>
      </c>
    </row>
    <row r="186" spans="1:12" x14ac:dyDescent="0.25">
      <c r="A186" s="428"/>
      <c r="B186" s="232"/>
      <c r="C186" s="207" t="s">
        <v>330</v>
      </c>
      <c r="D186" s="212">
        <f t="shared" si="122"/>
        <v>1400</v>
      </c>
      <c r="E186" s="212">
        <v>0</v>
      </c>
      <c r="F186" s="212">
        <v>0</v>
      </c>
      <c r="G186" s="212">
        <v>1400</v>
      </c>
      <c r="H186" s="212">
        <v>0</v>
      </c>
      <c r="I186" s="212">
        <v>0</v>
      </c>
      <c r="J186" s="232"/>
      <c r="K186" s="232"/>
      <c r="L186" s="207">
        <v>4.5</v>
      </c>
    </row>
    <row r="187" spans="1:12" x14ac:dyDescent="0.25">
      <c r="A187" s="428"/>
      <c r="B187" s="232"/>
      <c r="C187" s="207" t="s">
        <v>331</v>
      </c>
      <c r="D187" s="212">
        <f t="shared" si="122"/>
        <v>1400</v>
      </c>
      <c r="E187" s="212">
        <v>0</v>
      </c>
      <c r="F187" s="212">
        <v>0</v>
      </c>
      <c r="G187" s="212">
        <v>1400</v>
      </c>
      <c r="H187" s="212">
        <v>0</v>
      </c>
      <c r="I187" s="212">
        <v>0</v>
      </c>
      <c r="J187" s="232"/>
      <c r="K187" s="232"/>
      <c r="L187" s="207">
        <v>4.5</v>
      </c>
    </row>
    <row r="188" spans="1:12" s="35" customFormat="1" x14ac:dyDescent="0.25">
      <c r="A188" s="428"/>
      <c r="B188" s="232"/>
      <c r="C188" s="207" t="s">
        <v>341</v>
      </c>
      <c r="D188" s="212">
        <f>SUM(E188:I188)</f>
        <v>1400</v>
      </c>
      <c r="E188" s="212">
        <v>0</v>
      </c>
      <c r="F188" s="212">
        <v>0</v>
      </c>
      <c r="G188" s="212">
        <v>1400</v>
      </c>
      <c r="H188" s="212">
        <v>0</v>
      </c>
      <c r="I188" s="212">
        <v>0</v>
      </c>
      <c r="J188" s="232"/>
      <c r="K188" s="232"/>
      <c r="L188" s="207">
        <v>4.5</v>
      </c>
    </row>
    <row r="189" spans="1:12" ht="30" x14ac:dyDescent="0.25">
      <c r="A189" s="428"/>
      <c r="B189" s="232"/>
      <c r="C189" s="207" t="s">
        <v>342</v>
      </c>
      <c r="D189" s="212">
        <f t="shared" ref="D189:D190" si="123">SUM(E189:I189)</f>
        <v>1400</v>
      </c>
      <c r="E189" s="212">
        <v>0</v>
      </c>
      <c r="F189" s="212">
        <v>0</v>
      </c>
      <c r="G189" s="212">
        <v>1400</v>
      </c>
      <c r="H189" s="212">
        <v>0</v>
      </c>
      <c r="I189" s="212">
        <v>0</v>
      </c>
      <c r="J189" s="232"/>
      <c r="K189" s="232"/>
      <c r="L189" s="207">
        <v>4.5</v>
      </c>
    </row>
    <row r="190" spans="1:12" ht="30" x14ac:dyDescent="0.25">
      <c r="A190" s="428"/>
      <c r="B190" s="232"/>
      <c r="C190" s="207" t="s">
        <v>343</v>
      </c>
      <c r="D190" s="212">
        <f t="shared" si="123"/>
        <v>1400</v>
      </c>
      <c r="E190" s="212">
        <v>0</v>
      </c>
      <c r="F190" s="212">
        <v>0</v>
      </c>
      <c r="G190" s="212">
        <v>1400</v>
      </c>
      <c r="H190" s="212">
        <v>0</v>
      </c>
      <c r="I190" s="212">
        <v>0</v>
      </c>
      <c r="J190" s="232"/>
      <c r="K190" s="232"/>
      <c r="L190" s="207">
        <v>4.5</v>
      </c>
    </row>
    <row r="191" spans="1:12" ht="28.5" x14ac:dyDescent="0.25">
      <c r="A191" s="428" t="s">
        <v>373</v>
      </c>
      <c r="B191" s="435" t="s">
        <v>41</v>
      </c>
      <c r="C191" s="211" t="s">
        <v>340</v>
      </c>
      <c r="D191" s="63">
        <f>SUM(D192:D198)</f>
        <v>145332</v>
      </c>
      <c r="E191" s="63">
        <f t="shared" ref="E191" si="124">E192+E193+E194+E195+E196+E197+E198</f>
        <v>0</v>
      </c>
      <c r="F191" s="63">
        <f t="shared" ref="F191" si="125">F192+F193+F194+F195+F196+F197+F198</f>
        <v>0</v>
      </c>
      <c r="G191" s="63">
        <f t="shared" ref="G191" si="126">SUM(G192:G198)</f>
        <v>145332</v>
      </c>
      <c r="H191" s="63">
        <f t="shared" ref="H191" si="127">H192+H193+H194+H195+H196+H197+H198</f>
        <v>0</v>
      </c>
      <c r="I191" s="63">
        <f t="shared" ref="I191" si="128">I192+I193+I194+I195+I196+I197+I198</f>
        <v>0</v>
      </c>
      <c r="J191" s="232" t="s">
        <v>495</v>
      </c>
      <c r="K191" s="435" t="s">
        <v>107</v>
      </c>
      <c r="L191" s="211"/>
    </row>
    <row r="192" spans="1:12" x14ac:dyDescent="0.25">
      <c r="A192" s="428"/>
      <c r="B192" s="344"/>
      <c r="C192" s="207" t="s">
        <v>73</v>
      </c>
      <c r="D192" s="212">
        <f t="shared" ref="D192:D195" si="129">SUM(E192:I192)</f>
        <v>21204.1</v>
      </c>
      <c r="E192" s="212">
        <v>0</v>
      </c>
      <c r="F192" s="212">
        <v>0</v>
      </c>
      <c r="G192" s="212">
        <v>21204.1</v>
      </c>
      <c r="H192" s="212">
        <v>0</v>
      </c>
      <c r="I192" s="212">
        <v>0</v>
      </c>
      <c r="J192" s="232"/>
      <c r="K192" s="344"/>
      <c r="L192" s="207">
        <v>313</v>
      </c>
    </row>
    <row r="193" spans="1:12" x14ac:dyDescent="0.25">
      <c r="A193" s="428"/>
      <c r="B193" s="344"/>
      <c r="C193" s="207" t="s">
        <v>77</v>
      </c>
      <c r="D193" s="212">
        <f t="shared" si="129"/>
        <v>20220.900000000001</v>
      </c>
      <c r="E193" s="212">
        <v>0</v>
      </c>
      <c r="F193" s="212">
        <v>0</v>
      </c>
      <c r="G193" s="212">
        <v>20220.900000000001</v>
      </c>
      <c r="H193" s="212">
        <v>0</v>
      </c>
      <c r="I193" s="212">
        <v>0</v>
      </c>
      <c r="J193" s="232"/>
      <c r="K193" s="344"/>
      <c r="L193" s="207">
        <v>314</v>
      </c>
    </row>
    <row r="194" spans="1:12" x14ac:dyDescent="0.25">
      <c r="A194" s="428"/>
      <c r="B194" s="344"/>
      <c r="C194" s="207" t="s">
        <v>330</v>
      </c>
      <c r="D194" s="212">
        <f t="shared" si="129"/>
        <v>20781.400000000001</v>
      </c>
      <c r="E194" s="212">
        <v>0</v>
      </c>
      <c r="F194" s="212">
        <v>0</v>
      </c>
      <c r="G194" s="212">
        <v>20781.400000000001</v>
      </c>
      <c r="H194" s="212">
        <v>0</v>
      </c>
      <c r="I194" s="212">
        <v>0</v>
      </c>
      <c r="J194" s="232"/>
      <c r="K194" s="344"/>
      <c r="L194" s="207">
        <v>314</v>
      </c>
    </row>
    <row r="195" spans="1:12" x14ac:dyDescent="0.25">
      <c r="A195" s="428"/>
      <c r="B195" s="344"/>
      <c r="C195" s="207" t="s">
        <v>331</v>
      </c>
      <c r="D195" s="212">
        <f t="shared" si="129"/>
        <v>20781.400000000001</v>
      </c>
      <c r="E195" s="212">
        <v>0</v>
      </c>
      <c r="F195" s="212">
        <v>0</v>
      </c>
      <c r="G195" s="212">
        <v>20781.400000000001</v>
      </c>
      <c r="H195" s="212">
        <v>0</v>
      </c>
      <c r="I195" s="212">
        <v>0</v>
      </c>
      <c r="J195" s="232"/>
      <c r="K195" s="344"/>
      <c r="L195" s="207">
        <v>314</v>
      </c>
    </row>
    <row r="196" spans="1:12" s="35" customFormat="1" x14ac:dyDescent="0.25">
      <c r="A196" s="428"/>
      <c r="B196" s="344"/>
      <c r="C196" s="207" t="s">
        <v>341</v>
      </c>
      <c r="D196" s="212">
        <f>SUM(E196:I196)</f>
        <v>20781.400000000001</v>
      </c>
      <c r="E196" s="212">
        <v>0</v>
      </c>
      <c r="F196" s="212">
        <v>0</v>
      </c>
      <c r="G196" s="212">
        <v>20781.400000000001</v>
      </c>
      <c r="H196" s="212">
        <v>0</v>
      </c>
      <c r="I196" s="212">
        <v>0</v>
      </c>
      <c r="J196" s="232"/>
      <c r="K196" s="344"/>
      <c r="L196" s="207">
        <v>314</v>
      </c>
    </row>
    <row r="197" spans="1:12" ht="30" x14ac:dyDescent="0.25">
      <c r="A197" s="428"/>
      <c r="B197" s="344"/>
      <c r="C197" s="207" t="s">
        <v>342</v>
      </c>
      <c r="D197" s="212">
        <f t="shared" ref="D197:D198" si="130">SUM(E197:I197)</f>
        <v>20781.400000000001</v>
      </c>
      <c r="E197" s="212">
        <v>0</v>
      </c>
      <c r="F197" s="212">
        <v>0</v>
      </c>
      <c r="G197" s="212">
        <v>20781.400000000001</v>
      </c>
      <c r="H197" s="212">
        <v>0</v>
      </c>
      <c r="I197" s="212">
        <v>0</v>
      </c>
      <c r="J197" s="232"/>
      <c r="K197" s="344"/>
      <c r="L197" s="207">
        <v>314</v>
      </c>
    </row>
    <row r="198" spans="1:12" ht="41.25" customHeight="1" x14ac:dyDescent="0.25">
      <c r="A198" s="428"/>
      <c r="B198" s="345"/>
      <c r="C198" s="207" t="s">
        <v>343</v>
      </c>
      <c r="D198" s="212">
        <f t="shared" si="130"/>
        <v>20781.400000000001</v>
      </c>
      <c r="E198" s="212">
        <v>0</v>
      </c>
      <c r="F198" s="212">
        <v>0</v>
      </c>
      <c r="G198" s="212">
        <v>20781.400000000001</v>
      </c>
      <c r="H198" s="212">
        <v>0</v>
      </c>
      <c r="I198" s="212">
        <v>0</v>
      </c>
      <c r="J198" s="232"/>
      <c r="K198" s="345"/>
      <c r="L198" s="207">
        <v>314</v>
      </c>
    </row>
    <row r="199" spans="1:12" ht="28.5" x14ac:dyDescent="0.25">
      <c r="A199" s="428" t="s">
        <v>450</v>
      </c>
      <c r="B199" s="232" t="s">
        <v>42</v>
      </c>
      <c r="C199" s="211" t="s">
        <v>340</v>
      </c>
      <c r="D199" s="63">
        <f>SUM(D200:D206)</f>
        <v>8176.7000000000007</v>
      </c>
      <c r="E199" s="63">
        <f t="shared" ref="E199" si="131">E200+E201+E202+E203+E204+E205+E206</f>
        <v>0</v>
      </c>
      <c r="F199" s="63">
        <f t="shared" ref="F199" si="132">F200+F201+F202+F203+F204+F205+F206</f>
        <v>0</v>
      </c>
      <c r="G199" s="63">
        <f t="shared" ref="G199" si="133">SUM(G200:G206)</f>
        <v>8176.7000000000007</v>
      </c>
      <c r="H199" s="63">
        <f t="shared" ref="H199" si="134">H200+H201+H202+H203+H204+H205+H206</f>
        <v>0</v>
      </c>
      <c r="I199" s="63">
        <f t="shared" ref="I199" si="135">I200+I201+I202+I203+I204+I205+I206</f>
        <v>0</v>
      </c>
      <c r="J199" s="232" t="s">
        <v>495</v>
      </c>
      <c r="K199" s="232" t="s">
        <v>108</v>
      </c>
      <c r="L199" s="211"/>
    </row>
    <row r="200" spans="1:12" x14ac:dyDescent="0.25">
      <c r="A200" s="428"/>
      <c r="B200" s="232"/>
      <c r="C200" s="207" t="s">
        <v>73</v>
      </c>
      <c r="D200" s="212">
        <f t="shared" ref="D200:D203" si="136">SUM(E200:I200)</f>
        <v>1168.0999999999999</v>
      </c>
      <c r="E200" s="212">
        <v>0</v>
      </c>
      <c r="F200" s="212">
        <v>0</v>
      </c>
      <c r="G200" s="212">
        <v>1168.0999999999999</v>
      </c>
      <c r="H200" s="212">
        <v>0</v>
      </c>
      <c r="I200" s="212">
        <v>0</v>
      </c>
      <c r="J200" s="232"/>
      <c r="K200" s="232"/>
      <c r="L200" s="207"/>
    </row>
    <row r="201" spans="1:12" x14ac:dyDescent="0.25">
      <c r="A201" s="428"/>
      <c r="B201" s="232"/>
      <c r="C201" s="207" t="s">
        <v>77</v>
      </c>
      <c r="D201" s="212">
        <f t="shared" si="136"/>
        <v>1168.0999999999999</v>
      </c>
      <c r="E201" s="212">
        <v>0</v>
      </c>
      <c r="F201" s="212">
        <v>0</v>
      </c>
      <c r="G201" s="212">
        <v>1168.0999999999999</v>
      </c>
      <c r="H201" s="212">
        <v>0</v>
      </c>
      <c r="I201" s="212">
        <v>0</v>
      </c>
      <c r="J201" s="232"/>
      <c r="K201" s="232"/>
      <c r="L201" s="207">
        <v>25.3</v>
      </c>
    </row>
    <row r="202" spans="1:12" x14ac:dyDescent="0.25">
      <c r="A202" s="428"/>
      <c r="B202" s="232"/>
      <c r="C202" s="207" t="s">
        <v>330</v>
      </c>
      <c r="D202" s="212">
        <f t="shared" si="136"/>
        <v>1168.0999999999999</v>
      </c>
      <c r="E202" s="212">
        <v>0</v>
      </c>
      <c r="F202" s="212">
        <v>0</v>
      </c>
      <c r="G202" s="212">
        <v>1168.0999999999999</v>
      </c>
      <c r="H202" s="212">
        <v>0</v>
      </c>
      <c r="I202" s="212">
        <v>0</v>
      </c>
      <c r="J202" s="232"/>
      <c r="K202" s="232"/>
      <c r="L202" s="207">
        <v>25.3</v>
      </c>
    </row>
    <row r="203" spans="1:12" x14ac:dyDescent="0.25">
      <c r="A203" s="428"/>
      <c r="B203" s="232"/>
      <c r="C203" s="207" t="s">
        <v>331</v>
      </c>
      <c r="D203" s="212">
        <f t="shared" si="136"/>
        <v>1168.0999999999999</v>
      </c>
      <c r="E203" s="212">
        <v>0</v>
      </c>
      <c r="F203" s="212">
        <v>0</v>
      </c>
      <c r="G203" s="212">
        <v>1168.0999999999999</v>
      </c>
      <c r="H203" s="212">
        <v>0</v>
      </c>
      <c r="I203" s="212">
        <v>0</v>
      </c>
      <c r="J203" s="232"/>
      <c r="K203" s="232"/>
      <c r="L203" s="207">
        <v>25.5</v>
      </c>
    </row>
    <row r="204" spans="1:12" s="35" customFormat="1" x14ac:dyDescent="0.25">
      <c r="A204" s="428"/>
      <c r="B204" s="232"/>
      <c r="C204" s="207" t="s">
        <v>341</v>
      </c>
      <c r="D204" s="212">
        <f>SUM(E204:I204)</f>
        <v>1168.0999999999999</v>
      </c>
      <c r="E204" s="212">
        <v>0</v>
      </c>
      <c r="F204" s="212">
        <v>0</v>
      </c>
      <c r="G204" s="212">
        <v>1168.0999999999999</v>
      </c>
      <c r="H204" s="212">
        <v>0</v>
      </c>
      <c r="I204" s="212">
        <v>0</v>
      </c>
      <c r="J204" s="232"/>
      <c r="K204" s="232"/>
      <c r="L204" s="207">
        <v>25.5</v>
      </c>
    </row>
    <row r="205" spans="1:12" ht="30" x14ac:dyDescent="0.25">
      <c r="A205" s="428"/>
      <c r="B205" s="232"/>
      <c r="C205" s="207" t="s">
        <v>342</v>
      </c>
      <c r="D205" s="212">
        <f t="shared" ref="D205:D206" si="137">SUM(E205:I205)</f>
        <v>1168.0999999999999</v>
      </c>
      <c r="E205" s="212">
        <v>0</v>
      </c>
      <c r="F205" s="212">
        <v>0</v>
      </c>
      <c r="G205" s="212">
        <v>1168.0999999999999</v>
      </c>
      <c r="H205" s="212">
        <v>0</v>
      </c>
      <c r="I205" s="212">
        <v>0</v>
      </c>
      <c r="J205" s="232"/>
      <c r="K205" s="232"/>
      <c r="L205" s="207">
        <v>25.5</v>
      </c>
    </row>
    <row r="206" spans="1:12" ht="30" x14ac:dyDescent="0.25">
      <c r="A206" s="428"/>
      <c r="B206" s="232"/>
      <c r="C206" s="207" t="s">
        <v>343</v>
      </c>
      <c r="D206" s="212">
        <f t="shared" si="137"/>
        <v>1168.0999999999999</v>
      </c>
      <c r="E206" s="212">
        <v>0</v>
      </c>
      <c r="F206" s="212">
        <v>0</v>
      </c>
      <c r="G206" s="212">
        <v>1168.0999999999999</v>
      </c>
      <c r="H206" s="212">
        <v>0</v>
      </c>
      <c r="I206" s="212">
        <v>0</v>
      </c>
      <c r="J206" s="232"/>
      <c r="K206" s="232"/>
      <c r="L206" s="207">
        <v>25.5</v>
      </c>
    </row>
    <row r="207" spans="1:12" s="14" customFormat="1" ht="25.5" customHeight="1" x14ac:dyDescent="0.25">
      <c r="A207" s="428" t="s">
        <v>684</v>
      </c>
      <c r="B207" s="232" t="s">
        <v>374</v>
      </c>
      <c r="C207" s="211" t="s">
        <v>340</v>
      </c>
      <c r="D207" s="63">
        <f>SUM(D208:D214)</f>
        <v>0</v>
      </c>
      <c r="E207" s="63">
        <f t="shared" ref="E207" si="138">E208+E209+E210+E211+E212+E213+E214</f>
        <v>0</v>
      </c>
      <c r="F207" s="63">
        <f t="shared" ref="F207" si="139">F208+F209+F210+F211+F212+F213+F214</f>
        <v>0</v>
      </c>
      <c r="G207" s="63">
        <f t="shared" ref="G207" si="140">G208+G209+G210+G211+G212+G213+G214</f>
        <v>0</v>
      </c>
      <c r="H207" s="63">
        <f t="shared" ref="H207" si="141">H208+H209+H210+H211+H212+H213+H214</f>
        <v>0</v>
      </c>
      <c r="I207" s="63">
        <f t="shared" ref="I207" si="142">I208+I209+I210+I211+I212+I213+I214</f>
        <v>0</v>
      </c>
      <c r="J207" s="232" t="s">
        <v>496</v>
      </c>
      <c r="K207" s="232" t="s">
        <v>109</v>
      </c>
      <c r="L207" s="207" t="s">
        <v>7</v>
      </c>
    </row>
    <row r="208" spans="1:12" s="14" customFormat="1" ht="24" customHeight="1" x14ac:dyDescent="0.25">
      <c r="A208" s="428"/>
      <c r="B208" s="232"/>
      <c r="C208" s="207" t="s">
        <v>73</v>
      </c>
      <c r="D208" s="212">
        <f t="shared" ref="D208:D211" si="143">SUM(E208:I208)</f>
        <v>0</v>
      </c>
      <c r="E208" s="212">
        <f>E216</f>
        <v>0</v>
      </c>
      <c r="F208" s="212">
        <f t="shared" ref="F208:I208" si="144">F216</f>
        <v>0</v>
      </c>
      <c r="G208" s="212">
        <f t="shared" si="144"/>
        <v>0</v>
      </c>
      <c r="H208" s="212">
        <f t="shared" si="144"/>
        <v>0</v>
      </c>
      <c r="I208" s="212">
        <f t="shared" si="144"/>
        <v>0</v>
      </c>
      <c r="J208" s="232"/>
      <c r="K208" s="232"/>
      <c r="L208" s="207" t="s">
        <v>7</v>
      </c>
    </row>
    <row r="209" spans="1:12" s="14" customFormat="1" x14ac:dyDescent="0.25">
      <c r="A209" s="428"/>
      <c r="B209" s="232"/>
      <c r="C209" s="207" t="s">
        <v>77</v>
      </c>
      <c r="D209" s="212">
        <f t="shared" si="143"/>
        <v>0</v>
      </c>
      <c r="E209" s="212">
        <f t="shared" ref="E209:I209" si="145">E217</f>
        <v>0</v>
      </c>
      <c r="F209" s="212">
        <f t="shared" si="145"/>
        <v>0</v>
      </c>
      <c r="G209" s="212">
        <f t="shared" si="145"/>
        <v>0</v>
      </c>
      <c r="H209" s="212">
        <f t="shared" si="145"/>
        <v>0</v>
      </c>
      <c r="I209" s="212">
        <f t="shared" si="145"/>
        <v>0</v>
      </c>
      <c r="J209" s="232"/>
      <c r="K209" s="232"/>
      <c r="L209" s="207" t="s">
        <v>7</v>
      </c>
    </row>
    <row r="210" spans="1:12" s="14" customFormat="1" x14ac:dyDescent="0.25">
      <c r="A210" s="428"/>
      <c r="B210" s="232"/>
      <c r="C210" s="207" t="s">
        <v>330</v>
      </c>
      <c r="D210" s="212">
        <f t="shared" si="143"/>
        <v>0</v>
      </c>
      <c r="E210" s="212">
        <f t="shared" ref="E210:I210" si="146">E218</f>
        <v>0</v>
      </c>
      <c r="F210" s="212">
        <f t="shared" si="146"/>
        <v>0</v>
      </c>
      <c r="G210" s="212">
        <f t="shared" si="146"/>
        <v>0</v>
      </c>
      <c r="H210" s="212">
        <f t="shared" si="146"/>
        <v>0</v>
      </c>
      <c r="I210" s="212">
        <f t="shared" si="146"/>
        <v>0</v>
      </c>
      <c r="J210" s="232"/>
      <c r="K210" s="232"/>
      <c r="L210" s="207" t="s">
        <v>7</v>
      </c>
    </row>
    <row r="211" spans="1:12" s="14" customFormat="1" ht="13.5" customHeight="1" x14ac:dyDescent="0.25">
      <c r="A211" s="428"/>
      <c r="B211" s="232"/>
      <c r="C211" s="207" t="s">
        <v>331</v>
      </c>
      <c r="D211" s="212">
        <f t="shared" si="143"/>
        <v>0</v>
      </c>
      <c r="E211" s="212">
        <f t="shared" ref="E211:I211" si="147">E219</f>
        <v>0</v>
      </c>
      <c r="F211" s="212">
        <f t="shared" si="147"/>
        <v>0</v>
      </c>
      <c r="G211" s="212">
        <f t="shared" si="147"/>
        <v>0</v>
      </c>
      <c r="H211" s="212">
        <f t="shared" si="147"/>
        <v>0</v>
      </c>
      <c r="I211" s="212">
        <f t="shared" si="147"/>
        <v>0</v>
      </c>
      <c r="J211" s="232"/>
      <c r="K211" s="232"/>
      <c r="L211" s="207" t="s">
        <v>7</v>
      </c>
    </row>
    <row r="212" spans="1:12" s="36" customFormat="1" ht="16.5" customHeight="1" x14ac:dyDescent="0.25">
      <c r="A212" s="428"/>
      <c r="B212" s="232"/>
      <c r="C212" s="207" t="s">
        <v>341</v>
      </c>
      <c r="D212" s="63">
        <f>SUM(E212:I212)</f>
        <v>0</v>
      </c>
      <c r="E212" s="212">
        <f t="shared" ref="E212:I212" si="148">E220</f>
        <v>0</v>
      </c>
      <c r="F212" s="212">
        <f t="shared" si="148"/>
        <v>0</v>
      </c>
      <c r="G212" s="212">
        <f t="shared" si="148"/>
        <v>0</v>
      </c>
      <c r="H212" s="212">
        <f t="shared" si="148"/>
        <v>0</v>
      </c>
      <c r="I212" s="212">
        <f t="shared" si="148"/>
        <v>0</v>
      </c>
      <c r="J212" s="232"/>
      <c r="K212" s="232"/>
      <c r="L212" s="211" t="s">
        <v>7</v>
      </c>
    </row>
    <row r="213" spans="1:12" s="14" customFormat="1" ht="53.25" customHeight="1" x14ac:dyDescent="0.25">
      <c r="A213" s="428"/>
      <c r="B213" s="232"/>
      <c r="C213" s="207" t="s">
        <v>342</v>
      </c>
      <c r="D213" s="212">
        <f t="shared" ref="D213:D214" si="149">SUM(E213:I213)</f>
        <v>0</v>
      </c>
      <c r="E213" s="212">
        <f t="shared" ref="E213:I213" si="150">E221</f>
        <v>0</v>
      </c>
      <c r="F213" s="212">
        <f t="shared" si="150"/>
        <v>0</v>
      </c>
      <c r="G213" s="212">
        <f t="shared" si="150"/>
        <v>0</v>
      </c>
      <c r="H213" s="212">
        <f t="shared" si="150"/>
        <v>0</v>
      </c>
      <c r="I213" s="212">
        <f t="shared" si="150"/>
        <v>0</v>
      </c>
      <c r="J213" s="232"/>
      <c r="K213" s="232"/>
      <c r="L213" s="207"/>
    </row>
    <row r="214" spans="1:12" s="14" customFormat="1" ht="30" x14ac:dyDescent="0.25">
      <c r="A214" s="428"/>
      <c r="B214" s="232"/>
      <c r="C214" s="207" t="s">
        <v>343</v>
      </c>
      <c r="D214" s="212">
        <f t="shared" si="149"/>
        <v>0</v>
      </c>
      <c r="E214" s="212">
        <v>0</v>
      </c>
      <c r="F214" s="212">
        <v>0</v>
      </c>
      <c r="G214" s="212">
        <v>0</v>
      </c>
      <c r="H214" s="212">
        <v>0</v>
      </c>
      <c r="I214" s="212">
        <v>0</v>
      </c>
      <c r="J214" s="232"/>
      <c r="K214" s="232"/>
      <c r="L214" s="207"/>
    </row>
    <row r="215" spans="1:12" s="14" customFormat="1" ht="25.5" customHeight="1" x14ac:dyDescent="0.25">
      <c r="A215" s="428" t="s">
        <v>685</v>
      </c>
      <c r="B215" s="232" t="s">
        <v>375</v>
      </c>
      <c r="C215" s="211" t="s">
        <v>340</v>
      </c>
      <c r="D215" s="63">
        <f>SUM(D216:D222)</f>
        <v>0</v>
      </c>
      <c r="E215" s="63">
        <f t="shared" ref="E215:I215" si="151">E216+E217+E218+E219+E220+E221+E222</f>
        <v>0</v>
      </c>
      <c r="F215" s="63">
        <f t="shared" si="151"/>
        <v>0</v>
      </c>
      <c r="G215" s="63">
        <f t="shared" si="151"/>
        <v>0</v>
      </c>
      <c r="H215" s="63">
        <f t="shared" si="151"/>
        <v>0</v>
      </c>
      <c r="I215" s="63">
        <f t="shared" si="151"/>
        <v>0</v>
      </c>
      <c r="J215" s="232" t="s">
        <v>496</v>
      </c>
      <c r="K215" s="232" t="s">
        <v>109</v>
      </c>
      <c r="L215" s="207" t="s">
        <v>7</v>
      </c>
    </row>
    <row r="216" spans="1:12" s="14" customFormat="1" ht="24" customHeight="1" x14ac:dyDescent="0.25">
      <c r="A216" s="428"/>
      <c r="B216" s="232"/>
      <c r="C216" s="207" t="s">
        <v>73</v>
      </c>
      <c r="D216" s="212">
        <f t="shared" ref="D216:D219" si="152">SUM(E216:I216)</f>
        <v>0</v>
      </c>
      <c r="E216" s="212">
        <v>0</v>
      </c>
      <c r="F216" s="212">
        <v>0</v>
      </c>
      <c r="G216" s="212">
        <v>0</v>
      </c>
      <c r="H216" s="212">
        <v>0</v>
      </c>
      <c r="I216" s="212">
        <v>0</v>
      </c>
      <c r="J216" s="232"/>
      <c r="K216" s="232"/>
      <c r="L216" s="207" t="s">
        <v>7</v>
      </c>
    </row>
    <row r="217" spans="1:12" s="14" customFormat="1" x14ac:dyDescent="0.25">
      <c r="A217" s="428"/>
      <c r="B217" s="232"/>
      <c r="C217" s="207" t="s">
        <v>77</v>
      </c>
      <c r="D217" s="212">
        <f t="shared" si="152"/>
        <v>0</v>
      </c>
      <c r="E217" s="212">
        <v>0</v>
      </c>
      <c r="F217" s="212">
        <v>0</v>
      </c>
      <c r="G217" s="212">
        <v>0</v>
      </c>
      <c r="H217" s="212">
        <v>0</v>
      </c>
      <c r="I217" s="212">
        <v>0</v>
      </c>
      <c r="J217" s="232"/>
      <c r="K217" s="232"/>
      <c r="L217" s="207" t="s">
        <v>7</v>
      </c>
    </row>
    <row r="218" spans="1:12" s="14" customFormat="1" x14ac:dyDescent="0.25">
      <c r="A218" s="428"/>
      <c r="B218" s="232"/>
      <c r="C218" s="207" t="s">
        <v>330</v>
      </c>
      <c r="D218" s="212">
        <f t="shared" si="152"/>
        <v>0</v>
      </c>
      <c r="E218" s="212">
        <v>0</v>
      </c>
      <c r="F218" s="212">
        <v>0</v>
      </c>
      <c r="G218" s="212">
        <v>0</v>
      </c>
      <c r="H218" s="212">
        <v>0</v>
      </c>
      <c r="I218" s="212">
        <v>0</v>
      </c>
      <c r="J218" s="232"/>
      <c r="K218" s="232"/>
      <c r="L218" s="207" t="s">
        <v>7</v>
      </c>
    </row>
    <row r="219" spans="1:12" s="14" customFormat="1" ht="13.5" customHeight="1" x14ac:dyDescent="0.25">
      <c r="A219" s="428"/>
      <c r="B219" s="232"/>
      <c r="C219" s="207" t="s">
        <v>331</v>
      </c>
      <c r="D219" s="212">
        <f t="shared" si="152"/>
        <v>0</v>
      </c>
      <c r="E219" s="212">
        <v>0</v>
      </c>
      <c r="F219" s="212">
        <v>0</v>
      </c>
      <c r="G219" s="212">
        <v>0</v>
      </c>
      <c r="H219" s="212">
        <v>0</v>
      </c>
      <c r="I219" s="212">
        <v>0</v>
      </c>
      <c r="J219" s="232"/>
      <c r="K219" s="232"/>
      <c r="L219" s="207" t="s">
        <v>7</v>
      </c>
    </row>
    <row r="220" spans="1:12" s="36" customFormat="1" ht="16.5" customHeight="1" x14ac:dyDescent="0.25">
      <c r="A220" s="428"/>
      <c r="B220" s="232"/>
      <c r="C220" s="207" t="s">
        <v>341</v>
      </c>
      <c r="D220" s="212">
        <f>SUM(E220:I220)</f>
        <v>0</v>
      </c>
      <c r="E220" s="212">
        <v>0</v>
      </c>
      <c r="F220" s="212">
        <v>0</v>
      </c>
      <c r="G220" s="212">
        <v>0</v>
      </c>
      <c r="H220" s="212">
        <v>0</v>
      </c>
      <c r="I220" s="212">
        <v>0</v>
      </c>
      <c r="J220" s="232"/>
      <c r="K220" s="232"/>
      <c r="L220" s="211" t="s">
        <v>7</v>
      </c>
    </row>
    <row r="221" spans="1:12" s="14" customFormat="1" ht="53.25" customHeight="1" x14ac:dyDescent="0.25">
      <c r="A221" s="428"/>
      <c r="B221" s="232"/>
      <c r="C221" s="207" t="s">
        <v>342</v>
      </c>
      <c r="D221" s="212">
        <f t="shared" ref="D221:D222" si="153">SUM(E221:I221)</f>
        <v>0</v>
      </c>
      <c r="E221" s="212">
        <v>0</v>
      </c>
      <c r="F221" s="212">
        <v>0</v>
      </c>
      <c r="G221" s="212">
        <v>0</v>
      </c>
      <c r="H221" s="212">
        <v>0</v>
      </c>
      <c r="I221" s="212">
        <v>0</v>
      </c>
      <c r="J221" s="232"/>
      <c r="K221" s="232"/>
      <c r="L221" s="207"/>
    </row>
    <row r="222" spans="1:12" s="14" customFormat="1" ht="30" x14ac:dyDescent="0.25">
      <c r="A222" s="428"/>
      <c r="B222" s="232"/>
      <c r="C222" s="207" t="s">
        <v>343</v>
      </c>
      <c r="D222" s="212">
        <f t="shared" si="153"/>
        <v>0</v>
      </c>
      <c r="E222" s="212">
        <v>0</v>
      </c>
      <c r="F222" s="212">
        <v>0</v>
      </c>
      <c r="G222" s="212">
        <v>0</v>
      </c>
      <c r="H222" s="212">
        <v>0</v>
      </c>
      <c r="I222" s="212">
        <v>0</v>
      </c>
      <c r="J222" s="232"/>
      <c r="K222" s="232"/>
      <c r="L222" s="207"/>
    </row>
    <row r="223" spans="1:12" ht="15.75" customHeight="1" x14ac:dyDescent="0.25">
      <c r="A223" s="428" t="s">
        <v>355</v>
      </c>
      <c r="B223" s="428"/>
      <c r="C223" s="428"/>
      <c r="D223" s="428"/>
      <c r="E223" s="428"/>
      <c r="F223" s="428"/>
      <c r="G223" s="428"/>
      <c r="H223" s="428"/>
      <c r="I223" s="428"/>
      <c r="J223" s="428"/>
      <c r="K223" s="428"/>
      <c r="L223" s="428"/>
    </row>
    <row r="224" spans="1:12" ht="42.75" customHeight="1" x14ac:dyDescent="0.25">
      <c r="A224" s="346" t="s">
        <v>354</v>
      </c>
      <c r="B224" s="436" t="s">
        <v>43</v>
      </c>
      <c r="C224" s="211" t="s">
        <v>340</v>
      </c>
      <c r="D224" s="63">
        <f t="shared" ref="D224" si="154">SUM(D225:D231)</f>
        <v>214443.09999999998</v>
      </c>
      <c r="E224" s="183">
        <f t="shared" ref="E224" si="155">SUM(E225:E231)</f>
        <v>0</v>
      </c>
      <c r="F224" s="183">
        <f t="shared" ref="F224" si="156">SUM(F225:F231)</f>
        <v>0</v>
      </c>
      <c r="G224" s="183">
        <f>SUM(G225:G231)</f>
        <v>214443.09999999998</v>
      </c>
      <c r="H224" s="183">
        <f t="shared" ref="H224:I224" si="157">SUM(H225:H231)</f>
        <v>0</v>
      </c>
      <c r="I224" s="183">
        <f t="shared" si="157"/>
        <v>0</v>
      </c>
      <c r="J224" s="232" t="s">
        <v>497</v>
      </c>
      <c r="K224" s="232" t="s">
        <v>110</v>
      </c>
      <c r="L224" s="10">
        <v>7168</v>
      </c>
    </row>
    <row r="225" spans="1:17" x14ac:dyDescent="0.25">
      <c r="A225" s="347"/>
      <c r="B225" s="437"/>
      <c r="C225" s="207" t="s">
        <v>73</v>
      </c>
      <c r="D225" s="212">
        <f t="shared" ref="D225:D231" si="158">SUM(E225:I225)</f>
        <v>32980.199999999997</v>
      </c>
      <c r="E225" s="15">
        <f t="shared" ref="E225:F225" si="159">E233+E241+E249+E257</f>
        <v>0</v>
      </c>
      <c r="F225" s="50">
        <f t="shared" si="159"/>
        <v>0</v>
      </c>
      <c r="G225" s="50">
        <f t="shared" ref="G225" si="160">G233+G241+G249+G257</f>
        <v>32980.199999999997</v>
      </c>
      <c r="H225" s="50">
        <f t="shared" ref="H225:I225" si="161">H233+H241+H249+H257</f>
        <v>0</v>
      </c>
      <c r="I225" s="50">
        <f t="shared" si="161"/>
        <v>0</v>
      </c>
      <c r="J225" s="232"/>
      <c r="K225" s="232"/>
      <c r="L225" s="211">
        <v>1024</v>
      </c>
    </row>
    <row r="226" spans="1:17" x14ac:dyDescent="0.25">
      <c r="A226" s="347"/>
      <c r="B226" s="437"/>
      <c r="C226" s="207" t="s">
        <v>77</v>
      </c>
      <c r="D226" s="212">
        <f t="shared" si="158"/>
        <v>29983.9</v>
      </c>
      <c r="E226" s="15">
        <f>E233+E241+E249+E257</f>
        <v>0</v>
      </c>
      <c r="F226" s="50">
        <f>F233+F241+F249+F257</f>
        <v>0</v>
      </c>
      <c r="G226" s="50">
        <f>G234+G242+G250+G258</f>
        <v>29983.9</v>
      </c>
      <c r="H226" s="50">
        <f>H233+H241+H249+H257</f>
        <v>0</v>
      </c>
      <c r="I226" s="50">
        <f t="shared" ref="I226" si="162">I234+I242+I250+I258</f>
        <v>0</v>
      </c>
      <c r="J226" s="232"/>
      <c r="K226" s="232"/>
      <c r="L226" s="207">
        <v>1024</v>
      </c>
    </row>
    <row r="227" spans="1:17" x14ac:dyDescent="0.25">
      <c r="A227" s="347"/>
      <c r="B227" s="437"/>
      <c r="C227" s="207" t="s">
        <v>330</v>
      </c>
      <c r="D227" s="212">
        <f t="shared" si="158"/>
        <v>30295.800000000003</v>
      </c>
      <c r="E227" s="15">
        <f>E234+E242+E250+E258</f>
        <v>0</v>
      </c>
      <c r="F227" s="50">
        <f t="shared" ref="F227:F230" si="163">F234+F242+F250+F258</f>
        <v>0</v>
      </c>
      <c r="G227" s="50">
        <f>G235+G243+G251+G259</f>
        <v>30295.800000000003</v>
      </c>
      <c r="H227" s="50">
        <f t="shared" ref="H227:I227" si="164">H235+H243+H251+H259</f>
        <v>0</v>
      </c>
      <c r="I227" s="50">
        <f t="shared" si="164"/>
        <v>0</v>
      </c>
      <c r="J227" s="232"/>
      <c r="K227" s="232"/>
      <c r="L227" s="207">
        <v>1024</v>
      </c>
    </row>
    <row r="228" spans="1:17" x14ac:dyDescent="0.25">
      <c r="A228" s="347"/>
      <c r="B228" s="437"/>
      <c r="C228" s="207" t="s">
        <v>331</v>
      </c>
      <c r="D228" s="212">
        <f t="shared" si="158"/>
        <v>30295.800000000003</v>
      </c>
      <c r="E228" s="15">
        <f>E235+E243+E251+E259</f>
        <v>0</v>
      </c>
      <c r="F228" s="50">
        <f t="shared" si="163"/>
        <v>0</v>
      </c>
      <c r="G228" s="50">
        <f t="shared" ref="G228" si="165">G235+G243+G251+G259</f>
        <v>30295.800000000003</v>
      </c>
      <c r="H228" s="50">
        <f>H235+H243+H251+H259</f>
        <v>0</v>
      </c>
      <c r="I228" s="50">
        <f t="shared" ref="I228" si="166">I236+I244+I252+I260</f>
        <v>0</v>
      </c>
      <c r="J228" s="232"/>
      <c r="K228" s="232"/>
      <c r="L228" s="207">
        <v>1024</v>
      </c>
    </row>
    <row r="229" spans="1:17" x14ac:dyDescent="0.25">
      <c r="A229" s="347"/>
      <c r="B229" s="437"/>
      <c r="C229" s="207" t="s">
        <v>341</v>
      </c>
      <c r="D229" s="212">
        <f t="shared" si="158"/>
        <v>30295.800000000003</v>
      </c>
      <c r="E229" s="15">
        <f>E236+E244+E252+E260</f>
        <v>0</v>
      </c>
      <c r="F229" s="50">
        <f t="shared" si="163"/>
        <v>0</v>
      </c>
      <c r="G229" s="50">
        <f t="shared" ref="G229" si="167">G236+G244+G252+G260</f>
        <v>30295.800000000003</v>
      </c>
      <c r="H229" s="50">
        <f t="shared" ref="H229:I229" si="168">H237+H245+H253+H261</f>
        <v>0</v>
      </c>
      <c r="I229" s="50">
        <f t="shared" si="168"/>
        <v>0</v>
      </c>
      <c r="J229" s="232"/>
      <c r="K229" s="232"/>
      <c r="L229" s="207">
        <v>1024</v>
      </c>
    </row>
    <row r="230" spans="1:17" s="35" customFormat="1" ht="30" x14ac:dyDescent="0.25">
      <c r="A230" s="347"/>
      <c r="B230" s="437"/>
      <c r="C230" s="207" t="s">
        <v>342</v>
      </c>
      <c r="D230" s="212">
        <f t="shared" si="158"/>
        <v>30295.800000000003</v>
      </c>
      <c r="E230" s="15">
        <f>E237+E245+E253+E261</f>
        <v>0</v>
      </c>
      <c r="F230" s="50">
        <f t="shared" si="163"/>
        <v>0</v>
      </c>
      <c r="G230" s="50">
        <f t="shared" ref="G230" si="169">G237+G245+G253+G261</f>
        <v>30295.800000000003</v>
      </c>
      <c r="H230" s="50">
        <f>H237+H245+H253+H261</f>
        <v>0</v>
      </c>
      <c r="I230" s="50">
        <f t="shared" ref="I230" si="170">I238+I246+I254+I262</f>
        <v>0</v>
      </c>
      <c r="J230" s="232"/>
      <c r="K230" s="232"/>
      <c r="L230" s="207">
        <v>1024</v>
      </c>
      <c r="Q230" s="37"/>
    </row>
    <row r="231" spans="1:17" ht="48" customHeight="1" x14ac:dyDescent="0.25">
      <c r="A231" s="347"/>
      <c r="B231" s="437"/>
      <c r="C231" s="207" t="s">
        <v>343</v>
      </c>
      <c r="D231" s="212">
        <f t="shared" si="158"/>
        <v>30295.800000000003</v>
      </c>
      <c r="E231" s="212">
        <f>E238+E246+E254+E262</f>
        <v>0</v>
      </c>
      <c r="F231" s="212">
        <f>F238+F246+F254+F262</f>
        <v>0</v>
      </c>
      <c r="G231" s="212">
        <f>G238+G246+G254+G262</f>
        <v>30295.800000000003</v>
      </c>
      <c r="H231" s="212">
        <f>H238+H246+H254+H262</f>
        <v>0</v>
      </c>
      <c r="I231" s="212">
        <f>I238+I246+I254+I262</f>
        <v>0</v>
      </c>
      <c r="J231" s="232"/>
      <c r="K231" s="232"/>
      <c r="L231" s="207">
        <v>1024</v>
      </c>
      <c r="Q231" s="3"/>
    </row>
    <row r="232" spans="1:17" ht="30.75" customHeight="1" x14ac:dyDescent="0.25">
      <c r="A232" s="58" t="s">
        <v>391</v>
      </c>
      <c r="B232" s="232" t="s">
        <v>44</v>
      </c>
      <c r="C232" s="211" t="s">
        <v>340</v>
      </c>
      <c r="D232" s="63">
        <f>SUM(D233:D239)</f>
        <v>40488.6</v>
      </c>
      <c r="E232" s="63">
        <f t="shared" ref="E232" si="171">E233+E234+E235+E236+E237+E238+E239</f>
        <v>0</v>
      </c>
      <c r="F232" s="63">
        <f t="shared" ref="F232" si="172">F233+F234+F235+F236+F237+F238+F239</f>
        <v>0</v>
      </c>
      <c r="G232" s="63">
        <f>SUM(G224:G231)</f>
        <v>428886.19999999995</v>
      </c>
      <c r="H232" s="63">
        <f t="shared" ref="H232" si="173">H233+H234+H235+H236+H237+H238+H239</f>
        <v>0</v>
      </c>
      <c r="I232" s="63">
        <f t="shared" ref="I232" si="174">I233+I234+I235+I236+I237+I238+I239</f>
        <v>0</v>
      </c>
      <c r="J232" s="232" t="s">
        <v>499</v>
      </c>
      <c r="K232" s="232" t="s">
        <v>110</v>
      </c>
      <c r="L232" s="211">
        <v>1484</v>
      </c>
      <c r="Q232" s="3"/>
    </row>
    <row r="233" spans="1:17" x14ac:dyDescent="0.25">
      <c r="A233" s="59"/>
      <c r="B233" s="232"/>
      <c r="C233" s="207" t="s">
        <v>73</v>
      </c>
      <c r="D233" s="212">
        <f t="shared" ref="D233:D236" si="175">SUM(E233:I233)</f>
        <v>6234.5</v>
      </c>
      <c r="E233" s="212">
        <v>0</v>
      </c>
      <c r="F233" s="212">
        <v>0</v>
      </c>
      <c r="G233" s="212">
        <v>6234.5</v>
      </c>
      <c r="H233" s="212">
        <v>0</v>
      </c>
      <c r="I233" s="212">
        <v>0</v>
      </c>
      <c r="J233" s="232"/>
      <c r="K233" s="232"/>
      <c r="L233" s="207">
        <v>212</v>
      </c>
    </row>
    <row r="234" spans="1:17" x14ac:dyDescent="0.25">
      <c r="A234" s="59"/>
      <c r="B234" s="232"/>
      <c r="C234" s="207" t="s">
        <v>77</v>
      </c>
      <c r="D234" s="212">
        <f t="shared" si="175"/>
        <v>5644.1</v>
      </c>
      <c r="E234" s="212">
        <v>0</v>
      </c>
      <c r="F234" s="212">
        <v>0</v>
      </c>
      <c r="G234" s="212">
        <v>5644.1</v>
      </c>
      <c r="H234" s="212">
        <v>0</v>
      </c>
      <c r="I234" s="212">
        <v>0</v>
      </c>
      <c r="J234" s="232"/>
      <c r="K234" s="232"/>
      <c r="L234" s="207">
        <v>212</v>
      </c>
    </row>
    <row r="235" spans="1:17" x14ac:dyDescent="0.25">
      <c r="A235" s="59"/>
      <c r="B235" s="232"/>
      <c r="C235" s="207" t="s">
        <v>330</v>
      </c>
      <c r="D235" s="212">
        <f t="shared" si="175"/>
        <v>5722</v>
      </c>
      <c r="E235" s="212">
        <v>0</v>
      </c>
      <c r="F235" s="212">
        <v>0</v>
      </c>
      <c r="G235" s="212">
        <v>5722</v>
      </c>
      <c r="H235" s="212">
        <v>0</v>
      </c>
      <c r="I235" s="212">
        <v>0</v>
      </c>
      <c r="J235" s="232"/>
      <c r="K235" s="232"/>
      <c r="L235" s="207">
        <v>212</v>
      </c>
    </row>
    <row r="236" spans="1:17" x14ac:dyDescent="0.25">
      <c r="A236" s="59"/>
      <c r="B236" s="232"/>
      <c r="C236" s="207" t="s">
        <v>331</v>
      </c>
      <c r="D236" s="212">
        <f t="shared" si="175"/>
        <v>5722</v>
      </c>
      <c r="E236" s="212">
        <v>0</v>
      </c>
      <c r="F236" s="212">
        <v>0</v>
      </c>
      <c r="G236" s="212">
        <v>5722</v>
      </c>
      <c r="H236" s="212">
        <v>0</v>
      </c>
      <c r="I236" s="212">
        <v>0</v>
      </c>
      <c r="J236" s="232"/>
      <c r="K236" s="232"/>
      <c r="L236" s="207">
        <v>212</v>
      </c>
    </row>
    <row r="237" spans="1:17" s="35" customFormat="1" x14ac:dyDescent="0.25">
      <c r="A237" s="59"/>
      <c r="B237" s="232"/>
      <c r="C237" s="207" t="s">
        <v>341</v>
      </c>
      <c r="D237" s="212">
        <f>SUM(E237:I237)</f>
        <v>5722</v>
      </c>
      <c r="E237" s="212">
        <v>0</v>
      </c>
      <c r="F237" s="212">
        <v>0</v>
      </c>
      <c r="G237" s="212">
        <v>5722</v>
      </c>
      <c r="H237" s="212">
        <v>0</v>
      </c>
      <c r="I237" s="212">
        <v>0</v>
      </c>
      <c r="J237" s="232"/>
      <c r="K237" s="232"/>
      <c r="L237" s="207">
        <v>212</v>
      </c>
    </row>
    <row r="238" spans="1:17" ht="36.75" customHeight="1" x14ac:dyDescent="0.25">
      <c r="A238" s="59"/>
      <c r="B238" s="232"/>
      <c r="C238" s="207" t="s">
        <v>342</v>
      </c>
      <c r="D238" s="212">
        <f t="shared" ref="D238:D239" si="176">SUM(E238:I238)</f>
        <v>5722</v>
      </c>
      <c r="E238" s="212">
        <v>0</v>
      </c>
      <c r="F238" s="212">
        <v>0</v>
      </c>
      <c r="G238" s="212">
        <v>5722</v>
      </c>
      <c r="H238" s="212">
        <v>0</v>
      </c>
      <c r="I238" s="212">
        <v>0</v>
      </c>
      <c r="J238" s="232"/>
      <c r="K238" s="232"/>
      <c r="L238" s="207">
        <v>212</v>
      </c>
    </row>
    <row r="239" spans="1:17" ht="37.5" customHeight="1" x14ac:dyDescent="0.25">
      <c r="A239" s="60"/>
      <c r="B239" s="232"/>
      <c r="C239" s="207" t="s">
        <v>343</v>
      </c>
      <c r="D239" s="212">
        <f t="shared" si="176"/>
        <v>5722</v>
      </c>
      <c r="E239" s="212">
        <v>0</v>
      </c>
      <c r="F239" s="212">
        <v>0</v>
      </c>
      <c r="G239" s="212">
        <v>5722</v>
      </c>
      <c r="H239" s="212">
        <v>0</v>
      </c>
      <c r="I239" s="212">
        <v>0</v>
      </c>
      <c r="J239" s="232"/>
      <c r="K239" s="232"/>
      <c r="L239" s="207">
        <v>212</v>
      </c>
    </row>
    <row r="240" spans="1:17" ht="32.25" customHeight="1" x14ac:dyDescent="0.25">
      <c r="A240" s="428" t="s">
        <v>357</v>
      </c>
      <c r="B240" s="232" t="s">
        <v>111</v>
      </c>
      <c r="C240" s="211" t="s">
        <v>340</v>
      </c>
      <c r="D240" s="63">
        <f>SUM(D241:D247)</f>
        <v>73736.800000000003</v>
      </c>
      <c r="E240" s="63">
        <f t="shared" ref="E240" si="177">E241+E242+E243+E244+E245+E246+E247</f>
        <v>0</v>
      </c>
      <c r="F240" s="63">
        <f t="shared" ref="F240" si="178">F241+F242+F243+F244+F245+F246+F247</f>
        <v>0</v>
      </c>
      <c r="G240" s="63">
        <f t="shared" ref="G240" si="179">SUM(G241:G247)</f>
        <v>73736.800000000003</v>
      </c>
      <c r="H240" s="63">
        <f t="shared" ref="H240" si="180">H241+H242+H243+H244+H245+H246+H247</f>
        <v>0</v>
      </c>
      <c r="I240" s="63">
        <f t="shared" ref="I240" si="181">I241+I242+I243+I244+I245+I246+I247</f>
        <v>0</v>
      </c>
      <c r="J240" s="232" t="s">
        <v>498</v>
      </c>
      <c r="K240" s="232" t="s">
        <v>110</v>
      </c>
      <c r="L240" s="211">
        <v>2163</v>
      </c>
    </row>
    <row r="241" spans="1:12" x14ac:dyDescent="0.25">
      <c r="A241" s="428"/>
      <c r="B241" s="232"/>
      <c r="C241" s="207" t="s">
        <v>73</v>
      </c>
      <c r="D241" s="212">
        <f t="shared" ref="D241:D244" si="182">SUM(E241:I241)</f>
        <v>11416.6</v>
      </c>
      <c r="E241" s="212">
        <v>0</v>
      </c>
      <c r="F241" s="212">
        <v>0</v>
      </c>
      <c r="G241" s="212">
        <v>11416.6</v>
      </c>
      <c r="H241" s="212">
        <v>0</v>
      </c>
      <c r="I241" s="212">
        <v>0</v>
      </c>
      <c r="J241" s="232"/>
      <c r="K241" s="232"/>
      <c r="L241" s="207">
        <v>309</v>
      </c>
    </row>
    <row r="242" spans="1:12" x14ac:dyDescent="0.25">
      <c r="A242" s="428"/>
      <c r="B242" s="232"/>
      <c r="C242" s="207" t="s">
        <v>77</v>
      </c>
      <c r="D242" s="212">
        <f t="shared" si="182"/>
        <v>10321.700000000001</v>
      </c>
      <c r="E242" s="212">
        <v>0</v>
      </c>
      <c r="F242" s="212">
        <v>0</v>
      </c>
      <c r="G242" s="212">
        <v>10321.700000000001</v>
      </c>
      <c r="H242" s="212">
        <v>0</v>
      </c>
      <c r="I242" s="212">
        <v>0</v>
      </c>
      <c r="J242" s="232"/>
      <c r="K242" s="232"/>
      <c r="L242" s="207">
        <v>309</v>
      </c>
    </row>
    <row r="243" spans="1:12" x14ac:dyDescent="0.25">
      <c r="A243" s="428"/>
      <c r="B243" s="232"/>
      <c r="C243" s="207" t="s">
        <v>330</v>
      </c>
      <c r="D243" s="212">
        <f t="shared" si="182"/>
        <v>10399.700000000001</v>
      </c>
      <c r="E243" s="212">
        <v>0</v>
      </c>
      <c r="F243" s="212">
        <v>0</v>
      </c>
      <c r="G243" s="212">
        <v>10399.700000000001</v>
      </c>
      <c r="H243" s="212">
        <v>0</v>
      </c>
      <c r="I243" s="212">
        <v>0</v>
      </c>
      <c r="J243" s="232"/>
      <c r="K243" s="232"/>
      <c r="L243" s="207">
        <v>309</v>
      </c>
    </row>
    <row r="244" spans="1:12" x14ac:dyDescent="0.25">
      <c r="A244" s="428"/>
      <c r="B244" s="232"/>
      <c r="C244" s="207" t="s">
        <v>331</v>
      </c>
      <c r="D244" s="212">
        <f t="shared" si="182"/>
        <v>10399.700000000001</v>
      </c>
      <c r="E244" s="212">
        <v>0</v>
      </c>
      <c r="F244" s="212">
        <v>0</v>
      </c>
      <c r="G244" s="212">
        <v>10399.700000000001</v>
      </c>
      <c r="H244" s="212">
        <v>0</v>
      </c>
      <c r="I244" s="212">
        <v>0</v>
      </c>
      <c r="J244" s="232"/>
      <c r="K244" s="232"/>
      <c r="L244" s="207">
        <v>309</v>
      </c>
    </row>
    <row r="245" spans="1:12" s="35" customFormat="1" x14ac:dyDescent="0.25">
      <c r="A245" s="428"/>
      <c r="B245" s="232"/>
      <c r="C245" s="207" t="s">
        <v>341</v>
      </c>
      <c r="D245" s="212">
        <f>SUM(E245:I245)</f>
        <v>10399.700000000001</v>
      </c>
      <c r="E245" s="212">
        <v>0</v>
      </c>
      <c r="F245" s="212">
        <v>0</v>
      </c>
      <c r="G245" s="212">
        <v>10399.700000000001</v>
      </c>
      <c r="H245" s="212">
        <v>0</v>
      </c>
      <c r="I245" s="212">
        <v>0</v>
      </c>
      <c r="J245" s="232"/>
      <c r="K245" s="232"/>
      <c r="L245" s="207">
        <v>309</v>
      </c>
    </row>
    <row r="246" spans="1:12" ht="33" customHeight="1" x14ac:dyDescent="0.25">
      <c r="A246" s="428"/>
      <c r="B246" s="232"/>
      <c r="C246" s="207" t="s">
        <v>342</v>
      </c>
      <c r="D246" s="212">
        <f t="shared" ref="D246:D247" si="183">SUM(E246:I246)</f>
        <v>10399.700000000001</v>
      </c>
      <c r="E246" s="212">
        <v>0</v>
      </c>
      <c r="F246" s="212">
        <v>0</v>
      </c>
      <c r="G246" s="212">
        <v>10399.700000000001</v>
      </c>
      <c r="H246" s="212">
        <v>0</v>
      </c>
      <c r="I246" s="212">
        <v>0</v>
      </c>
      <c r="J246" s="232"/>
      <c r="K246" s="232"/>
      <c r="L246" s="207">
        <v>309</v>
      </c>
    </row>
    <row r="247" spans="1:12" ht="36" customHeight="1" x14ac:dyDescent="0.25">
      <c r="A247" s="428"/>
      <c r="B247" s="232"/>
      <c r="C247" s="207" t="s">
        <v>343</v>
      </c>
      <c r="D247" s="212">
        <f t="shared" si="183"/>
        <v>10399.700000000001</v>
      </c>
      <c r="E247" s="212">
        <v>0</v>
      </c>
      <c r="F247" s="212">
        <v>0</v>
      </c>
      <c r="G247" s="212">
        <v>10399.700000000001</v>
      </c>
      <c r="H247" s="212">
        <v>0</v>
      </c>
      <c r="I247" s="212">
        <v>0</v>
      </c>
      <c r="J247" s="232"/>
      <c r="K247" s="232"/>
      <c r="L247" s="207">
        <v>309</v>
      </c>
    </row>
    <row r="248" spans="1:12" ht="30.75" customHeight="1" x14ac:dyDescent="0.25">
      <c r="A248" s="428" t="s">
        <v>358</v>
      </c>
      <c r="B248" s="232" t="s">
        <v>46</v>
      </c>
      <c r="C248" s="211" t="s">
        <v>340</v>
      </c>
      <c r="D248" s="63">
        <f>SUM(D249:D255)</f>
        <v>44832.4</v>
      </c>
      <c r="E248" s="63">
        <f t="shared" ref="E248" si="184">E249+E250+E251+E252+E253+E254+E255</f>
        <v>0</v>
      </c>
      <c r="F248" s="63">
        <f t="shared" ref="F248" si="185">F249+F250+F251+F252+F253+F254+F255</f>
        <v>0</v>
      </c>
      <c r="G248" s="63">
        <f t="shared" ref="G248" si="186">SUM(G249:G255)</f>
        <v>44832.4</v>
      </c>
      <c r="H248" s="63">
        <f t="shared" ref="H248" si="187">H249+H250+H251+H252+H253+H254+H255</f>
        <v>0</v>
      </c>
      <c r="I248" s="63">
        <f t="shared" ref="I248" si="188">I249+I250+I251+I252+I253+I254+I255</f>
        <v>0</v>
      </c>
      <c r="J248" s="232" t="s">
        <v>500</v>
      </c>
      <c r="K248" s="232" t="s">
        <v>110</v>
      </c>
      <c r="L248" s="211">
        <v>1778</v>
      </c>
    </row>
    <row r="249" spans="1:12" x14ac:dyDescent="0.25">
      <c r="A249" s="428"/>
      <c r="B249" s="232"/>
      <c r="C249" s="207" t="s">
        <v>73</v>
      </c>
      <c r="D249" s="212">
        <f t="shared" ref="D249:D252" si="189">SUM(E249:I249)</f>
        <v>6975.4</v>
      </c>
      <c r="E249" s="212">
        <v>0</v>
      </c>
      <c r="F249" s="212">
        <v>0</v>
      </c>
      <c r="G249" s="212">
        <v>6975.4</v>
      </c>
      <c r="H249" s="212">
        <v>0</v>
      </c>
      <c r="I249" s="212">
        <v>0</v>
      </c>
      <c r="J249" s="232"/>
      <c r="K249" s="232"/>
      <c r="L249" s="207">
        <v>254</v>
      </c>
    </row>
    <row r="250" spans="1:12" x14ac:dyDescent="0.25">
      <c r="A250" s="428"/>
      <c r="B250" s="232"/>
      <c r="C250" s="207" t="s">
        <v>77</v>
      </c>
      <c r="D250" s="212">
        <f t="shared" si="189"/>
        <v>6244.5</v>
      </c>
      <c r="E250" s="212">
        <v>0</v>
      </c>
      <c r="F250" s="212">
        <v>0</v>
      </c>
      <c r="G250" s="212">
        <v>6244.5</v>
      </c>
      <c r="H250" s="212">
        <v>0</v>
      </c>
      <c r="I250" s="212">
        <v>0</v>
      </c>
      <c r="J250" s="232"/>
      <c r="K250" s="232"/>
      <c r="L250" s="207">
        <v>254</v>
      </c>
    </row>
    <row r="251" spans="1:12" x14ac:dyDescent="0.25">
      <c r="A251" s="428"/>
      <c r="B251" s="232"/>
      <c r="C251" s="207" t="s">
        <v>330</v>
      </c>
      <c r="D251" s="212">
        <f t="shared" si="189"/>
        <v>6322.5</v>
      </c>
      <c r="E251" s="212">
        <v>0</v>
      </c>
      <c r="F251" s="212">
        <v>0</v>
      </c>
      <c r="G251" s="212">
        <v>6322.5</v>
      </c>
      <c r="H251" s="212">
        <v>0</v>
      </c>
      <c r="I251" s="212">
        <v>0</v>
      </c>
      <c r="J251" s="232"/>
      <c r="K251" s="232"/>
      <c r="L251" s="207">
        <v>254</v>
      </c>
    </row>
    <row r="252" spans="1:12" x14ac:dyDescent="0.25">
      <c r="A252" s="428"/>
      <c r="B252" s="232"/>
      <c r="C252" s="207" t="s">
        <v>331</v>
      </c>
      <c r="D252" s="212">
        <f t="shared" si="189"/>
        <v>6322.5</v>
      </c>
      <c r="E252" s="212">
        <v>0</v>
      </c>
      <c r="F252" s="212">
        <v>0</v>
      </c>
      <c r="G252" s="212">
        <v>6322.5</v>
      </c>
      <c r="H252" s="212">
        <v>0</v>
      </c>
      <c r="I252" s="212">
        <v>0</v>
      </c>
      <c r="J252" s="232"/>
      <c r="K252" s="232"/>
      <c r="L252" s="207">
        <v>254</v>
      </c>
    </row>
    <row r="253" spans="1:12" s="35" customFormat="1" x14ac:dyDescent="0.25">
      <c r="A253" s="428"/>
      <c r="B253" s="232"/>
      <c r="C253" s="207" t="s">
        <v>341</v>
      </c>
      <c r="D253" s="212">
        <f>SUM(E253:I253)</f>
        <v>6322.5</v>
      </c>
      <c r="E253" s="212">
        <v>0</v>
      </c>
      <c r="F253" s="212">
        <v>0</v>
      </c>
      <c r="G253" s="212">
        <v>6322.5</v>
      </c>
      <c r="H253" s="212">
        <v>0</v>
      </c>
      <c r="I253" s="212">
        <v>0</v>
      </c>
      <c r="J253" s="232"/>
      <c r="K253" s="232"/>
      <c r="L253" s="207">
        <v>254</v>
      </c>
    </row>
    <row r="254" spans="1:12" ht="33" customHeight="1" x14ac:dyDescent="0.25">
      <c r="A254" s="428"/>
      <c r="B254" s="232"/>
      <c r="C254" s="207" t="s">
        <v>342</v>
      </c>
      <c r="D254" s="212">
        <f t="shared" ref="D254:D255" si="190">SUM(E254:I254)</f>
        <v>6322.5</v>
      </c>
      <c r="E254" s="212">
        <v>0</v>
      </c>
      <c r="F254" s="212">
        <v>0</v>
      </c>
      <c r="G254" s="212">
        <v>6322.5</v>
      </c>
      <c r="H254" s="212">
        <v>0</v>
      </c>
      <c r="I254" s="212">
        <v>0</v>
      </c>
      <c r="J254" s="232"/>
      <c r="K254" s="232"/>
      <c r="L254" s="207">
        <v>254</v>
      </c>
    </row>
    <row r="255" spans="1:12" ht="49.5" customHeight="1" x14ac:dyDescent="0.25">
      <c r="A255" s="428"/>
      <c r="B255" s="232"/>
      <c r="C255" s="207" t="s">
        <v>343</v>
      </c>
      <c r="D255" s="212">
        <f t="shared" si="190"/>
        <v>6322.5</v>
      </c>
      <c r="E255" s="212">
        <v>0</v>
      </c>
      <c r="F255" s="212">
        <v>0</v>
      </c>
      <c r="G255" s="212">
        <v>6322.5</v>
      </c>
      <c r="H255" s="212">
        <v>0</v>
      </c>
      <c r="I255" s="212">
        <v>0</v>
      </c>
      <c r="J255" s="232"/>
      <c r="K255" s="232"/>
      <c r="L255" s="207">
        <v>254</v>
      </c>
    </row>
    <row r="256" spans="1:12" ht="28.5" x14ac:dyDescent="0.25">
      <c r="A256" s="428" t="s">
        <v>359</v>
      </c>
      <c r="B256" s="232" t="s">
        <v>47</v>
      </c>
      <c r="C256" s="211" t="s">
        <v>340</v>
      </c>
      <c r="D256" s="63">
        <f>SUM(D257:D263)</f>
        <v>55385.299999999996</v>
      </c>
      <c r="E256" s="63">
        <f t="shared" ref="E256" si="191">E257+E258+E259+E260+E261+E262+E263</f>
        <v>0</v>
      </c>
      <c r="F256" s="63">
        <f t="shared" ref="F256" si="192">F257+F258+F259+F260+F261+F262+F263</f>
        <v>0</v>
      </c>
      <c r="G256" s="63">
        <f t="shared" ref="G256" si="193">SUM(G257:G263)</f>
        <v>55385.299999999996</v>
      </c>
      <c r="H256" s="63">
        <f t="shared" ref="H256" si="194">H257+H258+H259+H260+H261+H262+H263</f>
        <v>0</v>
      </c>
      <c r="I256" s="63">
        <f t="shared" ref="I256" si="195">I257+I258+I259+I260+I261+I262+I263</f>
        <v>0</v>
      </c>
      <c r="J256" s="232" t="s">
        <v>501</v>
      </c>
      <c r="K256" s="232" t="s">
        <v>110</v>
      </c>
      <c r="L256" s="63">
        <v>1743</v>
      </c>
    </row>
    <row r="257" spans="1:12" x14ac:dyDescent="0.25">
      <c r="A257" s="428"/>
      <c r="B257" s="232"/>
      <c r="C257" s="207" t="s">
        <v>73</v>
      </c>
      <c r="D257" s="212">
        <f t="shared" ref="D257:D260" si="196">SUM(E257:I257)</f>
        <v>8353.7000000000007</v>
      </c>
      <c r="E257" s="212">
        <v>0</v>
      </c>
      <c r="F257" s="212">
        <v>0</v>
      </c>
      <c r="G257" s="212">
        <v>8353.7000000000007</v>
      </c>
      <c r="H257" s="212">
        <v>0</v>
      </c>
      <c r="I257" s="212">
        <v>0</v>
      </c>
      <c r="J257" s="232"/>
      <c r="K257" s="232"/>
      <c r="L257" s="207">
        <v>249</v>
      </c>
    </row>
    <row r="258" spans="1:12" x14ac:dyDescent="0.25">
      <c r="A258" s="428"/>
      <c r="B258" s="232"/>
      <c r="C258" s="207" t="s">
        <v>77</v>
      </c>
      <c r="D258" s="212">
        <f t="shared" si="196"/>
        <v>7773.6</v>
      </c>
      <c r="E258" s="212">
        <v>0</v>
      </c>
      <c r="F258" s="212">
        <v>0</v>
      </c>
      <c r="G258" s="212">
        <v>7773.6</v>
      </c>
      <c r="H258" s="212">
        <v>0</v>
      </c>
      <c r="I258" s="212">
        <v>0</v>
      </c>
      <c r="J258" s="232"/>
      <c r="K258" s="232"/>
      <c r="L258" s="207">
        <v>249</v>
      </c>
    </row>
    <row r="259" spans="1:12" x14ac:dyDescent="0.25">
      <c r="A259" s="428"/>
      <c r="B259" s="232"/>
      <c r="C259" s="207" t="s">
        <v>330</v>
      </c>
      <c r="D259" s="212">
        <f t="shared" si="196"/>
        <v>7851.6</v>
      </c>
      <c r="E259" s="212">
        <v>0</v>
      </c>
      <c r="F259" s="212">
        <v>0</v>
      </c>
      <c r="G259" s="212">
        <v>7851.6</v>
      </c>
      <c r="H259" s="212">
        <v>0</v>
      </c>
      <c r="I259" s="212">
        <v>0</v>
      </c>
      <c r="J259" s="232"/>
      <c r="K259" s="232"/>
      <c r="L259" s="207">
        <v>249</v>
      </c>
    </row>
    <row r="260" spans="1:12" x14ac:dyDescent="0.25">
      <c r="A260" s="428"/>
      <c r="B260" s="232"/>
      <c r="C260" s="207" t="s">
        <v>331</v>
      </c>
      <c r="D260" s="212">
        <f t="shared" si="196"/>
        <v>7851.6</v>
      </c>
      <c r="E260" s="212">
        <v>0</v>
      </c>
      <c r="F260" s="212">
        <v>0</v>
      </c>
      <c r="G260" s="212">
        <v>7851.6</v>
      </c>
      <c r="H260" s="212">
        <v>0</v>
      </c>
      <c r="I260" s="212">
        <v>0</v>
      </c>
      <c r="J260" s="232"/>
      <c r="K260" s="232"/>
      <c r="L260" s="207">
        <v>249</v>
      </c>
    </row>
    <row r="261" spans="1:12" s="35" customFormat="1" x14ac:dyDescent="0.25">
      <c r="A261" s="428"/>
      <c r="B261" s="232"/>
      <c r="C261" s="207" t="s">
        <v>341</v>
      </c>
      <c r="D261" s="212">
        <f>SUM(E261:I261)</f>
        <v>7851.6</v>
      </c>
      <c r="E261" s="212">
        <v>0</v>
      </c>
      <c r="F261" s="212">
        <v>0</v>
      </c>
      <c r="G261" s="212">
        <v>7851.6</v>
      </c>
      <c r="H261" s="212">
        <v>0</v>
      </c>
      <c r="I261" s="212">
        <v>0</v>
      </c>
      <c r="J261" s="232"/>
      <c r="K261" s="232"/>
      <c r="L261" s="207">
        <v>249</v>
      </c>
    </row>
    <row r="262" spans="1:12" ht="40.5" customHeight="1" x14ac:dyDescent="0.25">
      <c r="A262" s="428"/>
      <c r="B262" s="232"/>
      <c r="C262" s="207" t="s">
        <v>342</v>
      </c>
      <c r="D262" s="212">
        <f>SUM(E262:I262)</f>
        <v>7851.6</v>
      </c>
      <c r="E262" s="212">
        <v>0</v>
      </c>
      <c r="F262" s="212">
        <v>0</v>
      </c>
      <c r="G262" s="212">
        <v>7851.6</v>
      </c>
      <c r="H262" s="212">
        <v>0</v>
      </c>
      <c r="I262" s="212">
        <v>0</v>
      </c>
      <c r="J262" s="232"/>
      <c r="K262" s="232"/>
      <c r="L262" s="207">
        <v>249</v>
      </c>
    </row>
    <row r="263" spans="1:12" ht="36" customHeight="1" x14ac:dyDescent="0.25">
      <c r="A263" s="428"/>
      <c r="B263" s="232"/>
      <c r="C263" s="207" t="s">
        <v>343</v>
      </c>
      <c r="D263" s="212">
        <f t="shared" ref="D263" si="197">SUM(E263:I263)</f>
        <v>7851.6</v>
      </c>
      <c r="E263" s="212">
        <v>0</v>
      </c>
      <c r="F263" s="212">
        <v>0</v>
      </c>
      <c r="G263" s="212">
        <v>7851.6</v>
      </c>
      <c r="H263" s="212">
        <v>0</v>
      </c>
      <c r="I263" s="212">
        <v>0</v>
      </c>
      <c r="J263" s="232"/>
      <c r="K263" s="232"/>
      <c r="L263" s="207">
        <v>249</v>
      </c>
    </row>
    <row r="264" spans="1:12" ht="15.75" customHeight="1" x14ac:dyDescent="0.25">
      <c r="A264" s="370" t="s">
        <v>362</v>
      </c>
      <c r="B264" s="432"/>
      <c r="C264" s="432"/>
      <c r="D264" s="432"/>
      <c r="E264" s="432"/>
      <c r="F264" s="432"/>
      <c r="G264" s="432"/>
      <c r="H264" s="432"/>
      <c r="I264" s="432"/>
      <c r="J264" s="432"/>
      <c r="K264" s="432"/>
      <c r="L264" s="433"/>
    </row>
    <row r="265" spans="1:12" ht="28.5" x14ac:dyDescent="0.25">
      <c r="A265" s="428" t="s">
        <v>363</v>
      </c>
      <c r="B265" s="232" t="s">
        <v>113</v>
      </c>
      <c r="C265" s="211" t="s">
        <v>340</v>
      </c>
      <c r="D265" s="63">
        <f>SUM(D266:D272)</f>
        <v>15913.8</v>
      </c>
      <c r="E265" s="63">
        <f t="shared" ref="E265:I265" si="198">SUM(E266:E272)</f>
        <v>0</v>
      </c>
      <c r="F265" s="63">
        <f t="shared" si="198"/>
        <v>0</v>
      </c>
      <c r="G265" s="63">
        <f>SUM(G266:G272)</f>
        <v>15913.8</v>
      </c>
      <c r="H265" s="63">
        <f t="shared" si="198"/>
        <v>0</v>
      </c>
      <c r="I265" s="63">
        <f t="shared" si="198"/>
        <v>0</v>
      </c>
      <c r="J265" s="232"/>
      <c r="K265" s="232" t="s">
        <v>112</v>
      </c>
      <c r="L265" s="211">
        <v>28</v>
      </c>
    </row>
    <row r="266" spans="1:12" x14ac:dyDescent="0.25">
      <c r="A266" s="428"/>
      <c r="B266" s="232"/>
      <c r="C266" s="207" t="s">
        <v>73</v>
      </c>
      <c r="D266" s="212">
        <f t="shared" ref="D266:D269" si="199">SUM(E266:I266)</f>
        <v>2273.4</v>
      </c>
      <c r="E266" s="212">
        <f>E274+E282+E290+E298</f>
        <v>0</v>
      </c>
      <c r="F266" s="212">
        <f>F274+F282+F290+F298+F306</f>
        <v>0</v>
      </c>
      <c r="G266" s="212">
        <f>G274+G282+G290+G298+G306</f>
        <v>2273.4</v>
      </c>
      <c r="H266" s="212">
        <f t="shared" ref="H266:I266" si="200">H274+H282+H290+H298+H306</f>
        <v>0</v>
      </c>
      <c r="I266" s="212">
        <f t="shared" si="200"/>
        <v>0</v>
      </c>
      <c r="J266" s="232"/>
      <c r="K266" s="232"/>
      <c r="L266" s="207">
        <v>4</v>
      </c>
    </row>
    <row r="267" spans="1:12" x14ac:dyDescent="0.25">
      <c r="A267" s="428"/>
      <c r="B267" s="232"/>
      <c r="C267" s="207" t="s">
        <v>77</v>
      </c>
      <c r="D267" s="212">
        <f t="shared" si="199"/>
        <v>2273.4</v>
      </c>
      <c r="E267" s="212">
        <f t="shared" ref="E267" si="201">E275+E283+E291+E299</f>
        <v>0</v>
      </c>
      <c r="F267" s="212">
        <f t="shared" ref="F267:F272" si="202">F275+F283+F291+F299+F307</f>
        <v>0</v>
      </c>
      <c r="G267" s="212">
        <f t="shared" ref="G267:I272" si="203">G275+G283+G291+G299+G307</f>
        <v>2273.4</v>
      </c>
      <c r="H267" s="212">
        <f t="shared" si="203"/>
        <v>0</v>
      </c>
      <c r="I267" s="212">
        <f t="shared" si="203"/>
        <v>0</v>
      </c>
      <c r="J267" s="232"/>
      <c r="K267" s="232"/>
      <c r="L267" s="207">
        <v>4</v>
      </c>
    </row>
    <row r="268" spans="1:12" x14ac:dyDescent="0.25">
      <c r="A268" s="428"/>
      <c r="B268" s="232"/>
      <c r="C268" s="207" t="s">
        <v>330</v>
      </c>
      <c r="D268" s="212">
        <f t="shared" si="199"/>
        <v>2273.4</v>
      </c>
      <c r="E268" s="212">
        <f t="shared" ref="E268" si="204">E276+E284+E292+E300</f>
        <v>0</v>
      </c>
      <c r="F268" s="212">
        <f t="shared" si="202"/>
        <v>0</v>
      </c>
      <c r="G268" s="212">
        <f t="shared" si="203"/>
        <v>2273.4</v>
      </c>
      <c r="H268" s="212">
        <f t="shared" si="203"/>
        <v>0</v>
      </c>
      <c r="I268" s="212">
        <f t="shared" si="203"/>
        <v>0</v>
      </c>
      <c r="J268" s="232"/>
      <c r="K268" s="232"/>
      <c r="L268" s="207">
        <v>4</v>
      </c>
    </row>
    <row r="269" spans="1:12" x14ac:dyDescent="0.25">
      <c r="A269" s="428"/>
      <c r="B269" s="232"/>
      <c r="C269" s="207" t="s">
        <v>331</v>
      </c>
      <c r="D269" s="212">
        <f t="shared" si="199"/>
        <v>2273.4</v>
      </c>
      <c r="E269" s="212">
        <f t="shared" ref="E269" si="205">E277+E285+E293+E301</f>
        <v>0</v>
      </c>
      <c r="F269" s="212">
        <f t="shared" si="202"/>
        <v>0</v>
      </c>
      <c r="G269" s="212">
        <f t="shared" si="203"/>
        <v>2273.4</v>
      </c>
      <c r="H269" s="212">
        <f t="shared" si="203"/>
        <v>0</v>
      </c>
      <c r="I269" s="212">
        <f t="shared" si="203"/>
        <v>0</v>
      </c>
      <c r="J269" s="232"/>
      <c r="K269" s="232"/>
      <c r="L269" s="207">
        <v>4</v>
      </c>
    </row>
    <row r="270" spans="1:12" s="35" customFormat="1" x14ac:dyDescent="0.25">
      <c r="A270" s="428"/>
      <c r="B270" s="232"/>
      <c r="C270" s="207" t="s">
        <v>341</v>
      </c>
      <c r="D270" s="212">
        <f>SUM(E270:I270)</f>
        <v>2273.4</v>
      </c>
      <c r="E270" s="212">
        <f t="shared" ref="E270" si="206">E278+E286+E294+E302</f>
        <v>0</v>
      </c>
      <c r="F270" s="212">
        <f t="shared" si="202"/>
        <v>0</v>
      </c>
      <c r="G270" s="212">
        <f t="shared" si="203"/>
        <v>2273.4</v>
      </c>
      <c r="H270" s="212">
        <f t="shared" si="203"/>
        <v>0</v>
      </c>
      <c r="I270" s="212">
        <f t="shared" si="203"/>
        <v>0</v>
      </c>
      <c r="J270" s="232"/>
      <c r="K270" s="232"/>
      <c r="L270" s="207">
        <v>4</v>
      </c>
    </row>
    <row r="271" spans="1:12" ht="30" x14ac:dyDescent="0.25">
      <c r="A271" s="428"/>
      <c r="B271" s="232"/>
      <c r="C271" s="207" t="s">
        <v>342</v>
      </c>
      <c r="D271" s="212">
        <f t="shared" ref="D271:D272" si="207">SUM(E271:I271)</f>
        <v>2273.4</v>
      </c>
      <c r="E271" s="212">
        <f t="shared" ref="E271" si="208">E279+E287+E295+E303</f>
        <v>0</v>
      </c>
      <c r="F271" s="212">
        <f t="shared" si="202"/>
        <v>0</v>
      </c>
      <c r="G271" s="212">
        <f t="shared" si="203"/>
        <v>2273.4</v>
      </c>
      <c r="H271" s="212">
        <f t="shared" si="203"/>
        <v>0</v>
      </c>
      <c r="I271" s="212">
        <f t="shared" si="203"/>
        <v>0</v>
      </c>
      <c r="J271" s="232"/>
      <c r="K271" s="232"/>
      <c r="L271" s="207">
        <v>4</v>
      </c>
    </row>
    <row r="272" spans="1:12" ht="30" x14ac:dyDescent="0.25">
      <c r="A272" s="428"/>
      <c r="B272" s="232"/>
      <c r="C272" s="207" t="s">
        <v>343</v>
      </c>
      <c r="D272" s="212">
        <f t="shared" si="207"/>
        <v>2273.4</v>
      </c>
      <c r="E272" s="212">
        <f t="shared" ref="E272" si="209">E280+E288+E296+E304</f>
        <v>0</v>
      </c>
      <c r="F272" s="212">
        <f t="shared" si="202"/>
        <v>0</v>
      </c>
      <c r="G272" s="212">
        <f t="shared" si="203"/>
        <v>2273.4</v>
      </c>
      <c r="H272" s="212">
        <f t="shared" si="203"/>
        <v>0</v>
      </c>
      <c r="I272" s="212">
        <f t="shared" si="203"/>
        <v>0</v>
      </c>
      <c r="J272" s="232"/>
      <c r="K272" s="232"/>
      <c r="L272" s="207">
        <v>4</v>
      </c>
    </row>
    <row r="273" spans="1:12" ht="28.5" x14ac:dyDescent="0.25">
      <c r="A273" s="428" t="s">
        <v>365</v>
      </c>
      <c r="B273" s="232" t="s">
        <v>49</v>
      </c>
      <c r="C273" s="211" t="s">
        <v>340</v>
      </c>
      <c r="D273" s="63">
        <f>SUM(D274:D280)</f>
        <v>5411</v>
      </c>
      <c r="E273" s="63">
        <f t="shared" ref="E273:F273" si="210">E274+E275+E276+E277+E278+E279+E280</f>
        <v>0</v>
      </c>
      <c r="F273" s="63">
        <f t="shared" si="210"/>
        <v>0</v>
      </c>
      <c r="G273" s="63">
        <f t="shared" ref="G273" si="211">SUM(G274:G280)</f>
        <v>5411</v>
      </c>
      <c r="H273" s="63">
        <f t="shared" ref="H273:I273" si="212">H274+H275+H276+H277+H278+H279+H280</f>
        <v>0</v>
      </c>
      <c r="I273" s="63">
        <f t="shared" si="212"/>
        <v>0</v>
      </c>
      <c r="J273" s="232" t="s">
        <v>499</v>
      </c>
      <c r="K273" s="232" t="s">
        <v>112</v>
      </c>
      <c r="L273" s="207">
        <v>7</v>
      </c>
    </row>
    <row r="274" spans="1:12" x14ac:dyDescent="0.25">
      <c r="A274" s="428"/>
      <c r="B274" s="232"/>
      <c r="C274" s="207" t="s">
        <v>73</v>
      </c>
      <c r="D274" s="212">
        <f t="shared" ref="D274:D277" si="213">SUM(E274:I274)</f>
        <v>773</v>
      </c>
      <c r="E274" s="212">
        <v>0</v>
      </c>
      <c r="F274" s="212">
        <v>0</v>
      </c>
      <c r="G274" s="50">
        <v>773</v>
      </c>
      <c r="H274" s="212">
        <v>0</v>
      </c>
      <c r="I274" s="212">
        <v>0</v>
      </c>
      <c r="J274" s="232"/>
      <c r="K274" s="232"/>
      <c r="L274" s="207">
        <v>1</v>
      </c>
    </row>
    <row r="275" spans="1:12" x14ac:dyDescent="0.25">
      <c r="A275" s="428"/>
      <c r="B275" s="232"/>
      <c r="C275" s="207" t="s">
        <v>77</v>
      </c>
      <c r="D275" s="212">
        <f t="shared" si="213"/>
        <v>773</v>
      </c>
      <c r="E275" s="212">
        <v>0</v>
      </c>
      <c r="F275" s="212">
        <v>0</v>
      </c>
      <c r="G275" s="50">
        <v>773</v>
      </c>
      <c r="H275" s="212">
        <v>0</v>
      </c>
      <c r="I275" s="212">
        <v>0</v>
      </c>
      <c r="J275" s="232"/>
      <c r="K275" s="232"/>
      <c r="L275" s="207">
        <v>1</v>
      </c>
    </row>
    <row r="276" spans="1:12" x14ac:dyDescent="0.25">
      <c r="A276" s="428"/>
      <c r="B276" s="232"/>
      <c r="C276" s="207" t="s">
        <v>330</v>
      </c>
      <c r="D276" s="212">
        <f t="shared" si="213"/>
        <v>773</v>
      </c>
      <c r="E276" s="212">
        <v>0</v>
      </c>
      <c r="F276" s="212">
        <v>0</v>
      </c>
      <c r="G276" s="50">
        <v>773</v>
      </c>
      <c r="H276" s="212">
        <v>0</v>
      </c>
      <c r="I276" s="212">
        <v>0</v>
      </c>
      <c r="J276" s="232"/>
      <c r="K276" s="232"/>
      <c r="L276" s="207">
        <v>1</v>
      </c>
    </row>
    <row r="277" spans="1:12" x14ac:dyDescent="0.25">
      <c r="A277" s="428"/>
      <c r="B277" s="232"/>
      <c r="C277" s="207" t="s">
        <v>331</v>
      </c>
      <c r="D277" s="212">
        <f t="shared" si="213"/>
        <v>773</v>
      </c>
      <c r="E277" s="212">
        <v>0</v>
      </c>
      <c r="F277" s="212">
        <v>0</v>
      </c>
      <c r="G277" s="50">
        <v>773</v>
      </c>
      <c r="H277" s="212">
        <v>0</v>
      </c>
      <c r="I277" s="212">
        <v>0</v>
      </c>
      <c r="J277" s="232"/>
      <c r="K277" s="232"/>
      <c r="L277" s="207">
        <v>1</v>
      </c>
    </row>
    <row r="278" spans="1:12" s="35" customFormat="1" x14ac:dyDescent="0.25">
      <c r="A278" s="428"/>
      <c r="B278" s="232"/>
      <c r="C278" s="207" t="s">
        <v>341</v>
      </c>
      <c r="D278" s="212">
        <f>SUM(E278:I278)</f>
        <v>773</v>
      </c>
      <c r="E278" s="212">
        <v>0</v>
      </c>
      <c r="F278" s="212">
        <v>0</v>
      </c>
      <c r="G278" s="50">
        <v>773</v>
      </c>
      <c r="H278" s="212">
        <v>0</v>
      </c>
      <c r="I278" s="212">
        <v>0</v>
      </c>
      <c r="J278" s="232"/>
      <c r="K278" s="232"/>
      <c r="L278" s="207">
        <v>1</v>
      </c>
    </row>
    <row r="279" spans="1:12" ht="34.5" customHeight="1" x14ac:dyDescent="0.25">
      <c r="A279" s="428"/>
      <c r="B279" s="232"/>
      <c r="C279" s="207" t="s">
        <v>342</v>
      </c>
      <c r="D279" s="212">
        <f t="shared" ref="D279:D280" si="214">SUM(E279:I279)</f>
        <v>773</v>
      </c>
      <c r="E279" s="212">
        <v>0</v>
      </c>
      <c r="F279" s="212">
        <v>0</v>
      </c>
      <c r="G279" s="212">
        <v>773</v>
      </c>
      <c r="H279" s="212">
        <v>0</v>
      </c>
      <c r="I279" s="212">
        <v>0</v>
      </c>
      <c r="J279" s="232"/>
      <c r="K279" s="232"/>
      <c r="L279" s="207">
        <v>1</v>
      </c>
    </row>
    <row r="280" spans="1:12" ht="32.25" customHeight="1" x14ac:dyDescent="0.25">
      <c r="A280" s="428"/>
      <c r="B280" s="232"/>
      <c r="C280" s="207" t="s">
        <v>343</v>
      </c>
      <c r="D280" s="212">
        <f t="shared" si="214"/>
        <v>773</v>
      </c>
      <c r="E280" s="212">
        <v>0</v>
      </c>
      <c r="F280" s="212">
        <v>0</v>
      </c>
      <c r="G280" s="212">
        <v>773</v>
      </c>
      <c r="H280" s="212">
        <v>0</v>
      </c>
      <c r="I280" s="212">
        <v>0</v>
      </c>
      <c r="J280" s="232"/>
      <c r="K280" s="232"/>
      <c r="L280" s="207">
        <v>1</v>
      </c>
    </row>
    <row r="281" spans="1:12" ht="28.5" x14ac:dyDescent="0.25">
      <c r="A281" s="428" t="s">
        <v>417</v>
      </c>
      <c r="B281" s="232" t="s">
        <v>50</v>
      </c>
      <c r="C281" s="211" t="s">
        <v>340</v>
      </c>
      <c r="D281" s="212">
        <f>SUM(D282:D288)</f>
        <v>4489.8</v>
      </c>
      <c r="E281" s="212">
        <f t="shared" ref="E281" si="215">E282+E283+E284+E285+E286+E287+E288</f>
        <v>0</v>
      </c>
      <c r="F281" s="212">
        <f t="shared" ref="F281" si="216">F282+F283+F284+F285+F286+F287+F288</f>
        <v>0</v>
      </c>
      <c r="G281" s="212">
        <f>SUM(G282:G288)</f>
        <v>4489.8</v>
      </c>
      <c r="H281" s="212">
        <f t="shared" ref="H281" si="217">H282+H283+H284+H285+H286+H287+H288</f>
        <v>0</v>
      </c>
      <c r="I281" s="212">
        <f t="shared" ref="I281" si="218">I282+I283+I284+I285+I286+I287+I288</f>
        <v>0</v>
      </c>
      <c r="J281" s="232" t="s">
        <v>498</v>
      </c>
      <c r="K281" s="232" t="s">
        <v>112</v>
      </c>
      <c r="L281" s="211">
        <v>7</v>
      </c>
    </row>
    <row r="282" spans="1:12" x14ac:dyDescent="0.25">
      <c r="A282" s="428"/>
      <c r="B282" s="232"/>
      <c r="C282" s="207" t="s">
        <v>73</v>
      </c>
      <c r="D282" s="212">
        <f t="shared" ref="D282:D285" si="219">SUM(E282:I282)</f>
        <v>641.4</v>
      </c>
      <c r="E282" s="212">
        <v>0</v>
      </c>
      <c r="F282" s="212">
        <v>0</v>
      </c>
      <c r="G282" s="212">
        <v>641.4</v>
      </c>
      <c r="H282" s="212">
        <v>0</v>
      </c>
      <c r="I282" s="212">
        <v>0</v>
      </c>
      <c r="J282" s="232"/>
      <c r="K282" s="232"/>
      <c r="L282" s="207">
        <v>1</v>
      </c>
    </row>
    <row r="283" spans="1:12" x14ac:dyDescent="0.25">
      <c r="A283" s="428"/>
      <c r="B283" s="232"/>
      <c r="C283" s="207" t="s">
        <v>77</v>
      </c>
      <c r="D283" s="212">
        <f t="shared" si="219"/>
        <v>641.4</v>
      </c>
      <c r="E283" s="212">
        <v>0</v>
      </c>
      <c r="F283" s="212">
        <v>0</v>
      </c>
      <c r="G283" s="212">
        <v>641.4</v>
      </c>
      <c r="H283" s="212">
        <v>0</v>
      </c>
      <c r="I283" s="212">
        <v>0</v>
      </c>
      <c r="J283" s="232"/>
      <c r="K283" s="232"/>
      <c r="L283" s="207">
        <v>1</v>
      </c>
    </row>
    <row r="284" spans="1:12" x14ac:dyDescent="0.25">
      <c r="A284" s="428"/>
      <c r="B284" s="232"/>
      <c r="C284" s="207" t="s">
        <v>330</v>
      </c>
      <c r="D284" s="212">
        <f t="shared" si="219"/>
        <v>641.4</v>
      </c>
      <c r="E284" s="212">
        <v>0</v>
      </c>
      <c r="F284" s="212">
        <v>0</v>
      </c>
      <c r="G284" s="212">
        <v>641.4</v>
      </c>
      <c r="H284" s="212"/>
      <c r="I284" s="212">
        <v>0</v>
      </c>
      <c r="J284" s="232"/>
      <c r="K284" s="232"/>
      <c r="L284" s="207">
        <v>1</v>
      </c>
    </row>
    <row r="285" spans="1:12" x14ac:dyDescent="0.25">
      <c r="A285" s="428"/>
      <c r="B285" s="232"/>
      <c r="C285" s="207" t="s">
        <v>331</v>
      </c>
      <c r="D285" s="212">
        <f t="shared" si="219"/>
        <v>641.4</v>
      </c>
      <c r="E285" s="212">
        <v>0</v>
      </c>
      <c r="F285" s="212">
        <v>0</v>
      </c>
      <c r="G285" s="212">
        <v>641.4</v>
      </c>
      <c r="H285" s="212">
        <v>0</v>
      </c>
      <c r="I285" s="212">
        <v>0</v>
      </c>
      <c r="J285" s="232"/>
      <c r="K285" s="232"/>
      <c r="L285" s="207">
        <v>1</v>
      </c>
    </row>
    <row r="286" spans="1:12" s="35" customFormat="1" x14ac:dyDescent="0.25">
      <c r="A286" s="428"/>
      <c r="B286" s="232"/>
      <c r="C286" s="207" t="s">
        <v>341</v>
      </c>
      <c r="D286" s="212">
        <f>SUM(E286:I286)</f>
        <v>641.4</v>
      </c>
      <c r="E286" s="212">
        <v>0</v>
      </c>
      <c r="F286" s="212">
        <v>0</v>
      </c>
      <c r="G286" s="212">
        <v>641.4</v>
      </c>
      <c r="H286" s="212">
        <v>0</v>
      </c>
      <c r="I286" s="212">
        <v>0</v>
      </c>
      <c r="J286" s="232"/>
      <c r="K286" s="232"/>
      <c r="L286" s="207">
        <v>1</v>
      </c>
    </row>
    <row r="287" spans="1:12" ht="33.75" customHeight="1" x14ac:dyDescent="0.25">
      <c r="A287" s="428"/>
      <c r="B287" s="232"/>
      <c r="C287" s="207" t="s">
        <v>342</v>
      </c>
      <c r="D287" s="212">
        <f t="shared" ref="D287:D288" si="220">SUM(E287:I287)</f>
        <v>641.4</v>
      </c>
      <c r="E287" s="212">
        <v>0</v>
      </c>
      <c r="F287" s="212">
        <v>0</v>
      </c>
      <c r="G287" s="212">
        <v>641.4</v>
      </c>
      <c r="H287" s="212">
        <v>0</v>
      </c>
      <c r="I287" s="212">
        <v>0</v>
      </c>
      <c r="J287" s="232"/>
      <c r="K287" s="232"/>
      <c r="L287" s="207">
        <v>1</v>
      </c>
    </row>
    <row r="288" spans="1:12" ht="35.25" customHeight="1" x14ac:dyDescent="0.25">
      <c r="A288" s="428"/>
      <c r="B288" s="232"/>
      <c r="C288" s="207" t="s">
        <v>343</v>
      </c>
      <c r="D288" s="212">
        <f t="shared" si="220"/>
        <v>641.4</v>
      </c>
      <c r="E288" s="212">
        <v>0</v>
      </c>
      <c r="F288" s="212">
        <v>0</v>
      </c>
      <c r="G288" s="212">
        <v>641.4</v>
      </c>
      <c r="H288" s="212">
        <v>0</v>
      </c>
      <c r="I288" s="212">
        <v>0</v>
      </c>
      <c r="J288" s="232"/>
      <c r="K288" s="232"/>
      <c r="L288" s="207">
        <v>1</v>
      </c>
    </row>
    <row r="289" spans="1:12" ht="31.5" customHeight="1" x14ac:dyDescent="0.25">
      <c r="A289" s="428" t="s">
        <v>367</v>
      </c>
      <c r="B289" s="232" t="s">
        <v>51</v>
      </c>
      <c r="C289" s="211" t="s">
        <v>340</v>
      </c>
      <c r="D289" s="63">
        <f>SUM(D290:D296)</f>
        <v>2338</v>
      </c>
      <c r="E289" s="63">
        <f t="shared" ref="E289" si="221">E290+E291+E292+E293+E294+E295+E296</f>
        <v>0</v>
      </c>
      <c r="F289" s="63">
        <f t="shared" ref="F289" si="222">F290+F291+F292+F293+F294+F295+F296</f>
        <v>0</v>
      </c>
      <c r="G289" s="63">
        <f t="shared" ref="G289" si="223">SUM(G290:G296)</f>
        <v>2338</v>
      </c>
      <c r="H289" s="63">
        <f t="shared" ref="H289" si="224">H290+H291+H292+H293+H294+H295+H296</f>
        <v>0</v>
      </c>
      <c r="I289" s="63">
        <f t="shared" ref="I289" si="225">I290+I291+I292+I293+I294+I295+I296</f>
        <v>0</v>
      </c>
      <c r="J289" s="232" t="s">
        <v>500</v>
      </c>
      <c r="K289" s="232" t="s">
        <v>112</v>
      </c>
      <c r="L289" s="211">
        <v>7</v>
      </c>
    </row>
    <row r="290" spans="1:12" x14ac:dyDescent="0.25">
      <c r="A290" s="428"/>
      <c r="B290" s="232"/>
      <c r="C290" s="207" t="s">
        <v>73</v>
      </c>
      <c r="D290" s="212">
        <f t="shared" ref="D290:D294" si="226">SUM(E290:I290)</f>
        <v>334</v>
      </c>
      <c r="E290" s="212">
        <v>0</v>
      </c>
      <c r="F290" s="212">
        <v>0</v>
      </c>
      <c r="G290" s="212">
        <v>334</v>
      </c>
      <c r="H290" s="212">
        <v>0</v>
      </c>
      <c r="I290" s="212">
        <v>0</v>
      </c>
      <c r="J290" s="232"/>
      <c r="K290" s="232"/>
      <c r="L290" s="207">
        <v>1</v>
      </c>
    </row>
    <row r="291" spans="1:12" x14ac:dyDescent="0.25">
      <c r="A291" s="428"/>
      <c r="B291" s="232"/>
      <c r="C291" s="207" t="s">
        <v>77</v>
      </c>
      <c r="D291" s="212">
        <f t="shared" si="226"/>
        <v>334</v>
      </c>
      <c r="E291" s="212">
        <v>0</v>
      </c>
      <c r="F291" s="212">
        <v>0</v>
      </c>
      <c r="G291" s="212">
        <v>334</v>
      </c>
      <c r="H291" s="212">
        <v>0</v>
      </c>
      <c r="I291" s="212">
        <v>0</v>
      </c>
      <c r="J291" s="232"/>
      <c r="K291" s="232"/>
      <c r="L291" s="207">
        <v>1</v>
      </c>
    </row>
    <row r="292" spans="1:12" x14ac:dyDescent="0.25">
      <c r="A292" s="428"/>
      <c r="B292" s="232"/>
      <c r="C292" s="207" t="s">
        <v>330</v>
      </c>
      <c r="D292" s="212">
        <f t="shared" si="226"/>
        <v>334</v>
      </c>
      <c r="E292" s="212">
        <v>0</v>
      </c>
      <c r="F292" s="212">
        <v>0</v>
      </c>
      <c r="G292" s="212">
        <v>334</v>
      </c>
      <c r="H292" s="212">
        <v>0</v>
      </c>
      <c r="I292" s="212">
        <v>0</v>
      </c>
      <c r="J292" s="232"/>
      <c r="K292" s="232"/>
      <c r="L292" s="207">
        <v>1</v>
      </c>
    </row>
    <row r="293" spans="1:12" x14ac:dyDescent="0.25">
      <c r="A293" s="428"/>
      <c r="B293" s="232"/>
      <c r="C293" s="207" t="s">
        <v>331</v>
      </c>
      <c r="D293" s="212">
        <f t="shared" si="226"/>
        <v>334</v>
      </c>
      <c r="E293" s="212">
        <v>0</v>
      </c>
      <c r="F293" s="212">
        <v>0</v>
      </c>
      <c r="G293" s="212">
        <v>334</v>
      </c>
      <c r="H293" s="212">
        <v>0</v>
      </c>
      <c r="I293" s="212">
        <v>0</v>
      </c>
      <c r="J293" s="232"/>
      <c r="K293" s="232"/>
      <c r="L293" s="207">
        <v>1</v>
      </c>
    </row>
    <row r="294" spans="1:12" s="35" customFormat="1" x14ac:dyDescent="0.25">
      <c r="A294" s="428"/>
      <c r="B294" s="232"/>
      <c r="C294" s="207" t="s">
        <v>341</v>
      </c>
      <c r="D294" s="212">
        <f t="shared" si="226"/>
        <v>334</v>
      </c>
      <c r="E294" s="212">
        <v>0</v>
      </c>
      <c r="F294" s="212">
        <v>0</v>
      </c>
      <c r="G294" s="212">
        <v>334</v>
      </c>
      <c r="H294" s="212">
        <v>0</v>
      </c>
      <c r="I294" s="212">
        <v>0</v>
      </c>
      <c r="J294" s="232"/>
      <c r="K294" s="232"/>
      <c r="L294" s="207">
        <v>1</v>
      </c>
    </row>
    <row r="295" spans="1:12" ht="36.75" customHeight="1" x14ac:dyDescent="0.25">
      <c r="A295" s="428"/>
      <c r="B295" s="232"/>
      <c r="C295" s="207" t="s">
        <v>342</v>
      </c>
      <c r="D295" s="212">
        <f t="shared" ref="D295:D296" si="227">SUM(E295:I295)</f>
        <v>334</v>
      </c>
      <c r="E295" s="212">
        <v>0</v>
      </c>
      <c r="F295" s="212">
        <v>0</v>
      </c>
      <c r="G295" s="212">
        <v>334</v>
      </c>
      <c r="H295" s="212">
        <v>0</v>
      </c>
      <c r="I295" s="212">
        <v>0</v>
      </c>
      <c r="J295" s="232"/>
      <c r="K295" s="232"/>
      <c r="L295" s="207">
        <v>1</v>
      </c>
    </row>
    <row r="296" spans="1:12" ht="36.75" customHeight="1" x14ac:dyDescent="0.25">
      <c r="A296" s="428"/>
      <c r="B296" s="232"/>
      <c r="C296" s="207" t="s">
        <v>343</v>
      </c>
      <c r="D296" s="212">
        <f t="shared" si="227"/>
        <v>334</v>
      </c>
      <c r="E296" s="212">
        <v>0</v>
      </c>
      <c r="F296" s="212">
        <v>0</v>
      </c>
      <c r="G296" s="212">
        <v>334</v>
      </c>
      <c r="H296" s="212">
        <v>0</v>
      </c>
      <c r="I296" s="212">
        <v>0</v>
      </c>
      <c r="J296" s="232"/>
      <c r="K296" s="232"/>
      <c r="L296" s="207">
        <v>1</v>
      </c>
    </row>
    <row r="297" spans="1:12" ht="30.75" customHeight="1" x14ac:dyDescent="0.25">
      <c r="A297" s="428" t="s">
        <v>368</v>
      </c>
      <c r="B297" s="232" t="s">
        <v>52</v>
      </c>
      <c r="C297" s="211" t="s">
        <v>340</v>
      </c>
      <c r="D297" s="63">
        <f>SUM(D298:D304)</f>
        <v>3675</v>
      </c>
      <c r="E297" s="63">
        <f t="shared" ref="E297" si="228">E298+E299+E300+E301+E302+E303+E304</f>
        <v>0</v>
      </c>
      <c r="F297" s="63">
        <f t="shared" ref="F297" si="229">F298+F299+F300+F301+F302+F303+F304</f>
        <v>0</v>
      </c>
      <c r="G297" s="63">
        <f t="shared" ref="G297" si="230">SUM(G298:G304)</f>
        <v>3675</v>
      </c>
      <c r="H297" s="63">
        <f t="shared" ref="H297" si="231">H298+H299+H300+H301+H302+H303+H304</f>
        <v>0</v>
      </c>
      <c r="I297" s="63">
        <f t="shared" ref="I297" si="232">I298+I299+I300+I301+I302+I303+I304</f>
        <v>0</v>
      </c>
      <c r="J297" s="232" t="s">
        <v>501</v>
      </c>
      <c r="K297" s="232" t="s">
        <v>112</v>
      </c>
      <c r="L297" s="211">
        <v>7</v>
      </c>
    </row>
    <row r="298" spans="1:12" ht="24.75" customHeight="1" x14ac:dyDescent="0.25">
      <c r="A298" s="428"/>
      <c r="B298" s="232"/>
      <c r="C298" s="207" t="s">
        <v>73</v>
      </c>
      <c r="D298" s="212">
        <f t="shared" ref="D298:D301" si="233">SUM(E298:I298)</f>
        <v>525</v>
      </c>
      <c r="E298" s="212">
        <v>0</v>
      </c>
      <c r="F298" s="212">
        <v>0</v>
      </c>
      <c r="G298" s="212">
        <v>525</v>
      </c>
      <c r="H298" s="212">
        <v>0</v>
      </c>
      <c r="I298" s="212">
        <v>0</v>
      </c>
      <c r="J298" s="232"/>
      <c r="K298" s="232"/>
      <c r="L298" s="207">
        <v>1</v>
      </c>
    </row>
    <row r="299" spans="1:12" ht="18.75" customHeight="1" x14ac:dyDescent="0.25">
      <c r="A299" s="428"/>
      <c r="B299" s="232"/>
      <c r="C299" s="207" t="s">
        <v>77</v>
      </c>
      <c r="D299" s="212">
        <f t="shared" si="233"/>
        <v>525</v>
      </c>
      <c r="E299" s="212">
        <v>0</v>
      </c>
      <c r="F299" s="212">
        <v>0</v>
      </c>
      <c r="G299" s="212">
        <v>525</v>
      </c>
      <c r="H299" s="212">
        <v>0</v>
      </c>
      <c r="I299" s="212">
        <v>0</v>
      </c>
      <c r="J299" s="232"/>
      <c r="K299" s="232"/>
      <c r="L299" s="207">
        <v>1</v>
      </c>
    </row>
    <row r="300" spans="1:12" x14ac:dyDescent="0.25">
      <c r="A300" s="428"/>
      <c r="B300" s="232"/>
      <c r="C300" s="207" t="s">
        <v>330</v>
      </c>
      <c r="D300" s="212">
        <f t="shared" si="233"/>
        <v>525</v>
      </c>
      <c r="E300" s="212">
        <v>0</v>
      </c>
      <c r="F300" s="212">
        <v>0</v>
      </c>
      <c r="G300" s="212">
        <v>525</v>
      </c>
      <c r="H300" s="212">
        <v>0</v>
      </c>
      <c r="I300" s="212">
        <v>0</v>
      </c>
      <c r="J300" s="232"/>
      <c r="K300" s="232"/>
      <c r="L300" s="207">
        <v>1</v>
      </c>
    </row>
    <row r="301" spans="1:12" ht="21" customHeight="1" x14ac:dyDescent="0.25">
      <c r="A301" s="428"/>
      <c r="B301" s="232"/>
      <c r="C301" s="207" t="s">
        <v>331</v>
      </c>
      <c r="D301" s="212">
        <f t="shared" si="233"/>
        <v>525</v>
      </c>
      <c r="E301" s="212">
        <v>0</v>
      </c>
      <c r="F301" s="212">
        <v>0</v>
      </c>
      <c r="G301" s="212">
        <v>525</v>
      </c>
      <c r="H301" s="212">
        <v>0</v>
      </c>
      <c r="I301" s="212">
        <v>0</v>
      </c>
      <c r="J301" s="232"/>
      <c r="K301" s="232"/>
      <c r="L301" s="207">
        <v>1</v>
      </c>
    </row>
    <row r="302" spans="1:12" s="35" customFormat="1" ht="17.25" customHeight="1" x14ac:dyDescent="0.25">
      <c r="A302" s="428"/>
      <c r="B302" s="232"/>
      <c r="C302" s="207" t="s">
        <v>341</v>
      </c>
      <c r="D302" s="212">
        <f>SUM(E302:I302)</f>
        <v>525</v>
      </c>
      <c r="E302" s="212">
        <v>0</v>
      </c>
      <c r="F302" s="212">
        <v>0</v>
      </c>
      <c r="G302" s="212">
        <v>525</v>
      </c>
      <c r="H302" s="212">
        <v>0</v>
      </c>
      <c r="I302" s="212">
        <v>0</v>
      </c>
      <c r="J302" s="232"/>
      <c r="K302" s="232"/>
      <c r="L302" s="207">
        <v>1</v>
      </c>
    </row>
    <row r="303" spans="1:12" ht="39" customHeight="1" x14ac:dyDescent="0.25">
      <c r="A303" s="428"/>
      <c r="B303" s="232"/>
      <c r="C303" s="207" t="s">
        <v>342</v>
      </c>
      <c r="D303" s="212">
        <f t="shared" ref="D303:D304" si="234">SUM(E303:I303)</f>
        <v>525</v>
      </c>
      <c r="E303" s="212">
        <v>0</v>
      </c>
      <c r="F303" s="212">
        <v>0</v>
      </c>
      <c r="G303" s="212">
        <v>525</v>
      </c>
      <c r="H303" s="212">
        <v>0</v>
      </c>
      <c r="I303" s="212">
        <v>0</v>
      </c>
      <c r="J303" s="232"/>
      <c r="K303" s="232"/>
      <c r="L303" s="207">
        <v>1</v>
      </c>
    </row>
    <row r="304" spans="1:12" ht="30" x14ac:dyDescent="0.25">
      <c r="A304" s="428"/>
      <c r="B304" s="232"/>
      <c r="C304" s="207" t="s">
        <v>343</v>
      </c>
      <c r="D304" s="212">
        <f t="shared" si="234"/>
        <v>525</v>
      </c>
      <c r="E304" s="212">
        <v>0</v>
      </c>
      <c r="F304" s="212">
        <v>0</v>
      </c>
      <c r="G304" s="212">
        <v>525</v>
      </c>
      <c r="H304" s="212">
        <v>0</v>
      </c>
      <c r="I304" s="212">
        <v>0</v>
      </c>
      <c r="J304" s="232"/>
      <c r="K304" s="232"/>
      <c r="L304" s="207">
        <v>1</v>
      </c>
    </row>
    <row r="305" spans="1:12" ht="30" x14ac:dyDescent="0.25">
      <c r="A305" s="346" t="s">
        <v>686</v>
      </c>
      <c r="B305" s="329" t="s">
        <v>687</v>
      </c>
      <c r="C305" s="207" t="s">
        <v>340</v>
      </c>
      <c r="D305" s="63">
        <f>SUM(D306:D312)</f>
        <v>0</v>
      </c>
      <c r="E305" s="63">
        <f t="shared" ref="E305:F305" si="235">E306+E307+E308+E309+E310+E311+E312</f>
        <v>0</v>
      </c>
      <c r="F305" s="63">
        <f t="shared" si="235"/>
        <v>0</v>
      </c>
      <c r="G305" s="63">
        <f t="shared" ref="G305" si="236">SUM(G306:G312)</f>
        <v>0</v>
      </c>
      <c r="H305" s="63">
        <f t="shared" ref="H305:I305" si="237">H306+H307+H308+H309+H310+H311+H312</f>
        <v>0</v>
      </c>
      <c r="I305" s="63">
        <f t="shared" si="237"/>
        <v>0</v>
      </c>
      <c r="J305" s="329" t="s">
        <v>499</v>
      </c>
      <c r="K305" s="329" t="s">
        <v>112</v>
      </c>
      <c r="L305" s="207">
        <v>0</v>
      </c>
    </row>
    <row r="306" spans="1:12" x14ac:dyDescent="0.25">
      <c r="A306" s="426"/>
      <c r="B306" s="426"/>
      <c r="C306" s="207" t="s">
        <v>73</v>
      </c>
      <c r="D306" s="212">
        <f t="shared" ref="D306:D309" si="238">SUM(E306:I306)</f>
        <v>0</v>
      </c>
      <c r="E306" s="212">
        <v>0</v>
      </c>
      <c r="F306" s="212">
        <v>0</v>
      </c>
      <c r="G306" s="212">
        <v>0</v>
      </c>
      <c r="H306" s="212">
        <v>0</v>
      </c>
      <c r="I306" s="212">
        <v>0</v>
      </c>
      <c r="J306" s="426"/>
      <c r="K306" s="426"/>
      <c r="L306" s="207"/>
    </row>
    <row r="307" spans="1:12" x14ac:dyDescent="0.25">
      <c r="A307" s="426"/>
      <c r="B307" s="426"/>
      <c r="C307" s="207" t="s">
        <v>77</v>
      </c>
      <c r="D307" s="212">
        <f t="shared" si="238"/>
        <v>0</v>
      </c>
      <c r="E307" s="212">
        <v>0</v>
      </c>
      <c r="F307" s="212">
        <v>0</v>
      </c>
      <c r="G307" s="212">
        <v>0</v>
      </c>
      <c r="H307" s="212">
        <v>0</v>
      </c>
      <c r="I307" s="212">
        <v>0</v>
      </c>
      <c r="J307" s="426"/>
      <c r="K307" s="426"/>
      <c r="L307" s="207">
        <v>0</v>
      </c>
    </row>
    <row r="308" spans="1:12" x14ac:dyDescent="0.25">
      <c r="A308" s="426"/>
      <c r="B308" s="426"/>
      <c r="C308" s="207" t="s">
        <v>330</v>
      </c>
      <c r="D308" s="212">
        <f t="shared" si="238"/>
        <v>0</v>
      </c>
      <c r="E308" s="212">
        <v>0</v>
      </c>
      <c r="F308" s="212">
        <v>0</v>
      </c>
      <c r="G308" s="212">
        <v>0</v>
      </c>
      <c r="H308" s="212">
        <v>0</v>
      </c>
      <c r="I308" s="212">
        <v>0</v>
      </c>
      <c r="J308" s="426"/>
      <c r="K308" s="426"/>
      <c r="L308" s="207"/>
    </row>
    <row r="309" spans="1:12" x14ac:dyDescent="0.25">
      <c r="A309" s="426"/>
      <c r="B309" s="426"/>
      <c r="C309" s="207" t="s">
        <v>331</v>
      </c>
      <c r="D309" s="212">
        <f t="shared" si="238"/>
        <v>0</v>
      </c>
      <c r="E309" s="212">
        <v>0</v>
      </c>
      <c r="F309" s="212">
        <v>0</v>
      </c>
      <c r="G309" s="212">
        <v>0</v>
      </c>
      <c r="H309" s="212">
        <v>0</v>
      </c>
      <c r="I309" s="212">
        <v>0</v>
      </c>
      <c r="J309" s="426"/>
      <c r="K309" s="426"/>
      <c r="L309" s="207"/>
    </row>
    <row r="310" spans="1:12" x14ac:dyDescent="0.25">
      <c r="A310" s="426"/>
      <c r="B310" s="426"/>
      <c r="C310" s="207" t="s">
        <v>341</v>
      </c>
      <c r="D310" s="212">
        <f>SUM(E310:I310)</f>
        <v>0</v>
      </c>
      <c r="E310" s="212">
        <v>0</v>
      </c>
      <c r="F310" s="212">
        <v>0</v>
      </c>
      <c r="G310" s="212">
        <v>0</v>
      </c>
      <c r="H310" s="212">
        <v>0</v>
      </c>
      <c r="I310" s="212">
        <v>0</v>
      </c>
      <c r="J310" s="426"/>
      <c r="K310" s="426"/>
      <c r="L310" s="207"/>
    </row>
    <row r="311" spans="1:12" ht="30" x14ac:dyDescent="0.25">
      <c r="A311" s="426"/>
      <c r="B311" s="426"/>
      <c r="C311" s="207" t="s">
        <v>342</v>
      </c>
      <c r="D311" s="212">
        <f t="shared" ref="D311:D312" si="239">SUM(E311:I311)</f>
        <v>0</v>
      </c>
      <c r="E311" s="212">
        <v>0</v>
      </c>
      <c r="F311" s="212">
        <v>0</v>
      </c>
      <c r="G311" s="212">
        <v>0</v>
      </c>
      <c r="H311" s="212">
        <v>0</v>
      </c>
      <c r="I311" s="212">
        <v>0</v>
      </c>
      <c r="J311" s="426"/>
      <c r="K311" s="426"/>
      <c r="L311" s="207"/>
    </row>
    <row r="312" spans="1:12" ht="30" x14ac:dyDescent="0.25">
      <c r="A312" s="427"/>
      <c r="B312" s="427"/>
      <c r="C312" s="207" t="s">
        <v>343</v>
      </c>
      <c r="D312" s="212">
        <f t="shared" si="239"/>
        <v>0</v>
      </c>
      <c r="E312" s="212">
        <v>0</v>
      </c>
      <c r="F312" s="212">
        <v>0</v>
      </c>
      <c r="G312" s="212">
        <v>0</v>
      </c>
      <c r="H312" s="212">
        <v>0</v>
      </c>
      <c r="I312" s="212">
        <v>0</v>
      </c>
      <c r="J312" s="427"/>
      <c r="K312" s="427"/>
      <c r="L312" s="207"/>
    </row>
    <row r="313" spans="1:12" x14ac:dyDescent="0.25">
      <c r="A313" s="381" t="s">
        <v>710</v>
      </c>
      <c r="B313" s="382"/>
      <c r="C313" s="382"/>
      <c r="D313" s="382"/>
      <c r="E313" s="382"/>
      <c r="F313" s="382"/>
      <c r="G313" s="382"/>
      <c r="H313" s="382"/>
      <c r="I313" s="382"/>
      <c r="J313" s="382"/>
      <c r="K313" s="382"/>
      <c r="L313" s="383"/>
    </row>
    <row r="314" spans="1:12" ht="28.5" x14ac:dyDescent="0.25">
      <c r="A314" s="439" t="s">
        <v>705</v>
      </c>
      <c r="B314" s="380" t="s">
        <v>706</v>
      </c>
      <c r="C314" s="210" t="s">
        <v>340</v>
      </c>
      <c r="D314" s="208">
        <f t="shared" ref="D314:E314" si="240">SUM(D315:D321)</f>
        <v>7231.6</v>
      </c>
      <c r="E314" s="208">
        <f t="shared" si="240"/>
        <v>6291.5</v>
      </c>
      <c r="F314" s="208">
        <f t="shared" ref="F314:I314" si="241">SUM(F315:F321)</f>
        <v>940.1</v>
      </c>
      <c r="G314" s="208">
        <f t="shared" si="241"/>
        <v>0</v>
      </c>
      <c r="H314" s="208">
        <f t="shared" si="241"/>
        <v>0</v>
      </c>
      <c r="I314" s="208">
        <f t="shared" si="241"/>
        <v>0</v>
      </c>
      <c r="J314" s="425" t="s">
        <v>732</v>
      </c>
      <c r="K314" s="425" t="s">
        <v>733</v>
      </c>
      <c r="L314" s="209">
        <f>L322</f>
        <v>1</v>
      </c>
    </row>
    <row r="315" spans="1:12" x14ac:dyDescent="0.25">
      <c r="A315" s="440"/>
      <c r="B315" s="380"/>
      <c r="C315" s="207" t="s">
        <v>73</v>
      </c>
      <c r="D315" s="212">
        <f>SUM(E315:J315)</f>
        <v>0</v>
      </c>
      <c r="E315" s="212">
        <v>0</v>
      </c>
      <c r="F315" s="212">
        <v>0</v>
      </c>
      <c r="G315" s="212">
        <v>0</v>
      </c>
      <c r="H315" s="212">
        <v>0</v>
      </c>
      <c r="I315" s="212">
        <v>0</v>
      </c>
      <c r="J315" s="443"/>
      <c r="K315" s="443"/>
      <c r="L315" s="209">
        <f t="shared" ref="L315:L321" si="242">L323</f>
        <v>0</v>
      </c>
    </row>
    <row r="316" spans="1:12" x14ac:dyDescent="0.25">
      <c r="A316" s="440"/>
      <c r="B316" s="380"/>
      <c r="C316" s="207" t="s">
        <v>77</v>
      </c>
      <c r="D316" s="212">
        <f>SUM(E316:H316)</f>
        <v>7231.6</v>
      </c>
      <c r="E316" s="212">
        <v>6291.5</v>
      </c>
      <c r="F316" s="212">
        <f t="shared" ref="F316:I316" si="243">SUM(F324)</f>
        <v>940.1</v>
      </c>
      <c r="G316" s="212">
        <f t="shared" si="243"/>
        <v>0</v>
      </c>
      <c r="H316" s="212">
        <f t="shared" si="243"/>
        <v>0</v>
      </c>
      <c r="I316" s="212">
        <f t="shared" si="243"/>
        <v>0</v>
      </c>
      <c r="J316" s="443"/>
      <c r="K316" s="443"/>
      <c r="L316" s="209">
        <f t="shared" si="242"/>
        <v>1</v>
      </c>
    </row>
    <row r="317" spans="1:12" x14ac:dyDescent="0.25">
      <c r="A317" s="440"/>
      <c r="B317" s="380"/>
      <c r="C317" s="207" t="s">
        <v>330</v>
      </c>
      <c r="D317" s="212">
        <f t="shared" ref="D317:D321" si="244">SUM(E317:H317)</f>
        <v>0</v>
      </c>
      <c r="E317" s="212">
        <v>0</v>
      </c>
      <c r="F317" s="212">
        <v>0</v>
      </c>
      <c r="G317" s="212">
        <v>0</v>
      </c>
      <c r="H317" s="212">
        <v>0</v>
      </c>
      <c r="I317" s="212">
        <v>0</v>
      </c>
      <c r="J317" s="443"/>
      <c r="K317" s="443"/>
      <c r="L317" s="209">
        <f t="shared" si="242"/>
        <v>1</v>
      </c>
    </row>
    <row r="318" spans="1:12" x14ac:dyDescent="0.25">
      <c r="A318" s="440"/>
      <c r="B318" s="380"/>
      <c r="C318" s="207" t="s">
        <v>331</v>
      </c>
      <c r="D318" s="212">
        <f t="shared" si="244"/>
        <v>0</v>
      </c>
      <c r="E318" s="212">
        <v>0</v>
      </c>
      <c r="F318" s="212">
        <v>0</v>
      </c>
      <c r="G318" s="212">
        <v>0</v>
      </c>
      <c r="H318" s="212">
        <v>0</v>
      </c>
      <c r="I318" s="212">
        <v>0</v>
      </c>
      <c r="J318" s="443"/>
      <c r="K318" s="443"/>
      <c r="L318" s="209">
        <f t="shared" si="242"/>
        <v>1</v>
      </c>
    </row>
    <row r="319" spans="1:12" x14ac:dyDescent="0.25">
      <c r="A319" s="440"/>
      <c r="B319" s="380"/>
      <c r="C319" s="207" t="s">
        <v>341</v>
      </c>
      <c r="D319" s="212">
        <f t="shared" si="244"/>
        <v>0</v>
      </c>
      <c r="E319" s="212">
        <v>0</v>
      </c>
      <c r="F319" s="212">
        <v>0</v>
      </c>
      <c r="G319" s="212">
        <v>0</v>
      </c>
      <c r="H319" s="212">
        <v>0</v>
      </c>
      <c r="I319" s="212">
        <v>0</v>
      </c>
      <c r="J319" s="443"/>
      <c r="K319" s="443"/>
      <c r="L319" s="209">
        <f t="shared" si="242"/>
        <v>1</v>
      </c>
    </row>
    <row r="320" spans="1:12" ht="30" x14ac:dyDescent="0.25">
      <c r="A320" s="440"/>
      <c r="B320" s="380"/>
      <c r="C320" s="207" t="s">
        <v>342</v>
      </c>
      <c r="D320" s="212">
        <f t="shared" si="244"/>
        <v>0</v>
      </c>
      <c r="E320" s="212">
        <v>0</v>
      </c>
      <c r="F320" s="212">
        <v>0</v>
      </c>
      <c r="G320" s="212">
        <v>0</v>
      </c>
      <c r="H320" s="212">
        <v>0</v>
      </c>
      <c r="I320" s="212">
        <v>0</v>
      </c>
      <c r="J320" s="443"/>
      <c r="K320" s="443"/>
      <c r="L320" s="209">
        <f t="shared" si="242"/>
        <v>1</v>
      </c>
    </row>
    <row r="321" spans="1:12" ht="30" x14ac:dyDescent="0.25">
      <c r="A321" s="441"/>
      <c r="B321" s="442"/>
      <c r="C321" s="207" t="s">
        <v>343</v>
      </c>
      <c r="D321" s="212">
        <f t="shared" si="244"/>
        <v>0</v>
      </c>
      <c r="E321" s="212">
        <v>0</v>
      </c>
      <c r="F321" s="212">
        <v>0</v>
      </c>
      <c r="G321" s="212">
        <v>0</v>
      </c>
      <c r="H321" s="212">
        <v>0</v>
      </c>
      <c r="I321" s="212">
        <v>0</v>
      </c>
      <c r="J321" s="444"/>
      <c r="K321" s="444"/>
      <c r="L321" s="209">
        <f t="shared" si="242"/>
        <v>1</v>
      </c>
    </row>
    <row r="322" spans="1:12" ht="28.5" customHeight="1" x14ac:dyDescent="0.25">
      <c r="A322" s="439" t="s">
        <v>116</v>
      </c>
      <c r="B322" s="379" t="s">
        <v>696</v>
      </c>
      <c r="C322" s="211" t="s">
        <v>340</v>
      </c>
      <c r="D322" s="63">
        <f>SUM(D323:D329)</f>
        <v>7861.6</v>
      </c>
      <c r="E322" s="63">
        <f t="shared" ref="E322:F322" si="245">E323+E324+E325+E326+E327+E328+E329</f>
        <v>6921.5</v>
      </c>
      <c r="F322" s="63">
        <f t="shared" si="245"/>
        <v>940.1</v>
      </c>
      <c r="G322" s="63">
        <f t="shared" ref="G322" si="246">SUM(G323:G329)</f>
        <v>0</v>
      </c>
      <c r="H322" s="63">
        <f t="shared" ref="H322:I322" si="247">H323+H324+H325+H326+H327+H328+H329</f>
        <v>0</v>
      </c>
      <c r="I322" s="63">
        <f t="shared" si="247"/>
        <v>0</v>
      </c>
      <c r="J322" s="425" t="s">
        <v>697</v>
      </c>
      <c r="K322" s="425" t="s">
        <v>698</v>
      </c>
      <c r="L322" s="207">
        <v>1</v>
      </c>
    </row>
    <row r="323" spans="1:12" x14ac:dyDescent="0.25">
      <c r="A323" s="440"/>
      <c r="B323" s="380"/>
      <c r="C323" s="207" t="s">
        <v>73</v>
      </c>
      <c r="D323" s="212">
        <f t="shared" ref="D323:D326" si="248">SUM(E323:I323)</f>
        <v>0</v>
      </c>
      <c r="E323" s="212">
        <v>0</v>
      </c>
      <c r="F323" s="212">
        <v>0</v>
      </c>
      <c r="G323" s="212">
        <v>0</v>
      </c>
      <c r="H323" s="212">
        <v>0</v>
      </c>
      <c r="I323" s="212">
        <v>0</v>
      </c>
      <c r="J323" s="443"/>
      <c r="K323" s="443"/>
      <c r="L323" s="207">
        <v>0</v>
      </c>
    </row>
    <row r="324" spans="1:12" x14ac:dyDescent="0.25">
      <c r="A324" s="440"/>
      <c r="B324" s="380"/>
      <c r="C324" s="207" t="s">
        <v>77</v>
      </c>
      <c r="D324" s="212">
        <f t="shared" si="248"/>
        <v>7861.6</v>
      </c>
      <c r="E324" s="212">
        <v>6921.5</v>
      </c>
      <c r="F324" s="212">
        <v>940.1</v>
      </c>
      <c r="G324" s="212">
        <v>0</v>
      </c>
      <c r="H324" s="212">
        <v>0</v>
      </c>
      <c r="I324" s="212">
        <v>0</v>
      </c>
      <c r="J324" s="443"/>
      <c r="K324" s="443"/>
      <c r="L324" s="207">
        <v>1</v>
      </c>
    </row>
    <row r="325" spans="1:12" x14ac:dyDescent="0.25">
      <c r="A325" s="440"/>
      <c r="B325" s="380"/>
      <c r="C325" s="207" t="s">
        <v>330</v>
      </c>
      <c r="D325" s="212">
        <f t="shared" si="248"/>
        <v>0</v>
      </c>
      <c r="E325" s="212">
        <v>0</v>
      </c>
      <c r="F325" s="212">
        <v>0</v>
      </c>
      <c r="G325" s="212">
        <v>0</v>
      </c>
      <c r="H325" s="212">
        <v>0</v>
      </c>
      <c r="I325" s="212">
        <v>0</v>
      </c>
      <c r="J325" s="443"/>
      <c r="K325" s="443"/>
      <c r="L325" s="207">
        <v>1</v>
      </c>
    </row>
    <row r="326" spans="1:12" x14ac:dyDescent="0.25">
      <c r="A326" s="440"/>
      <c r="B326" s="380"/>
      <c r="C326" s="207" t="s">
        <v>331</v>
      </c>
      <c r="D326" s="212">
        <f t="shared" si="248"/>
        <v>0</v>
      </c>
      <c r="E326" s="212">
        <v>0</v>
      </c>
      <c r="F326" s="212">
        <v>0</v>
      </c>
      <c r="G326" s="212">
        <v>0</v>
      </c>
      <c r="H326" s="212">
        <v>0</v>
      </c>
      <c r="I326" s="212">
        <v>0</v>
      </c>
      <c r="J326" s="443"/>
      <c r="K326" s="443"/>
      <c r="L326" s="207">
        <v>1</v>
      </c>
    </row>
    <row r="327" spans="1:12" x14ac:dyDescent="0.25">
      <c r="A327" s="440"/>
      <c r="B327" s="380"/>
      <c r="C327" s="207" t="s">
        <v>341</v>
      </c>
      <c r="D327" s="212">
        <f>SUM(E327:I327)</f>
        <v>0</v>
      </c>
      <c r="E327" s="212">
        <v>0</v>
      </c>
      <c r="F327" s="212">
        <v>0</v>
      </c>
      <c r="G327" s="212">
        <v>0</v>
      </c>
      <c r="H327" s="212">
        <v>0</v>
      </c>
      <c r="I327" s="212">
        <v>0</v>
      </c>
      <c r="J327" s="443"/>
      <c r="K327" s="443"/>
      <c r="L327" s="207">
        <v>1</v>
      </c>
    </row>
    <row r="328" spans="1:12" ht="30" x14ac:dyDescent="0.25">
      <c r="A328" s="440"/>
      <c r="B328" s="380"/>
      <c r="C328" s="207" t="s">
        <v>342</v>
      </c>
      <c r="D328" s="212">
        <f t="shared" ref="D328:D329" si="249">SUM(E328:I328)</f>
        <v>0</v>
      </c>
      <c r="E328" s="212">
        <v>0</v>
      </c>
      <c r="F328" s="212">
        <v>0</v>
      </c>
      <c r="G328" s="212">
        <v>0</v>
      </c>
      <c r="H328" s="212">
        <v>0</v>
      </c>
      <c r="I328" s="212">
        <v>0</v>
      </c>
      <c r="J328" s="443"/>
      <c r="K328" s="443"/>
      <c r="L328" s="207">
        <v>1</v>
      </c>
    </row>
    <row r="329" spans="1:12" ht="30" x14ac:dyDescent="0.25">
      <c r="A329" s="441"/>
      <c r="B329" s="442"/>
      <c r="C329" s="207" t="s">
        <v>343</v>
      </c>
      <c r="D329" s="212">
        <f t="shared" si="249"/>
        <v>0</v>
      </c>
      <c r="E329" s="212"/>
      <c r="F329" s="212"/>
      <c r="G329" s="212"/>
      <c r="H329" s="212"/>
      <c r="I329" s="212"/>
      <c r="J329" s="444"/>
      <c r="K329" s="444"/>
      <c r="L329" s="207">
        <v>1</v>
      </c>
    </row>
    <row r="330" spans="1:12" ht="24" customHeight="1" x14ac:dyDescent="0.25">
      <c r="A330" s="370" t="s">
        <v>731</v>
      </c>
      <c r="B330" s="432"/>
      <c r="C330" s="432"/>
      <c r="D330" s="432"/>
      <c r="E330" s="432"/>
      <c r="F330" s="432"/>
      <c r="G330" s="432"/>
      <c r="H330" s="432"/>
      <c r="I330" s="432"/>
      <c r="J330" s="432"/>
      <c r="K330" s="432"/>
      <c r="L330" s="433"/>
    </row>
    <row r="331" spans="1:12" ht="28.5" x14ac:dyDescent="0.25">
      <c r="A331" s="428" t="s">
        <v>376</v>
      </c>
      <c r="B331" s="232" t="s">
        <v>664</v>
      </c>
      <c r="C331" s="211" t="s">
        <v>340</v>
      </c>
      <c r="D331" s="63">
        <f>SUM(D332:D338)</f>
        <v>7259.5999999999995</v>
      </c>
      <c r="E331" s="63">
        <f t="shared" ref="E331:I331" si="250">SUM(E332:E338)</f>
        <v>0</v>
      </c>
      <c r="F331" s="63">
        <f t="shared" si="250"/>
        <v>0</v>
      </c>
      <c r="G331" s="63">
        <f>SUM(G332:G338)</f>
        <v>7259.5999999999995</v>
      </c>
      <c r="H331" s="63">
        <f t="shared" si="250"/>
        <v>0</v>
      </c>
      <c r="I331" s="63">
        <f t="shared" si="250"/>
        <v>0</v>
      </c>
      <c r="J331" s="232" t="s">
        <v>517</v>
      </c>
      <c r="K331" s="232" t="s">
        <v>117</v>
      </c>
      <c r="L331" s="211">
        <v>662</v>
      </c>
    </row>
    <row r="332" spans="1:12" x14ac:dyDescent="0.25">
      <c r="A332" s="428"/>
      <c r="B332" s="232"/>
      <c r="C332" s="207" t="s">
        <v>73</v>
      </c>
      <c r="D332" s="212">
        <f t="shared" ref="D332:D335" si="251">SUM(E332:I332)</f>
        <v>1278</v>
      </c>
      <c r="E332" s="212">
        <f t="shared" ref="E332:F332" si="252">E340+E380</f>
        <v>0</v>
      </c>
      <c r="F332" s="212">
        <f t="shared" si="252"/>
        <v>0</v>
      </c>
      <c r="G332" s="212">
        <f>G340+G380</f>
        <v>1278</v>
      </c>
      <c r="H332" s="212">
        <f t="shared" ref="H332:I332" si="253">H340+H380</f>
        <v>0</v>
      </c>
      <c r="I332" s="212">
        <f t="shared" si="253"/>
        <v>0</v>
      </c>
      <c r="J332" s="232"/>
      <c r="K332" s="232"/>
      <c r="L332" s="207">
        <v>112</v>
      </c>
    </row>
    <row r="333" spans="1:12" x14ac:dyDescent="0.25">
      <c r="A333" s="428"/>
      <c r="B333" s="232"/>
      <c r="C333" s="207" t="s">
        <v>77</v>
      </c>
      <c r="D333" s="212">
        <f t="shared" si="251"/>
        <v>938.1</v>
      </c>
      <c r="E333" s="212">
        <f t="shared" ref="E333:F333" si="254">E341+E381</f>
        <v>0</v>
      </c>
      <c r="F333" s="212">
        <f t="shared" si="254"/>
        <v>0</v>
      </c>
      <c r="G333" s="212">
        <f t="shared" ref="G333" si="255">G341+G381</f>
        <v>938.1</v>
      </c>
      <c r="H333" s="212">
        <f t="shared" ref="H333:I333" si="256">H341+H381</f>
        <v>0</v>
      </c>
      <c r="I333" s="212">
        <f t="shared" si="256"/>
        <v>0</v>
      </c>
      <c r="J333" s="232"/>
      <c r="K333" s="232"/>
      <c r="L333" s="207">
        <v>112</v>
      </c>
    </row>
    <row r="334" spans="1:12" x14ac:dyDescent="0.25">
      <c r="A334" s="428"/>
      <c r="B334" s="232"/>
      <c r="C334" s="207" t="s">
        <v>330</v>
      </c>
      <c r="D334" s="212">
        <f t="shared" si="251"/>
        <v>1008.7</v>
      </c>
      <c r="E334" s="212">
        <f t="shared" ref="E334:F334" si="257">E342+E382</f>
        <v>0</v>
      </c>
      <c r="F334" s="212">
        <f t="shared" si="257"/>
        <v>0</v>
      </c>
      <c r="G334" s="212">
        <f t="shared" ref="G334" si="258">G342+G382</f>
        <v>1008.7</v>
      </c>
      <c r="H334" s="212">
        <f t="shared" ref="H334:I334" si="259">H342+H382</f>
        <v>0</v>
      </c>
      <c r="I334" s="212">
        <f t="shared" si="259"/>
        <v>0</v>
      </c>
      <c r="J334" s="232"/>
      <c r="K334" s="232"/>
      <c r="L334" s="207">
        <v>112</v>
      </c>
    </row>
    <row r="335" spans="1:12" x14ac:dyDescent="0.25">
      <c r="A335" s="428"/>
      <c r="B335" s="232"/>
      <c r="C335" s="207" t="s">
        <v>331</v>
      </c>
      <c r="D335" s="212">
        <f t="shared" si="251"/>
        <v>1008.7</v>
      </c>
      <c r="E335" s="212">
        <f t="shared" ref="E335:F335" si="260">E343+E383</f>
        <v>0</v>
      </c>
      <c r="F335" s="212">
        <f t="shared" si="260"/>
        <v>0</v>
      </c>
      <c r="G335" s="212">
        <f t="shared" ref="G335" si="261">G343+G383</f>
        <v>1008.7</v>
      </c>
      <c r="H335" s="212">
        <f t="shared" ref="H335:I335" si="262">H343+H383</f>
        <v>0</v>
      </c>
      <c r="I335" s="212">
        <f t="shared" si="262"/>
        <v>0</v>
      </c>
      <c r="J335" s="232"/>
      <c r="K335" s="232"/>
      <c r="L335" s="207">
        <v>112</v>
      </c>
    </row>
    <row r="336" spans="1:12" s="35" customFormat="1" x14ac:dyDescent="0.25">
      <c r="A336" s="428"/>
      <c r="B336" s="232"/>
      <c r="C336" s="207" t="s">
        <v>341</v>
      </c>
      <c r="D336" s="212">
        <f>SUM(E336:I336)</f>
        <v>1008.7</v>
      </c>
      <c r="E336" s="212">
        <f t="shared" ref="E336:F336" si="263">E344+E384</f>
        <v>0</v>
      </c>
      <c r="F336" s="212">
        <f t="shared" si="263"/>
        <v>0</v>
      </c>
      <c r="G336" s="212">
        <f>G344+G384</f>
        <v>1008.7</v>
      </c>
      <c r="H336" s="212">
        <f t="shared" ref="H336:I336" si="264">H344+H384</f>
        <v>0</v>
      </c>
      <c r="I336" s="212">
        <f t="shared" si="264"/>
        <v>0</v>
      </c>
      <c r="J336" s="232"/>
      <c r="K336" s="232"/>
      <c r="L336" s="211">
        <v>112</v>
      </c>
    </row>
    <row r="337" spans="1:13" ht="30" x14ac:dyDescent="0.25">
      <c r="A337" s="428"/>
      <c r="B337" s="232"/>
      <c r="C337" s="207" t="s">
        <v>342</v>
      </c>
      <c r="D337" s="212">
        <f t="shared" ref="D337:D338" si="265">SUM(E337:I337)</f>
        <v>1008.7</v>
      </c>
      <c r="E337" s="212">
        <f t="shared" ref="E337:F337" si="266">E345+E385</f>
        <v>0</v>
      </c>
      <c r="F337" s="212">
        <f t="shared" si="266"/>
        <v>0</v>
      </c>
      <c r="G337" s="212">
        <f t="shared" ref="G337" si="267">G345+G385</f>
        <v>1008.7</v>
      </c>
      <c r="H337" s="212">
        <f t="shared" ref="H337:I337" si="268">H345+H385</f>
        <v>0</v>
      </c>
      <c r="I337" s="212">
        <f t="shared" si="268"/>
        <v>0</v>
      </c>
      <c r="J337" s="232"/>
      <c r="K337" s="232"/>
      <c r="L337" s="207">
        <v>112</v>
      </c>
    </row>
    <row r="338" spans="1:13" ht="51.75" customHeight="1" x14ac:dyDescent="0.25">
      <c r="A338" s="428"/>
      <c r="B338" s="232"/>
      <c r="C338" s="207" t="s">
        <v>343</v>
      </c>
      <c r="D338" s="212">
        <f t="shared" si="265"/>
        <v>1008.7</v>
      </c>
      <c r="E338" s="212">
        <f t="shared" ref="E338:F338" si="269">E346+E386</f>
        <v>0</v>
      </c>
      <c r="F338" s="212">
        <f t="shared" si="269"/>
        <v>0</v>
      </c>
      <c r="G338" s="212">
        <f t="shared" ref="G338" si="270">G346+G386</f>
        <v>1008.7</v>
      </c>
      <c r="H338" s="212">
        <f t="shared" ref="H338:I338" si="271">H346+H386</f>
        <v>0</v>
      </c>
      <c r="I338" s="212">
        <f t="shared" si="271"/>
        <v>0</v>
      </c>
      <c r="J338" s="232"/>
      <c r="K338" s="232"/>
      <c r="L338" s="207">
        <v>112</v>
      </c>
    </row>
    <row r="339" spans="1:13" ht="28.5" x14ac:dyDescent="0.25">
      <c r="A339" s="343" t="s">
        <v>377</v>
      </c>
      <c r="B339" s="435" t="s">
        <v>595</v>
      </c>
      <c r="C339" s="211" t="s">
        <v>340</v>
      </c>
      <c r="D339" s="63">
        <f>SUM(D340:D346)</f>
        <v>6469.5999999999995</v>
      </c>
      <c r="E339" s="63">
        <f t="shared" ref="E339" si="272">E340+E341+E342+E343+E344+E345+E346</f>
        <v>0</v>
      </c>
      <c r="F339" s="63">
        <f t="shared" ref="F339" si="273">F340+F341+F342+F343+F344+F345+F346</f>
        <v>0</v>
      </c>
      <c r="G339" s="63">
        <f t="shared" ref="G339" si="274">SUM(G340:G346)</f>
        <v>6469.5999999999995</v>
      </c>
      <c r="H339" s="63">
        <f t="shared" ref="H339" si="275">H340+H341+H342+H343+H344+H345+H346</f>
        <v>0</v>
      </c>
      <c r="I339" s="63">
        <f t="shared" ref="I339" si="276">I340+I341+I342+I343+I344+I345+I346</f>
        <v>0</v>
      </c>
      <c r="J339" s="232" t="s">
        <v>502</v>
      </c>
      <c r="K339" s="232" t="s">
        <v>114</v>
      </c>
      <c r="L339" s="211">
        <v>767.5</v>
      </c>
    </row>
    <row r="340" spans="1:13" x14ac:dyDescent="0.25">
      <c r="A340" s="360"/>
      <c r="B340" s="344"/>
      <c r="C340" s="207" t="s">
        <v>73</v>
      </c>
      <c r="D340" s="212">
        <f t="shared" ref="D340:D343" si="277">SUM(E340:I340)</f>
        <v>1088</v>
      </c>
      <c r="E340" s="212">
        <f t="shared" ref="E340:F340" si="278">E348+E356+E364+E364+E372</f>
        <v>0</v>
      </c>
      <c r="F340" s="212">
        <f t="shared" si="278"/>
        <v>0</v>
      </c>
      <c r="G340" s="212">
        <f>G348+G356+G372</f>
        <v>1088</v>
      </c>
      <c r="H340" s="212">
        <f t="shared" ref="H340:I340" si="279">H348+H356+H364+H364+H372</f>
        <v>0</v>
      </c>
      <c r="I340" s="212">
        <f t="shared" si="279"/>
        <v>0</v>
      </c>
      <c r="J340" s="232"/>
      <c r="K340" s="232"/>
      <c r="L340" s="207">
        <v>110.5</v>
      </c>
    </row>
    <row r="341" spans="1:13" x14ac:dyDescent="0.25">
      <c r="A341" s="360"/>
      <c r="B341" s="344"/>
      <c r="C341" s="207" t="s">
        <v>77</v>
      </c>
      <c r="D341" s="212">
        <f t="shared" si="277"/>
        <v>838.1</v>
      </c>
      <c r="E341" s="212">
        <f t="shared" ref="E341:F341" si="280">E349+E357+E365+E365+E373</f>
        <v>0</v>
      </c>
      <c r="F341" s="212">
        <f t="shared" si="280"/>
        <v>0</v>
      </c>
      <c r="G341" s="212">
        <f t="shared" ref="G341:G346" si="281">G349+G357+G373</f>
        <v>838.1</v>
      </c>
      <c r="H341" s="212">
        <f t="shared" ref="H341:I346" si="282">H349+H357+H365+H365+H373</f>
        <v>0</v>
      </c>
      <c r="I341" s="212">
        <f t="shared" si="282"/>
        <v>0</v>
      </c>
      <c r="J341" s="232"/>
      <c r="K341" s="232"/>
      <c r="L341" s="207">
        <v>110.5</v>
      </c>
    </row>
    <row r="342" spans="1:13" x14ac:dyDescent="0.25">
      <c r="A342" s="360"/>
      <c r="B342" s="344"/>
      <c r="C342" s="207" t="s">
        <v>330</v>
      </c>
      <c r="D342" s="212">
        <f t="shared" si="277"/>
        <v>908.7</v>
      </c>
      <c r="E342" s="212">
        <f t="shared" ref="E342:F342" si="283">E350+E358+E366+E366+E374</f>
        <v>0</v>
      </c>
      <c r="F342" s="212">
        <f t="shared" si="283"/>
        <v>0</v>
      </c>
      <c r="G342" s="212">
        <f t="shared" si="281"/>
        <v>908.7</v>
      </c>
      <c r="H342" s="212">
        <f t="shared" si="282"/>
        <v>0</v>
      </c>
      <c r="I342" s="212">
        <f t="shared" si="282"/>
        <v>0</v>
      </c>
      <c r="J342" s="232"/>
      <c r="K342" s="232"/>
      <c r="L342" s="207">
        <v>110.5</v>
      </c>
    </row>
    <row r="343" spans="1:13" x14ac:dyDescent="0.25">
      <c r="A343" s="360"/>
      <c r="B343" s="344"/>
      <c r="C343" s="207" t="s">
        <v>331</v>
      </c>
      <c r="D343" s="212">
        <f t="shared" si="277"/>
        <v>908.7</v>
      </c>
      <c r="E343" s="212">
        <f t="shared" ref="E343:F343" si="284">E351+E359+E367+E367+E375</f>
        <v>0</v>
      </c>
      <c r="F343" s="212">
        <f t="shared" si="284"/>
        <v>0</v>
      </c>
      <c r="G343" s="212">
        <f t="shared" si="281"/>
        <v>908.7</v>
      </c>
      <c r="H343" s="212">
        <f t="shared" si="282"/>
        <v>0</v>
      </c>
      <c r="I343" s="212">
        <f t="shared" si="282"/>
        <v>0</v>
      </c>
      <c r="J343" s="232"/>
      <c r="K343" s="232"/>
      <c r="L343" s="207">
        <f>L351+L359+L367</f>
        <v>109</v>
      </c>
    </row>
    <row r="344" spans="1:13" s="35" customFormat="1" ht="35.25" customHeight="1" x14ac:dyDescent="0.25">
      <c r="A344" s="360"/>
      <c r="B344" s="344"/>
      <c r="C344" s="207" t="s">
        <v>341</v>
      </c>
      <c r="D344" s="212">
        <f>SUM(E344:I344)</f>
        <v>908.7</v>
      </c>
      <c r="E344" s="212">
        <f t="shared" ref="E344:F344" si="285">E352+E360+E368+E368+E376</f>
        <v>0</v>
      </c>
      <c r="F344" s="212">
        <f t="shared" si="285"/>
        <v>0</v>
      </c>
      <c r="G344" s="212">
        <f t="shared" si="281"/>
        <v>908.7</v>
      </c>
      <c r="H344" s="212">
        <f t="shared" si="282"/>
        <v>0</v>
      </c>
      <c r="I344" s="212">
        <f t="shared" si="282"/>
        <v>0</v>
      </c>
      <c r="J344" s="232"/>
      <c r="K344" s="232"/>
      <c r="L344" s="211">
        <f t="shared" ref="L344:L346" si="286">L352+L360+L368</f>
        <v>109</v>
      </c>
    </row>
    <row r="345" spans="1:13" ht="27" customHeight="1" x14ac:dyDescent="0.25">
      <c r="A345" s="360"/>
      <c r="B345" s="344"/>
      <c r="C345" s="207" t="s">
        <v>342</v>
      </c>
      <c r="D345" s="212">
        <f t="shared" ref="D345:D346" si="287">SUM(E345:I345)</f>
        <v>908.7</v>
      </c>
      <c r="E345" s="212">
        <f t="shared" ref="E345:F345" si="288">E353+E361+E369+E369+E377</f>
        <v>0</v>
      </c>
      <c r="F345" s="212">
        <f t="shared" si="288"/>
        <v>0</v>
      </c>
      <c r="G345" s="212">
        <f t="shared" si="281"/>
        <v>908.7</v>
      </c>
      <c r="H345" s="212">
        <f t="shared" si="282"/>
        <v>0</v>
      </c>
      <c r="I345" s="212">
        <f t="shared" si="282"/>
        <v>0</v>
      </c>
      <c r="J345" s="232"/>
      <c r="K345" s="232"/>
      <c r="L345" s="207">
        <f t="shared" si="286"/>
        <v>109</v>
      </c>
    </row>
    <row r="346" spans="1:13" ht="51.75" customHeight="1" x14ac:dyDescent="0.25">
      <c r="A346" s="361"/>
      <c r="B346" s="345"/>
      <c r="C346" s="207" t="s">
        <v>343</v>
      </c>
      <c r="D346" s="212">
        <f t="shared" si="287"/>
        <v>908.7</v>
      </c>
      <c r="E346" s="212">
        <f t="shared" ref="E346:F346" si="289">E354+E362+E370+E370+E378</f>
        <v>0</v>
      </c>
      <c r="F346" s="212">
        <f t="shared" si="289"/>
        <v>0</v>
      </c>
      <c r="G346" s="212">
        <f t="shared" si="281"/>
        <v>908.7</v>
      </c>
      <c r="H346" s="212">
        <f t="shared" si="282"/>
        <v>0</v>
      </c>
      <c r="I346" s="212">
        <f t="shared" si="282"/>
        <v>0</v>
      </c>
      <c r="J346" s="232"/>
      <c r="K346" s="232"/>
      <c r="L346" s="207">
        <f t="shared" si="286"/>
        <v>109</v>
      </c>
    </row>
    <row r="347" spans="1:13" s="19" customFormat="1" ht="30.75" customHeight="1" x14ac:dyDescent="0.25">
      <c r="A347" s="428" t="s">
        <v>713</v>
      </c>
      <c r="B347" s="232" t="s">
        <v>216</v>
      </c>
      <c r="C347" s="211" t="s">
        <v>340</v>
      </c>
      <c r="D347" s="63">
        <f>SUM(D348:D354)</f>
        <v>546</v>
      </c>
      <c r="E347" s="63">
        <f t="shared" ref="E347" si="290">E348+E349+E350+E351+E352+E353+E354</f>
        <v>0</v>
      </c>
      <c r="F347" s="63">
        <f t="shared" ref="F347" si="291">F348+F349+F350+F351+F352+F353+F354</f>
        <v>0</v>
      </c>
      <c r="G347" s="63">
        <f t="shared" ref="G347" si="292">SUM(G348:G354)</f>
        <v>546</v>
      </c>
      <c r="H347" s="63">
        <f t="shared" ref="H347" si="293">H348+H349+H350+H351+H352+H353+H354</f>
        <v>0</v>
      </c>
      <c r="I347" s="63">
        <f t="shared" ref="I347" si="294">I348+I349+I350+I351+I352+I353+I354</f>
        <v>0</v>
      </c>
      <c r="J347" s="232" t="s">
        <v>503</v>
      </c>
      <c r="K347" s="232" t="s">
        <v>114</v>
      </c>
      <c r="L347" s="207"/>
      <c r="M347" s="24"/>
    </row>
    <row r="348" spans="1:13" s="19" customFormat="1" x14ac:dyDescent="0.25">
      <c r="A348" s="428"/>
      <c r="B348" s="232"/>
      <c r="C348" s="207" t="s">
        <v>73</v>
      </c>
      <c r="D348" s="212">
        <f t="shared" ref="D348:D354" si="295">SUM(E348:I348)</f>
        <v>78</v>
      </c>
      <c r="E348" s="212">
        <v>0</v>
      </c>
      <c r="F348" s="212">
        <v>0</v>
      </c>
      <c r="G348" s="212">
        <v>78</v>
      </c>
      <c r="H348" s="212">
        <v>0</v>
      </c>
      <c r="I348" s="212">
        <v>0</v>
      </c>
      <c r="J348" s="232"/>
      <c r="K348" s="232"/>
      <c r="L348" s="207">
        <v>5</v>
      </c>
      <c r="M348" s="24"/>
    </row>
    <row r="349" spans="1:13" s="19" customFormat="1" x14ac:dyDescent="0.25">
      <c r="A349" s="428"/>
      <c r="B349" s="232"/>
      <c r="C349" s="207" t="s">
        <v>77</v>
      </c>
      <c r="D349" s="212">
        <f t="shared" si="295"/>
        <v>78</v>
      </c>
      <c r="E349" s="212">
        <v>0</v>
      </c>
      <c r="F349" s="212">
        <v>0</v>
      </c>
      <c r="G349" s="212">
        <v>78</v>
      </c>
      <c r="H349" s="212">
        <v>0</v>
      </c>
      <c r="I349" s="212">
        <v>0</v>
      </c>
      <c r="J349" s="232"/>
      <c r="K349" s="232"/>
      <c r="L349" s="207">
        <v>5</v>
      </c>
      <c r="M349" s="24"/>
    </row>
    <row r="350" spans="1:13" s="19" customFormat="1" x14ac:dyDescent="0.25">
      <c r="A350" s="428"/>
      <c r="B350" s="232"/>
      <c r="C350" s="207" t="s">
        <v>330</v>
      </c>
      <c r="D350" s="212">
        <f t="shared" si="295"/>
        <v>78</v>
      </c>
      <c r="E350" s="212">
        <v>0</v>
      </c>
      <c r="F350" s="212">
        <v>0</v>
      </c>
      <c r="G350" s="212">
        <v>78</v>
      </c>
      <c r="H350" s="212">
        <v>0</v>
      </c>
      <c r="I350" s="212">
        <v>0</v>
      </c>
      <c r="J350" s="232"/>
      <c r="K350" s="232"/>
      <c r="L350" s="207">
        <v>5</v>
      </c>
      <c r="M350" s="24"/>
    </row>
    <row r="351" spans="1:13" s="19" customFormat="1" x14ac:dyDescent="0.25">
      <c r="A351" s="428"/>
      <c r="B351" s="232"/>
      <c r="C351" s="207" t="s">
        <v>331</v>
      </c>
      <c r="D351" s="212">
        <f t="shared" si="295"/>
        <v>78</v>
      </c>
      <c r="E351" s="212">
        <v>0</v>
      </c>
      <c r="F351" s="212">
        <v>0</v>
      </c>
      <c r="G351" s="212">
        <v>78</v>
      </c>
      <c r="H351" s="212">
        <v>0</v>
      </c>
      <c r="I351" s="212">
        <v>0</v>
      </c>
      <c r="J351" s="232"/>
      <c r="K351" s="232"/>
      <c r="L351" s="207">
        <v>5</v>
      </c>
      <c r="M351" s="24"/>
    </row>
    <row r="352" spans="1:13" s="18" customFormat="1" x14ac:dyDescent="0.2">
      <c r="A352" s="428"/>
      <c r="B352" s="232"/>
      <c r="C352" s="207" t="s">
        <v>341</v>
      </c>
      <c r="D352" s="212">
        <f t="shared" si="295"/>
        <v>78</v>
      </c>
      <c r="E352" s="212">
        <v>0</v>
      </c>
      <c r="F352" s="212">
        <v>0</v>
      </c>
      <c r="G352" s="212">
        <v>78</v>
      </c>
      <c r="H352" s="212">
        <v>0</v>
      </c>
      <c r="I352" s="212">
        <v>0</v>
      </c>
      <c r="J352" s="232"/>
      <c r="K352" s="232"/>
      <c r="L352" s="207">
        <v>5</v>
      </c>
      <c r="M352" s="38"/>
    </row>
    <row r="353" spans="1:13" s="19" customFormat="1" ht="35.25" customHeight="1" x14ac:dyDescent="0.25">
      <c r="A353" s="428"/>
      <c r="B353" s="232"/>
      <c r="C353" s="207" t="s">
        <v>342</v>
      </c>
      <c r="D353" s="212">
        <f>SUM(E353:I353)</f>
        <v>78</v>
      </c>
      <c r="E353" s="212">
        <v>0</v>
      </c>
      <c r="F353" s="212">
        <v>0</v>
      </c>
      <c r="G353" s="212">
        <v>78</v>
      </c>
      <c r="H353" s="212">
        <v>0</v>
      </c>
      <c r="I353" s="212">
        <v>0</v>
      </c>
      <c r="J353" s="232"/>
      <c r="K353" s="232"/>
      <c r="L353" s="207">
        <v>5</v>
      </c>
      <c r="M353" s="24"/>
    </row>
    <row r="354" spans="1:13" s="19" customFormat="1" ht="37.5" customHeight="1" x14ac:dyDescent="0.25">
      <c r="A354" s="428"/>
      <c r="B354" s="232"/>
      <c r="C354" s="207" t="s">
        <v>343</v>
      </c>
      <c r="D354" s="212">
        <f t="shared" si="295"/>
        <v>78</v>
      </c>
      <c r="E354" s="212">
        <v>0</v>
      </c>
      <c r="F354" s="212">
        <v>0</v>
      </c>
      <c r="G354" s="212">
        <v>78</v>
      </c>
      <c r="H354" s="212">
        <v>0</v>
      </c>
      <c r="I354" s="212">
        <v>0</v>
      </c>
      <c r="J354" s="232"/>
      <c r="K354" s="232"/>
      <c r="L354" s="207">
        <v>5</v>
      </c>
      <c r="M354" s="24"/>
    </row>
    <row r="355" spans="1:13" s="19" customFormat="1" ht="34.5" customHeight="1" x14ac:dyDescent="0.25">
      <c r="A355" s="428" t="s">
        <v>714</v>
      </c>
      <c r="B355" s="232" t="s">
        <v>217</v>
      </c>
      <c r="C355" s="211" t="s">
        <v>340</v>
      </c>
      <c r="D355" s="63">
        <f>SUM(D356:D362)</f>
        <v>4200</v>
      </c>
      <c r="E355" s="63">
        <f t="shared" ref="E355" si="296">E356+E357+E358+E359+E360+E361+E362</f>
        <v>0</v>
      </c>
      <c r="F355" s="63">
        <f t="shared" ref="F355" si="297">F356+F357+F358+F359+F360+F361+F362</f>
        <v>0</v>
      </c>
      <c r="G355" s="63">
        <f t="shared" ref="G355" si="298">SUM(G356:G362)</f>
        <v>4200</v>
      </c>
      <c r="H355" s="63">
        <f t="shared" ref="H355" si="299">H356+H357+H358+H359+H360+H361+H362</f>
        <v>0</v>
      </c>
      <c r="I355" s="63">
        <f t="shared" ref="I355" si="300">I356+I357+I358+I359+I360+I361+I362</f>
        <v>0</v>
      </c>
      <c r="J355" s="232" t="s">
        <v>305</v>
      </c>
      <c r="K355" s="232" t="s">
        <v>114</v>
      </c>
      <c r="L355" s="207">
        <f>L356+L357+L358+L359+L360+L361+L362</f>
        <v>728</v>
      </c>
      <c r="M355" s="24"/>
    </row>
    <row r="356" spans="1:13" s="19" customFormat="1" x14ac:dyDescent="0.25">
      <c r="A356" s="428"/>
      <c r="B356" s="232"/>
      <c r="C356" s="207" t="s">
        <v>73</v>
      </c>
      <c r="D356" s="212">
        <f t="shared" ref="D356:D362" si="301">SUM(E356:I356)</f>
        <v>600</v>
      </c>
      <c r="E356" s="212">
        <v>0</v>
      </c>
      <c r="F356" s="212">
        <v>0</v>
      </c>
      <c r="G356" s="212">
        <v>600</v>
      </c>
      <c r="H356" s="212">
        <v>0</v>
      </c>
      <c r="I356" s="212">
        <v>0</v>
      </c>
      <c r="J356" s="232"/>
      <c r="K356" s="232"/>
      <c r="L356" s="207">
        <v>104</v>
      </c>
      <c r="M356" s="24"/>
    </row>
    <row r="357" spans="1:13" s="19" customFormat="1" x14ac:dyDescent="0.25">
      <c r="A357" s="428"/>
      <c r="B357" s="232"/>
      <c r="C357" s="207" t="s">
        <v>77</v>
      </c>
      <c r="D357" s="212">
        <f t="shared" si="301"/>
        <v>600</v>
      </c>
      <c r="E357" s="212">
        <v>0</v>
      </c>
      <c r="F357" s="212">
        <v>0</v>
      </c>
      <c r="G357" s="212">
        <v>600</v>
      </c>
      <c r="H357" s="212">
        <v>0</v>
      </c>
      <c r="I357" s="212">
        <v>0</v>
      </c>
      <c r="J357" s="232"/>
      <c r="K357" s="232"/>
      <c r="L357" s="207">
        <v>104</v>
      </c>
      <c r="M357" s="24"/>
    </row>
    <row r="358" spans="1:13" s="19" customFormat="1" x14ac:dyDescent="0.25">
      <c r="A358" s="428"/>
      <c r="B358" s="232"/>
      <c r="C358" s="207" t="s">
        <v>330</v>
      </c>
      <c r="D358" s="212">
        <f t="shared" si="301"/>
        <v>600</v>
      </c>
      <c r="E358" s="212">
        <v>0</v>
      </c>
      <c r="F358" s="212">
        <v>0</v>
      </c>
      <c r="G358" s="212">
        <v>600</v>
      </c>
      <c r="H358" s="212">
        <v>0</v>
      </c>
      <c r="I358" s="212">
        <v>0</v>
      </c>
      <c r="J358" s="232"/>
      <c r="K358" s="232"/>
      <c r="L358" s="207">
        <v>104</v>
      </c>
      <c r="M358" s="24"/>
    </row>
    <row r="359" spans="1:13" s="19" customFormat="1" x14ac:dyDescent="0.25">
      <c r="A359" s="428"/>
      <c r="B359" s="232"/>
      <c r="C359" s="207" t="s">
        <v>331</v>
      </c>
      <c r="D359" s="212">
        <f t="shared" si="301"/>
        <v>600</v>
      </c>
      <c r="E359" s="212">
        <v>0</v>
      </c>
      <c r="F359" s="212">
        <v>0</v>
      </c>
      <c r="G359" s="212">
        <v>600</v>
      </c>
      <c r="H359" s="212">
        <v>0</v>
      </c>
      <c r="I359" s="212">
        <v>0</v>
      </c>
      <c r="J359" s="232"/>
      <c r="K359" s="232"/>
      <c r="L359" s="207">
        <v>104</v>
      </c>
      <c r="M359" s="24"/>
    </row>
    <row r="360" spans="1:13" s="18" customFormat="1" x14ac:dyDescent="0.2">
      <c r="A360" s="428"/>
      <c r="B360" s="232"/>
      <c r="C360" s="207" t="s">
        <v>341</v>
      </c>
      <c r="D360" s="212">
        <f>SUM(E360:I360)</f>
        <v>600</v>
      </c>
      <c r="E360" s="212">
        <v>0</v>
      </c>
      <c r="F360" s="212">
        <v>0</v>
      </c>
      <c r="G360" s="212">
        <v>600</v>
      </c>
      <c r="H360" s="212">
        <v>0</v>
      </c>
      <c r="I360" s="212">
        <v>0</v>
      </c>
      <c r="J360" s="232"/>
      <c r="K360" s="232"/>
      <c r="L360" s="207">
        <v>104</v>
      </c>
      <c r="M360" s="38"/>
    </row>
    <row r="361" spans="1:13" s="19" customFormat="1" ht="30.75" customHeight="1" x14ac:dyDescent="0.25">
      <c r="A361" s="428"/>
      <c r="B361" s="232"/>
      <c r="C361" s="207" t="s">
        <v>342</v>
      </c>
      <c r="D361" s="212">
        <f t="shared" si="301"/>
        <v>600</v>
      </c>
      <c r="E361" s="212">
        <v>0</v>
      </c>
      <c r="F361" s="212">
        <v>0</v>
      </c>
      <c r="G361" s="212">
        <v>600</v>
      </c>
      <c r="H361" s="212">
        <v>0</v>
      </c>
      <c r="I361" s="212">
        <v>0</v>
      </c>
      <c r="J361" s="232"/>
      <c r="K361" s="232"/>
      <c r="L361" s="207">
        <v>104</v>
      </c>
      <c r="M361" s="24"/>
    </row>
    <row r="362" spans="1:13" s="19" customFormat="1" ht="36.75" customHeight="1" x14ac:dyDescent="0.25">
      <c r="A362" s="428"/>
      <c r="B362" s="232"/>
      <c r="C362" s="207" t="s">
        <v>343</v>
      </c>
      <c r="D362" s="212">
        <f t="shared" si="301"/>
        <v>600</v>
      </c>
      <c r="E362" s="212">
        <v>0</v>
      </c>
      <c r="F362" s="212">
        <v>0</v>
      </c>
      <c r="G362" s="212">
        <v>600</v>
      </c>
      <c r="H362" s="212">
        <v>0</v>
      </c>
      <c r="I362" s="212">
        <v>0</v>
      </c>
      <c r="J362" s="232"/>
      <c r="K362" s="232"/>
      <c r="L362" s="207">
        <v>104</v>
      </c>
      <c r="M362" s="24"/>
    </row>
    <row r="363" spans="1:13" s="19" customFormat="1" ht="28.5" hidden="1" x14ac:dyDescent="0.25">
      <c r="A363" s="428" t="s">
        <v>371</v>
      </c>
      <c r="B363" s="232" t="s">
        <v>218</v>
      </c>
      <c r="C363" s="211" t="s">
        <v>340</v>
      </c>
      <c r="D363" s="212">
        <f>SUM(D364:D370)</f>
        <v>0</v>
      </c>
      <c r="E363" s="212">
        <f t="shared" ref="E363" si="302">E364+E365+E366+E367+E368+E369+E370</f>
        <v>0</v>
      </c>
      <c r="F363" s="212">
        <f t="shared" ref="F363" si="303">F364+F365+F366+F367+F368+F369+F370</f>
        <v>0</v>
      </c>
      <c r="G363" s="212">
        <f t="shared" ref="G363" si="304">SUM(G364:G370)</f>
        <v>0</v>
      </c>
      <c r="H363" s="212">
        <f t="shared" ref="H363" si="305">H364+H365+H366+H367+H368+H369+H370</f>
        <v>0</v>
      </c>
      <c r="I363" s="212">
        <f t="shared" ref="I363" si="306">I364+I365+I366+I367+I368+I369+I370</f>
        <v>0</v>
      </c>
      <c r="J363" s="232" t="s">
        <v>502</v>
      </c>
      <c r="K363" s="232" t="s">
        <v>114</v>
      </c>
      <c r="L363" s="207"/>
      <c r="M363" s="24"/>
    </row>
    <row r="364" spans="1:13" s="19" customFormat="1" hidden="1" x14ac:dyDescent="0.25">
      <c r="A364" s="428"/>
      <c r="B364" s="232"/>
      <c r="C364" s="207" t="s">
        <v>73</v>
      </c>
      <c r="D364" s="212">
        <f t="shared" ref="D364:D370" si="307">SUM(E364:I364)</f>
        <v>0</v>
      </c>
      <c r="E364" s="212">
        <v>0</v>
      </c>
      <c r="F364" s="212">
        <v>0</v>
      </c>
      <c r="G364" s="212">
        <v>0</v>
      </c>
      <c r="H364" s="212">
        <v>0</v>
      </c>
      <c r="I364" s="212">
        <v>0</v>
      </c>
      <c r="J364" s="232"/>
      <c r="K364" s="232"/>
      <c r="L364" s="207"/>
      <c r="M364" s="24"/>
    </row>
    <row r="365" spans="1:13" s="19" customFormat="1" hidden="1" x14ac:dyDescent="0.25">
      <c r="A365" s="428"/>
      <c r="B365" s="232"/>
      <c r="C365" s="207" t="s">
        <v>77</v>
      </c>
      <c r="D365" s="212">
        <f t="shared" si="307"/>
        <v>0</v>
      </c>
      <c r="E365" s="212">
        <v>0</v>
      </c>
      <c r="F365" s="212">
        <v>0</v>
      </c>
      <c r="G365" s="212">
        <v>0</v>
      </c>
      <c r="H365" s="212">
        <v>0</v>
      </c>
      <c r="I365" s="212">
        <v>0</v>
      </c>
      <c r="J365" s="232"/>
      <c r="K365" s="232"/>
      <c r="L365" s="207"/>
      <c r="M365" s="24"/>
    </row>
    <row r="366" spans="1:13" s="19" customFormat="1" hidden="1" x14ac:dyDescent="0.25">
      <c r="A366" s="428"/>
      <c r="B366" s="232"/>
      <c r="C366" s="207" t="s">
        <v>330</v>
      </c>
      <c r="D366" s="212">
        <f t="shared" si="307"/>
        <v>0</v>
      </c>
      <c r="E366" s="212">
        <v>0</v>
      </c>
      <c r="F366" s="212">
        <v>0</v>
      </c>
      <c r="G366" s="212">
        <v>0</v>
      </c>
      <c r="H366" s="212">
        <v>0</v>
      </c>
      <c r="I366" s="212">
        <v>0</v>
      </c>
      <c r="J366" s="232"/>
      <c r="K366" s="232"/>
      <c r="L366" s="207"/>
      <c r="M366" s="24"/>
    </row>
    <row r="367" spans="1:13" s="19" customFormat="1" hidden="1" x14ac:dyDescent="0.25">
      <c r="A367" s="428"/>
      <c r="B367" s="232"/>
      <c r="C367" s="207" t="s">
        <v>331</v>
      </c>
      <c r="D367" s="212">
        <f t="shared" si="307"/>
        <v>0</v>
      </c>
      <c r="E367" s="212">
        <v>0</v>
      </c>
      <c r="F367" s="212">
        <v>0</v>
      </c>
      <c r="G367" s="212">
        <v>0</v>
      </c>
      <c r="H367" s="212">
        <v>0</v>
      </c>
      <c r="I367" s="212">
        <v>0</v>
      </c>
      <c r="J367" s="232"/>
      <c r="K367" s="232"/>
      <c r="L367" s="207"/>
      <c r="M367" s="24"/>
    </row>
    <row r="368" spans="1:13" s="18" customFormat="1" hidden="1" x14ac:dyDescent="0.2">
      <c r="A368" s="428"/>
      <c r="B368" s="232"/>
      <c r="C368" s="207" t="s">
        <v>341</v>
      </c>
      <c r="D368" s="212">
        <f>SUM(E368:I368)</f>
        <v>0</v>
      </c>
      <c r="E368" s="212">
        <v>0</v>
      </c>
      <c r="F368" s="212">
        <v>0</v>
      </c>
      <c r="G368" s="212">
        <v>0</v>
      </c>
      <c r="H368" s="212">
        <v>0</v>
      </c>
      <c r="I368" s="212">
        <v>0</v>
      </c>
      <c r="J368" s="232"/>
      <c r="K368" s="232"/>
      <c r="L368" s="207"/>
      <c r="M368" s="38"/>
    </row>
    <row r="369" spans="1:13" s="19" customFormat="1" ht="36" hidden="1" customHeight="1" x14ac:dyDescent="0.25">
      <c r="A369" s="428"/>
      <c r="B369" s="232"/>
      <c r="C369" s="207" t="s">
        <v>342</v>
      </c>
      <c r="D369" s="212">
        <f t="shared" si="307"/>
        <v>0</v>
      </c>
      <c r="E369" s="212">
        <v>0</v>
      </c>
      <c r="F369" s="212">
        <v>0</v>
      </c>
      <c r="G369" s="212">
        <v>0</v>
      </c>
      <c r="H369" s="212">
        <v>0</v>
      </c>
      <c r="I369" s="212">
        <v>0</v>
      </c>
      <c r="J369" s="232"/>
      <c r="K369" s="232"/>
      <c r="L369" s="207"/>
      <c r="M369" s="24"/>
    </row>
    <row r="370" spans="1:13" s="19" customFormat="1" ht="80.25" hidden="1" customHeight="1" x14ac:dyDescent="0.25">
      <c r="A370" s="428"/>
      <c r="B370" s="232"/>
      <c r="C370" s="207" t="s">
        <v>343</v>
      </c>
      <c r="D370" s="212">
        <f t="shared" si="307"/>
        <v>0</v>
      </c>
      <c r="E370" s="212">
        <v>0</v>
      </c>
      <c r="F370" s="212">
        <v>0</v>
      </c>
      <c r="G370" s="212">
        <v>0</v>
      </c>
      <c r="H370" s="212">
        <v>0</v>
      </c>
      <c r="I370" s="212">
        <v>0</v>
      </c>
      <c r="J370" s="232"/>
      <c r="K370" s="232"/>
      <c r="L370" s="207"/>
      <c r="M370" s="24"/>
    </row>
    <row r="371" spans="1:13" ht="28.5" x14ac:dyDescent="0.25">
      <c r="A371" s="428" t="s">
        <v>715</v>
      </c>
      <c r="B371" s="232" t="s">
        <v>53</v>
      </c>
      <c r="C371" s="211" t="s">
        <v>340</v>
      </c>
      <c r="D371" s="63">
        <f>SUM(D372:D378)</f>
        <v>1723.6000000000001</v>
      </c>
      <c r="E371" s="63">
        <f t="shared" ref="E371" si="308">E372+E373+E374+E375+E376+E377+E378</f>
        <v>0</v>
      </c>
      <c r="F371" s="63">
        <f t="shared" ref="F371" si="309">F372+F373+F374+F375+F376+F377+F378</f>
        <v>0</v>
      </c>
      <c r="G371" s="63">
        <f t="shared" ref="G371" si="310">SUM(G372:G378)</f>
        <v>1723.6000000000001</v>
      </c>
      <c r="H371" s="63">
        <f t="shared" ref="H371" si="311">H372+H373+H374+H375+H376+H377+H378</f>
        <v>0</v>
      </c>
      <c r="I371" s="63">
        <f t="shared" ref="I371" si="312">I372+I373+I374+I375+I376+I377+I378</f>
        <v>0</v>
      </c>
      <c r="J371" s="232" t="s">
        <v>492</v>
      </c>
      <c r="K371" s="232" t="s">
        <v>115</v>
      </c>
      <c r="L371" s="211">
        <v>7</v>
      </c>
    </row>
    <row r="372" spans="1:13" x14ac:dyDescent="0.25">
      <c r="A372" s="428"/>
      <c r="B372" s="232"/>
      <c r="C372" s="207" t="s">
        <v>73</v>
      </c>
      <c r="D372" s="212">
        <f t="shared" ref="D372:D375" si="313">SUM(E372:I372)</f>
        <v>410</v>
      </c>
      <c r="E372" s="212">
        <v>0</v>
      </c>
      <c r="F372" s="212">
        <v>0</v>
      </c>
      <c r="G372" s="212">
        <f>245+165</f>
        <v>410</v>
      </c>
      <c r="H372" s="212">
        <v>0</v>
      </c>
      <c r="I372" s="212">
        <v>0</v>
      </c>
      <c r="J372" s="232"/>
      <c r="K372" s="232"/>
      <c r="L372" s="207">
        <v>1</v>
      </c>
    </row>
    <row r="373" spans="1:13" x14ac:dyDescent="0.25">
      <c r="A373" s="428"/>
      <c r="B373" s="232"/>
      <c r="C373" s="207" t="s">
        <v>77</v>
      </c>
      <c r="D373" s="212">
        <f t="shared" si="313"/>
        <v>160.1</v>
      </c>
      <c r="E373" s="212">
        <v>0</v>
      </c>
      <c r="F373" s="212">
        <v>0</v>
      </c>
      <c r="G373" s="212">
        <v>160.1</v>
      </c>
      <c r="H373" s="212">
        <v>0</v>
      </c>
      <c r="I373" s="212">
        <v>0</v>
      </c>
      <c r="J373" s="232"/>
      <c r="K373" s="232"/>
      <c r="L373" s="207">
        <v>1</v>
      </c>
    </row>
    <row r="374" spans="1:13" x14ac:dyDescent="0.25">
      <c r="A374" s="428"/>
      <c r="B374" s="232"/>
      <c r="C374" s="207" t="s">
        <v>330</v>
      </c>
      <c r="D374" s="212">
        <f t="shared" si="313"/>
        <v>230.7</v>
      </c>
      <c r="E374" s="212">
        <v>0</v>
      </c>
      <c r="F374" s="212">
        <v>0</v>
      </c>
      <c r="G374" s="212">
        <v>230.7</v>
      </c>
      <c r="H374" s="212">
        <v>0</v>
      </c>
      <c r="I374" s="212">
        <v>0</v>
      </c>
      <c r="J374" s="232"/>
      <c r="K374" s="232"/>
      <c r="L374" s="207">
        <v>1</v>
      </c>
    </row>
    <row r="375" spans="1:13" x14ac:dyDescent="0.25">
      <c r="A375" s="428"/>
      <c r="B375" s="232"/>
      <c r="C375" s="207" t="s">
        <v>331</v>
      </c>
      <c r="D375" s="212">
        <f t="shared" si="313"/>
        <v>230.7</v>
      </c>
      <c r="E375" s="212">
        <v>0</v>
      </c>
      <c r="F375" s="212">
        <v>0</v>
      </c>
      <c r="G375" s="212">
        <v>230.7</v>
      </c>
      <c r="H375" s="212">
        <v>0</v>
      </c>
      <c r="I375" s="212">
        <v>0</v>
      </c>
      <c r="J375" s="232"/>
      <c r="K375" s="232"/>
      <c r="L375" s="207">
        <v>1</v>
      </c>
    </row>
    <row r="376" spans="1:13" s="35" customFormat="1" ht="30.75" customHeight="1" x14ac:dyDescent="0.25">
      <c r="A376" s="428"/>
      <c r="B376" s="232"/>
      <c r="C376" s="207" t="s">
        <v>341</v>
      </c>
      <c r="D376" s="63">
        <f>SUM(E376:I376)</f>
        <v>230.7</v>
      </c>
      <c r="E376" s="63">
        <v>0</v>
      </c>
      <c r="F376" s="63">
        <v>0</v>
      </c>
      <c r="G376" s="212">
        <v>230.7</v>
      </c>
      <c r="H376" s="63">
        <v>0</v>
      </c>
      <c r="I376" s="63">
        <v>0</v>
      </c>
      <c r="J376" s="232"/>
      <c r="K376" s="232"/>
      <c r="L376" s="207">
        <v>1</v>
      </c>
    </row>
    <row r="377" spans="1:13" ht="30" x14ac:dyDescent="0.25">
      <c r="A377" s="428"/>
      <c r="B377" s="232"/>
      <c r="C377" s="207" t="s">
        <v>342</v>
      </c>
      <c r="D377" s="212">
        <f t="shared" ref="D377:D378" si="314">SUM(E377:I377)</f>
        <v>230.7</v>
      </c>
      <c r="E377" s="212">
        <v>0</v>
      </c>
      <c r="F377" s="212">
        <v>0</v>
      </c>
      <c r="G377" s="212">
        <v>230.7</v>
      </c>
      <c r="H377" s="212">
        <v>0</v>
      </c>
      <c r="I377" s="212">
        <v>0</v>
      </c>
      <c r="J377" s="232"/>
      <c r="K377" s="232"/>
      <c r="L377" s="207">
        <v>1</v>
      </c>
    </row>
    <row r="378" spans="1:13" ht="30" x14ac:dyDescent="0.25">
      <c r="A378" s="428"/>
      <c r="B378" s="232"/>
      <c r="C378" s="207" t="s">
        <v>343</v>
      </c>
      <c r="D378" s="212">
        <f t="shared" si="314"/>
        <v>230.7</v>
      </c>
      <c r="E378" s="212">
        <v>0</v>
      </c>
      <c r="F378" s="212">
        <v>0</v>
      </c>
      <c r="G378" s="212">
        <v>230.7</v>
      </c>
      <c r="H378" s="212">
        <v>0</v>
      </c>
      <c r="I378" s="212">
        <v>0</v>
      </c>
      <c r="J378" s="232"/>
      <c r="K378" s="232"/>
      <c r="L378" s="207">
        <v>1</v>
      </c>
    </row>
    <row r="379" spans="1:13" ht="28.5" x14ac:dyDescent="0.25">
      <c r="A379" s="428" t="s">
        <v>379</v>
      </c>
      <c r="B379" s="232" t="s">
        <v>663</v>
      </c>
      <c r="C379" s="211" t="s">
        <v>340</v>
      </c>
      <c r="D379" s="63">
        <f>SUM(D380:D386)</f>
        <v>790</v>
      </c>
      <c r="E379" s="63">
        <f t="shared" ref="E379:I379" si="315">SUM(E380:E386)</f>
        <v>0</v>
      </c>
      <c r="F379" s="63">
        <f t="shared" si="315"/>
        <v>0</v>
      </c>
      <c r="G379" s="63">
        <f t="shared" si="315"/>
        <v>790</v>
      </c>
      <c r="H379" s="63">
        <f t="shared" si="315"/>
        <v>0</v>
      </c>
      <c r="I379" s="63">
        <f t="shared" si="315"/>
        <v>0</v>
      </c>
      <c r="J379" s="232" t="s">
        <v>502</v>
      </c>
      <c r="K379" s="232" t="s">
        <v>117</v>
      </c>
      <c r="L379" s="211">
        <v>7</v>
      </c>
    </row>
    <row r="380" spans="1:13" x14ac:dyDescent="0.25">
      <c r="A380" s="428"/>
      <c r="B380" s="232"/>
      <c r="C380" s="207" t="s">
        <v>73</v>
      </c>
      <c r="D380" s="212">
        <f t="shared" ref="D380:D383" si="316">SUM(E380:I380)</f>
        <v>190</v>
      </c>
      <c r="E380" s="212">
        <f t="shared" ref="E380:F380" si="317">E388+E396</f>
        <v>0</v>
      </c>
      <c r="F380" s="212">
        <f t="shared" si="317"/>
        <v>0</v>
      </c>
      <c r="G380" s="212">
        <f>G388+G396</f>
        <v>190</v>
      </c>
      <c r="H380" s="212">
        <f t="shared" ref="H380:I380" si="318">H388+H396</f>
        <v>0</v>
      </c>
      <c r="I380" s="212">
        <f t="shared" si="318"/>
        <v>0</v>
      </c>
      <c r="J380" s="232"/>
      <c r="K380" s="232"/>
      <c r="L380" s="207">
        <v>1</v>
      </c>
    </row>
    <row r="381" spans="1:13" x14ac:dyDescent="0.25">
      <c r="A381" s="428"/>
      <c r="B381" s="232"/>
      <c r="C381" s="207" t="s">
        <v>77</v>
      </c>
      <c r="D381" s="212">
        <f t="shared" si="316"/>
        <v>100</v>
      </c>
      <c r="E381" s="212">
        <f t="shared" ref="E381:G381" si="319">E389+E397</f>
        <v>0</v>
      </c>
      <c r="F381" s="212">
        <f t="shared" si="319"/>
        <v>0</v>
      </c>
      <c r="G381" s="212">
        <f t="shared" si="319"/>
        <v>100</v>
      </c>
      <c r="H381" s="212">
        <f t="shared" ref="H381:I381" si="320">H389+H397</f>
        <v>0</v>
      </c>
      <c r="I381" s="212">
        <f t="shared" si="320"/>
        <v>0</v>
      </c>
      <c r="J381" s="232"/>
      <c r="K381" s="232"/>
      <c r="L381" s="207">
        <v>1</v>
      </c>
    </row>
    <row r="382" spans="1:13" x14ac:dyDescent="0.25">
      <c r="A382" s="428"/>
      <c r="B382" s="232"/>
      <c r="C382" s="207" t="s">
        <v>330</v>
      </c>
      <c r="D382" s="212">
        <f t="shared" si="316"/>
        <v>100</v>
      </c>
      <c r="E382" s="212">
        <f t="shared" ref="E382:G382" si="321">E390+E398</f>
        <v>0</v>
      </c>
      <c r="F382" s="212">
        <f t="shared" si="321"/>
        <v>0</v>
      </c>
      <c r="G382" s="212">
        <f t="shared" si="321"/>
        <v>100</v>
      </c>
      <c r="H382" s="212">
        <f t="shared" ref="H382:I382" si="322">H390+H398</f>
        <v>0</v>
      </c>
      <c r="I382" s="212">
        <f t="shared" si="322"/>
        <v>0</v>
      </c>
      <c r="J382" s="232"/>
      <c r="K382" s="232"/>
      <c r="L382" s="207">
        <v>1</v>
      </c>
    </row>
    <row r="383" spans="1:13" x14ac:dyDescent="0.25">
      <c r="A383" s="428"/>
      <c r="B383" s="232"/>
      <c r="C383" s="207" t="s">
        <v>331</v>
      </c>
      <c r="D383" s="212">
        <f t="shared" si="316"/>
        <v>100</v>
      </c>
      <c r="E383" s="212">
        <f t="shared" ref="E383:G383" si="323">E391+E399</f>
        <v>0</v>
      </c>
      <c r="F383" s="212">
        <f t="shared" si="323"/>
        <v>0</v>
      </c>
      <c r="G383" s="212">
        <f t="shared" si="323"/>
        <v>100</v>
      </c>
      <c r="H383" s="212">
        <f t="shared" ref="H383:I383" si="324">H391+H399</f>
        <v>0</v>
      </c>
      <c r="I383" s="212">
        <f t="shared" si="324"/>
        <v>0</v>
      </c>
      <c r="J383" s="232"/>
      <c r="K383" s="232"/>
      <c r="L383" s="207">
        <v>1</v>
      </c>
    </row>
    <row r="384" spans="1:13" s="35" customFormat="1" x14ac:dyDescent="0.25">
      <c r="A384" s="428"/>
      <c r="B384" s="232"/>
      <c r="C384" s="207" t="s">
        <v>341</v>
      </c>
      <c r="D384" s="212">
        <f>SUM(E384:I384)</f>
        <v>100</v>
      </c>
      <c r="E384" s="212">
        <f t="shared" ref="E384:G384" si="325">E392+E400</f>
        <v>0</v>
      </c>
      <c r="F384" s="212">
        <f t="shared" si="325"/>
        <v>0</v>
      </c>
      <c r="G384" s="212">
        <f t="shared" si="325"/>
        <v>100</v>
      </c>
      <c r="H384" s="212">
        <f t="shared" ref="H384:I384" si="326">H392+H400</f>
        <v>0</v>
      </c>
      <c r="I384" s="212">
        <f t="shared" si="326"/>
        <v>0</v>
      </c>
      <c r="J384" s="232"/>
      <c r="K384" s="232"/>
      <c r="L384" s="207">
        <v>1</v>
      </c>
    </row>
    <row r="385" spans="1:12" ht="30" x14ac:dyDescent="0.25">
      <c r="A385" s="428"/>
      <c r="B385" s="232"/>
      <c r="C385" s="207" t="s">
        <v>342</v>
      </c>
      <c r="D385" s="212">
        <f t="shared" ref="D385:D386" si="327">SUM(E385:I385)</f>
        <v>100</v>
      </c>
      <c r="E385" s="212">
        <f t="shared" ref="E385:G385" si="328">E393+E401</f>
        <v>0</v>
      </c>
      <c r="F385" s="212">
        <f t="shared" si="328"/>
        <v>0</v>
      </c>
      <c r="G385" s="212">
        <f t="shared" si="328"/>
        <v>100</v>
      </c>
      <c r="H385" s="212">
        <f t="shared" ref="H385:I385" si="329">H393+H401</f>
        <v>0</v>
      </c>
      <c r="I385" s="212">
        <f t="shared" si="329"/>
        <v>0</v>
      </c>
      <c r="J385" s="232"/>
      <c r="K385" s="232"/>
      <c r="L385" s="207">
        <v>1</v>
      </c>
    </row>
    <row r="386" spans="1:12" ht="30" x14ac:dyDescent="0.25">
      <c r="A386" s="428"/>
      <c r="B386" s="232"/>
      <c r="C386" s="207" t="s">
        <v>343</v>
      </c>
      <c r="D386" s="212">
        <f t="shared" si="327"/>
        <v>100</v>
      </c>
      <c r="E386" s="212">
        <f t="shared" ref="E386:G386" si="330">E394+E402</f>
        <v>0</v>
      </c>
      <c r="F386" s="212">
        <f t="shared" si="330"/>
        <v>0</v>
      </c>
      <c r="G386" s="212">
        <f t="shared" si="330"/>
        <v>100</v>
      </c>
      <c r="H386" s="212">
        <f t="shared" ref="H386:I386" si="331">H394+H402</f>
        <v>0</v>
      </c>
      <c r="I386" s="212">
        <f t="shared" si="331"/>
        <v>0</v>
      </c>
      <c r="J386" s="232"/>
      <c r="K386" s="232"/>
      <c r="L386" s="207">
        <v>1</v>
      </c>
    </row>
    <row r="387" spans="1:12" ht="28.5" x14ac:dyDescent="0.25">
      <c r="A387" s="428" t="s">
        <v>716</v>
      </c>
      <c r="B387" s="232" t="s">
        <v>54</v>
      </c>
      <c r="C387" s="211" t="s">
        <v>340</v>
      </c>
      <c r="D387" s="63">
        <f>SUM(D388:D394)</f>
        <v>0</v>
      </c>
      <c r="E387" s="63">
        <f t="shared" ref="E387" si="332">E388+E389+E390+E391+E392+E393+E394</f>
        <v>0</v>
      </c>
      <c r="F387" s="63">
        <f t="shared" ref="F387:G387" si="333">SUM(F388:F394)</f>
        <v>0</v>
      </c>
      <c r="G387" s="63">
        <f t="shared" si="333"/>
        <v>0</v>
      </c>
      <c r="H387" s="63">
        <f t="shared" ref="H387" si="334">H388+H389+H390+H391+H392+H393+H394</f>
        <v>0</v>
      </c>
      <c r="I387" s="63">
        <f t="shared" ref="I387" si="335">I388+I389+I390+I391+I392+I393+I394</f>
        <v>0</v>
      </c>
      <c r="J387" s="232" t="s">
        <v>504</v>
      </c>
      <c r="K387" s="232" t="s">
        <v>118</v>
      </c>
      <c r="L387" s="211">
        <v>7</v>
      </c>
    </row>
    <row r="388" spans="1:12" x14ac:dyDescent="0.25">
      <c r="A388" s="428"/>
      <c r="B388" s="232"/>
      <c r="C388" s="207" t="s">
        <v>73</v>
      </c>
      <c r="D388" s="212">
        <f t="shared" ref="D388:D391" si="336">SUM(E388:I388)</f>
        <v>0</v>
      </c>
      <c r="E388" s="212">
        <v>0</v>
      </c>
      <c r="F388" s="212">
        <v>0</v>
      </c>
      <c r="G388" s="212">
        <v>0</v>
      </c>
      <c r="H388" s="212">
        <v>0</v>
      </c>
      <c r="I388" s="212">
        <v>0</v>
      </c>
      <c r="J388" s="232"/>
      <c r="K388" s="232"/>
      <c r="L388" s="207">
        <v>1</v>
      </c>
    </row>
    <row r="389" spans="1:12" x14ac:dyDescent="0.25">
      <c r="A389" s="428"/>
      <c r="B389" s="232"/>
      <c r="C389" s="207" t="s">
        <v>77</v>
      </c>
      <c r="D389" s="212">
        <f t="shared" si="336"/>
        <v>0</v>
      </c>
      <c r="E389" s="212">
        <v>0</v>
      </c>
      <c r="F389" s="212">
        <v>0</v>
      </c>
      <c r="G389" s="212">
        <v>0</v>
      </c>
      <c r="H389" s="212">
        <v>0</v>
      </c>
      <c r="I389" s="212">
        <v>0</v>
      </c>
      <c r="J389" s="232"/>
      <c r="K389" s="232"/>
      <c r="L389" s="207">
        <v>1</v>
      </c>
    </row>
    <row r="390" spans="1:12" x14ac:dyDescent="0.25">
      <c r="A390" s="428"/>
      <c r="B390" s="232"/>
      <c r="C390" s="207" t="s">
        <v>330</v>
      </c>
      <c r="D390" s="212">
        <f t="shared" si="336"/>
        <v>0</v>
      </c>
      <c r="E390" s="212">
        <v>0</v>
      </c>
      <c r="F390" s="212">
        <v>0</v>
      </c>
      <c r="G390" s="212">
        <v>0</v>
      </c>
      <c r="H390" s="212">
        <v>0</v>
      </c>
      <c r="I390" s="212">
        <v>0</v>
      </c>
      <c r="J390" s="232"/>
      <c r="K390" s="232"/>
      <c r="L390" s="207">
        <v>1</v>
      </c>
    </row>
    <row r="391" spans="1:12" x14ac:dyDescent="0.25">
      <c r="A391" s="428"/>
      <c r="B391" s="232"/>
      <c r="C391" s="207" t="s">
        <v>331</v>
      </c>
      <c r="D391" s="212">
        <f t="shared" si="336"/>
        <v>0</v>
      </c>
      <c r="E391" s="212">
        <v>0</v>
      </c>
      <c r="F391" s="212">
        <v>0</v>
      </c>
      <c r="G391" s="212">
        <v>0</v>
      </c>
      <c r="H391" s="212">
        <v>0</v>
      </c>
      <c r="I391" s="212">
        <v>0</v>
      </c>
      <c r="J391" s="232"/>
      <c r="K391" s="232"/>
      <c r="L391" s="207">
        <v>1</v>
      </c>
    </row>
    <row r="392" spans="1:12" s="35" customFormat="1" x14ac:dyDescent="0.25">
      <c r="A392" s="428"/>
      <c r="B392" s="232"/>
      <c r="C392" s="207" t="s">
        <v>341</v>
      </c>
      <c r="D392" s="212">
        <f>SUM(E392:I392)</f>
        <v>0</v>
      </c>
      <c r="E392" s="212">
        <v>0</v>
      </c>
      <c r="F392" s="212">
        <v>0</v>
      </c>
      <c r="G392" s="212">
        <v>0</v>
      </c>
      <c r="H392" s="212">
        <v>0</v>
      </c>
      <c r="I392" s="212">
        <v>0</v>
      </c>
      <c r="J392" s="232"/>
      <c r="K392" s="232"/>
      <c r="L392" s="211">
        <v>1</v>
      </c>
    </row>
    <row r="393" spans="1:12" ht="30" x14ac:dyDescent="0.25">
      <c r="A393" s="428"/>
      <c r="B393" s="232"/>
      <c r="C393" s="207" t="s">
        <v>342</v>
      </c>
      <c r="D393" s="212">
        <f t="shared" ref="D393:D394" si="337">SUM(E393:I393)</f>
        <v>0</v>
      </c>
      <c r="E393" s="212">
        <v>0</v>
      </c>
      <c r="F393" s="212">
        <v>0</v>
      </c>
      <c r="G393" s="212">
        <v>0</v>
      </c>
      <c r="H393" s="212">
        <v>0</v>
      </c>
      <c r="I393" s="212">
        <v>0</v>
      </c>
      <c r="J393" s="232"/>
      <c r="K393" s="232"/>
      <c r="L393" s="207">
        <v>1</v>
      </c>
    </row>
    <row r="394" spans="1:12" ht="30" x14ac:dyDescent="0.25">
      <c r="A394" s="428"/>
      <c r="B394" s="232"/>
      <c r="C394" s="207" t="s">
        <v>343</v>
      </c>
      <c r="D394" s="212">
        <f t="shared" si="337"/>
        <v>0</v>
      </c>
      <c r="E394" s="212">
        <v>0</v>
      </c>
      <c r="F394" s="212">
        <v>0</v>
      </c>
      <c r="G394" s="212">
        <v>0</v>
      </c>
      <c r="H394" s="212">
        <v>0</v>
      </c>
      <c r="I394" s="212">
        <v>0</v>
      </c>
      <c r="J394" s="232"/>
      <c r="K394" s="232"/>
      <c r="L394" s="207">
        <v>1</v>
      </c>
    </row>
    <row r="395" spans="1:12" ht="28.5" x14ac:dyDescent="0.25">
      <c r="A395" s="428" t="s">
        <v>717</v>
      </c>
      <c r="B395" s="232" t="s">
        <v>119</v>
      </c>
      <c r="C395" s="211" t="s">
        <v>340</v>
      </c>
      <c r="D395" s="63">
        <f>SUM(D396:D402)</f>
        <v>790</v>
      </c>
      <c r="E395" s="63">
        <f>E396+E397+E398+E399+E400+E401+E402</f>
        <v>0</v>
      </c>
      <c r="F395" s="63">
        <f t="shared" ref="F395" si="338">F396+F397+F398+F399+F400+F401+F402</f>
        <v>0</v>
      </c>
      <c r="G395" s="63">
        <f t="shared" ref="G395" si="339">SUM(G396:G402)</f>
        <v>790</v>
      </c>
      <c r="H395" s="63">
        <f t="shared" ref="H395" si="340">H396+H397+H398+H399+H400+H401+H402</f>
        <v>0</v>
      </c>
      <c r="I395" s="63">
        <f t="shared" ref="I395" si="341">I396+I397+I398+I399+I400+I401+I402</f>
        <v>0</v>
      </c>
      <c r="J395" s="232" t="s">
        <v>504</v>
      </c>
      <c r="K395" s="232" t="s">
        <v>118</v>
      </c>
      <c r="L395" s="211">
        <v>7</v>
      </c>
    </row>
    <row r="396" spans="1:12" x14ac:dyDescent="0.25">
      <c r="A396" s="428"/>
      <c r="B396" s="232"/>
      <c r="C396" s="207" t="s">
        <v>73</v>
      </c>
      <c r="D396" s="212">
        <f t="shared" ref="D396:D399" si="342">SUM(E396:I396)</f>
        <v>190</v>
      </c>
      <c r="E396" s="212">
        <v>0</v>
      </c>
      <c r="F396" s="212">
        <v>0</v>
      </c>
      <c r="G396" s="212">
        <v>190</v>
      </c>
      <c r="H396" s="212">
        <v>0</v>
      </c>
      <c r="I396" s="212">
        <v>0</v>
      </c>
      <c r="J396" s="232"/>
      <c r="K396" s="232"/>
      <c r="L396" s="207">
        <v>1</v>
      </c>
    </row>
    <row r="397" spans="1:12" x14ac:dyDescent="0.25">
      <c r="A397" s="428"/>
      <c r="B397" s="232"/>
      <c r="C397" s="207" t="s">
        <v>77</v>
      </c>
      <c r="D397" s="212">
        <f t="shared" si="342"/>
        <v>100</v>
      </c>
      <c r="E397" s="212">
        <v>0</v>
      </c>
      <c r="F397" s="212">
        <v>0</v>
      </c>
      <c r="G397" s="212">
        <v>100</v>
      </c>
      <c r="H397" s="212">
        <v>0</v>
      </c>
      <c r="I397" s="212">
        <v>0</v>
      </c>
      <c r="J397" s="232"/>
      <c r="K397" s="232"/>
      <c r="L397" s="207">
        <v>1</v>
      </c>
    </row>
    <row r="398" spans="1:12" x14ac:dyDescent="0.25">
      <c r="A398" s="428"/>
      <c r="B398" s="232"/>
      <c r="C398" s="207" t="s">
        <v>330</v>
      </c>
      <c r="D398" s="212">
        <f t="shared" si="342"/>
        <v>100</v>
      </c>
      <c r="E398" s="212">
        <v>0</v>
      </c>
      <c r="F398" s="212">
        <v>0</v>
      </c>
      <c r="G398" s="212">
        <v>100</v>
      </c>
      <c r="H398" s="212">
        <v>0</v>
      </c>
      <c r="I398" s="212">
        <v>0</v>
      </c>
      <c r="J398" s="232"/>
      <c r="K398" s="232"/>
      <c r="L398" s="207">
        <v>1</v>
      </c>
    </row>
    <row r="399" spans="1:12" x14ac:dyDescent="0.25">
      <c r="A399" s="428"/>
      <c r="B399" s="232"/>
      <c r="C399" s="207" t="s">
        <v>331</v>
      </c>
      <c r="D399" s="212">
        <f t="shared" si="342"/>
        <v>100</v>
      </c>
      <c r="E399" s="212">
        <v>0</v>
      </c>
      <c r="F399" s="212">
        <v>0</v>
      </c>
      <c r="G399" s="212">
        <v>100</v>
      </c>
      <c r="H399" s="212">
        <v>0</v>
      </c>
      <c r="I399" s="212">
        <v>0</v>
      </c>
      <c r="J399" s="232"/>
      <c r="K399" s="232"/>
      <c r="L399" s="207">
        <v>1</v>
      </c>
    </row>
    <row r="400" spans="1:12" s="35" customFormat="1" x14ac:dyDescent="0.25">
      <c r="A400" s="428"/>
      <c r="B400" s="232"/>
      <c r="C400" s="207" t="s">
        <v>341</v>
      </c>
      <c r="D400" s="212">
        <f>SUM(E400:I400)</f>
        <v>100</v>
      </c>
      <c r="E400" s="212">
        <v>0</v>
      </c>
      <c r="F400" s="212">
        <v>0</v>
      </c>
      <c r="G400" s="212">
        <v>100</v>
      </c>
      <c r="H400" s="212">
        <v>0</v>
      </c>
      <c r="I400" s="212">
        <v>0</v>
      </c>
      <c r="J400" s="232"/>
      <c r="K400" s="232"/>
      <c r="L400" s="207">
        <v>1</v>
      </c>
    </row>
    <row r="401" spans="1:12" ht="30" x14ac:dyDescent="0.25">
      <c r="A401" s="428"/>
      <c r="B401" s="232"/>
      <c r="C401" s="207" t="s">
        <v>342</v>
      </c>
      <c r="D401" s="212">
        <f t="shared" ref="D401:D402" si="343">SUM(E401:I401)</f>
        <v>100</v>
      </c>
      <c r="E401" s="212">
        <v>0</v>
      </c>
      <c r="F401" s="212">
        <v>0</v>
      </c>
      <c r="G401" s="212">
        <v>100</v>
      </c>
      <c r="H401" s="212">
        <v>0</v>
      </c>
      <c r="I401" s="212">
        <v>0</v>
      </c>
      <c r="J401" s="232"/>
      <c r="K401" s="232"/>
      <c r="L401" s="207">
        <v>1</v>
      </c>
    </row>
    <row r="402" spans="1:12" ht="30" x14ac:dyDescent="0.25">
      <c r="A402" s="428"/>
      <c r="B402" s="232"/>
      <c r="C402" s="207" t="s">
        <v>343</v>
      </c>
      <c r="D402" s="212">
        <f t="shared" si="343"/>
        <v>100</v>
      </c>
      <c r="E402" s="212">
        <v>0</v>
      </c>
      <c r="F402" s="212">
        <v>0</v>
      </c>
      <c r="G402" s="212">
        <v>100</v>
      </c>
      <c r="H402" s="212">
        <v>0</v>
      </c>
      <c r="I402" s="212">
        <v>0</v>
      </c>
      <c r="J402" s="232"/>
      <c r="K402" s="232"/>
      <c r="L402" s="207">
        <v>1</v>
      </c>
    </row>
    <row r="403" spans="1:12" ht="28.5" x14ac:dyDescent="0.25">
      <c r="A403" s="428"/>
      <c r="B403" s="438" t="s">
        <v>120</v>
      </c>
      <c r="C403" s="211" t="s">
        <v>340</v>
      </c>
      <c r="D403" s="63">
        <f>SUM(D404:D410)</f>
        <v>748315.49999999988</v>
      </c>
      <c r="E403" s="63">
        <f t="shared" ref="E403:I403" si="344">SUM(E404:E410)</f>
        <v>6943</v>
      </c>
      <c r="F403" s="63">
        <f t="shared" si="344"/>
        <v>22471.1</v>
      </c>
      <c r="G403" s="63">
        <f t="shared" si="344"/>
        <v>718875.10000000009</v>
      </c>
      <c r="H403" s="63">
        <f t="shared" si="344"/>
        <v>26.3</v>
      </c>
      <c r="I403" s="63">
        <f t="shared" si="344"/>
        <v>0</v>
      </c>
      <c r="J403" s="232"/>
      <c r="K403" s="232"/>
      <c r="L403" s="207"/>
    </row>
    <row r="404" spans="1:12" x14ac:dyDescent="0.25">
      <c r="A404" s="428"/>
      <c r="B404" s="438"/>
      <c r="C404" s="207" t="s">
        <v>73</v>
      </c>
      <c r="D404" s="212">
        <f t="shared" ref="D404:D406" si="345">SUM(E404:I404)</f>
        <v>118254.2</v>
      </c>
      <c r="E404" s="212">
        <f>E332+E266+E226+E176+E159+E78+E45+E12+D315</f>
        <v>651.5</v>
      </c>
      <c r="F404" s="212">
        <f>F332+F266+F226+F176+F159+F78+F45+F12+F323</f>
        <v>3172.2000000000003</v>
      </c>
      <c r="G404" s="212">
        <f t="shared" ref="G404:G410" si="346">G332+G266+G225+G176+G159+G78+G45+G12</f>
        <v>114404.2</v>
      </c>
      <c r="H404" s="212">
        <f t="shared" ref="H404:I409" si="347">H332+H266+H226+H176+H159+H78+H45+H12</f>
        <v>26.3</v>
      </c>
      <c r="I404" s="212">
        <f t="shared" si="347"/>
        <v>0</v>
      </c>
      <c r="J404" s="232"/>
      <c r="K404" s="232"/>
      <c r="L404" s="207"/>
    </row>
    <row r="405" spans="1:12" x14ac:dyDescent="0.25">
      <c r="A405" s="428"/>
      <c r="B405" s="438"/>
      <c r="C405" s="207" t="s">
        <v>77</v>
      </c>
      <c r="D405" s="212">
        <f t="shared" si="345"/>
        <v>109862.79999999999</v>
      </c>
      <c r="E405" s="212">
        <f>E333+E267+E227+E177+E160+E79+E46+E13+E316</f>
        <v>6291.5</v>
      </c>
      <c r="F405" s="212">
        <f>F333+F267+F227+F177+F160+F79+F46+F13+F324</f>
        <v>3999.9</v>
      </c>
      <c r="G405" s="212">
        <f t="shared" si="346"/>
        <v>99571.4</v>
      </c>
      <c r="H405" s="212">
        <f t="shared" si="347"/>
        <v>0</v>
      </c>
      <c r="I405" s="212">
        <f t="shared" si="347"/>
        <v>0</v>
      </c>
      <c r="J405" s="232"/>
      <c r="K405" s="232"/>
      <c r="L405" s="207"/>
    </row>
    <row r="406" spans="1:12" x14ac:dyDescent="0.25">
      <c r="A406" s="428"/>
      <c r="B406" s="438"/>
      <c r="C406" s="207" t="s">
        <v>330</v>
      </c>
      <c r="D406" s="212">
        <f t="shared" si="345"/>
        <v>104039.7</v>
      </c>
      <c r="E406" s="212">
        <f>E334+E268+E228+E178+E161+E80+E47+E14+D317</f>
        <v>0</v>
      </c>
      <c r="F406" s="212">
        <f>F334+F268+F228+F178+F161+F80+F47+F14</f>
        <v>3059.8</v>
      </c>
      <c r="G406" s="212">
        <f t="shared" si="346"/>
        <v>100979.9</v>
      </c>
      <c r="H406" s="212">
        <f t="shared" si="347"/>
        <v>0</v>
      </c>
      <c r="I406" s="212">
        <f t="shared" si="347"/>
        <v>0</v>
      </c>
      <c r="J406" s="232"/>
      <c r="K406" s="232"/>
      <c r="L406" s="207"/>
    </row>
    <row r="407" spans="1:12" x14ac:dyDescent="0.25">
      <c r="A407" s="428"/>
      <c r="B407" s="438"/>
      <c r="C407" s="207" t="s">
        <v>331</v>
      </c>
      <c r="D407" s="212">
        <f>SUM(E407:I407)</f>
        <v>104039.7</v>
      </c>
      <c r="E407" s="212">
        <f>E335+E269+E229+E179+E162+E81+E48+E15+D318</f>
        <v>0</v>
      </c>
      <c r="F407" s="212">
        <f>F335+F269+F229+F179+F162+F81+F48+F15</f>
        <v>3059.8</v>
      </c>
      <c r="G407" s="212">
        <f t="shared" si="346"/>
        <v>100979.9</v>
      </c>
      <c r="H407" s="212">
        <f t="shared" si="347"/>
        <v>0</v>
      </c>
      <c r="I407" s="212">
        <f t="shared" si="347"/>
        <v>0</v>
      </c>
      <c r="J407" s="232"/>
      <c r="K407" s="232"/>
      <c r="L407" s="207"/>
    </row>
    <row r="408" spans="1:12" s="35" customFormat="1" x14ac:dyDescent="0.25">
      <c r="A408" s="428"/>
      <c r="B408" s="438"/>
      <c r="C408" s="207" t="s">
        <v>341</v>
      </c>
      <c r="D408" s="212">
        <f>SUM(E408:I408)</f>
        <v>104039.7</v>
      </c>
      <c r="E408" s="212">
        <f>E336+E270+E230+E180+E163+E82+E49+E16+D319</f>
        <v>0</v>
      </c>
      <c r="F408" s="212">
        <f>F336+F270+F230+F180+F163+F82+F49+F16</f>
        <v>3059.8</v>
      </c>
      <c r="G408" s="212">
        <f t="shared" si="346"/>
        <v>100979.9</v>
      </c>
      <c r="H408" s="212">
        <f t="shared" si="347"/>
        <v>0</v>
      </c>
      <c r="I408" s="212">
        <f t="shared" si="347"/>
        <v>0</v>
      </c>
      <c r="J408" s="232"/>
      <c r="K408" s="232"/>
      <c r="L408" s="211"/>
    </row>
    <row r="409" spans="1:12" ht="30" x14ac:dyDescent="0.25">
      <c r="A409" s="428"/>
      <c r="B409" s="438"/>
      <c r="C409" s="207" t="s">
        <v>342</v>
      </c>
      <c r="D409" s="212">
        <f t="shared" ref="D409:D410" si="348">SUM(E409:I409)</f>
        <v>104039.7</v>
      </c>
      <c r="E409" s="212">
        <f>E337+E271+E231+E181+E164+E83+E50+E17+D320</f>
        <v>0</v>
      </c>
      <c r="F409" s="212">
        <f>F337+F271+F231+F181+F164+F83+F50+F17</f>
        <v>3059.8</v>
      </c>
      <c r="G409" s="212">
        <f t="shared" si="346"/>
        <v>100979.9</v>
      </c>
      <c r="H409" s="212">
        <f t="shared" si="347"/>
        <v>0</v>
      </c>
      <c r="I409" s="212">
        <f t="shared" si="347"/>
        <v>0</v>
      </c>
      <c r="J409" s="232"/>
      <c r="K409" s="232"/>
      <c r="L409" s="207"/>
    </row>
    <row r="410" spans="1:12" ht="30" x14ac:dyDescent="0.25">
      <c r="A410" s="428"/>
      <c r="B410" s="438"/>
      <c r="C410" s="207" t="s">
        <v>343</v>
      </c>
      <c r="D410" s="212">
        <f t="shared" si="348"/>
        <v>104039.7</v>
      </c>
      <c r="E410" s="212">
        <f>E338+E272+E232+E182+E165+E84+E51+E18+D321</f>
        <v>0</v>
      </c>
      <c r="F410" s="212">
        <f>F338+F272+F231+F182+F165+F84+F51+F18</f>
        <v>3059.8</v>
      </c>
      <c r="G410" s="212">
        <f t="shared" si="346"/>
        <v>100979.9</v>
      </c>
      <c r="H410" s="212">
        <f>H338+H272+H231+H182+H165+H84+H51+H18</f>
        <v>0</v>
      </c>
      <c r="I410" s="212">
        <f>I338+I272+I231+I182+I165+I84+I51+I18</f>
        <v>0</v>
      </c>
      <c r="J410" s="232"/>
      <c r="K410" s="232"/>
      <c r="L410" s="207"/>
    </row>
    <row r="411" spans="1:12" x14ac:dyDescent="0.25">
      <c r="A411" s="13"/>
      <c r="B411" s="14"/>
      <c r="C411" s="14"/>
      <c r="D411" s="1"/>
      <c r="E411" s="1"/>
      <c r="F411" s="1"/>
      <c r="G411" s="1"/>
      <c r="H411" s="1"/>
      <c r="I411" s="1"/>
      <c r="J411" s="14"/>
      <c r="K411" s="14"/>
      <c r="L411" s="14"/>
    </row>
    <row r="412" spans="1:12" x14ac:dyDescent="0.25">
      <c r="A412" s="13"/>
      <c r="B412" s="213"/>
      <c r="C412" s="14"/>
      <c r="D412" s="1"/>
      <c r="E412" s="1"/>
      <c r="F412" s="1"/>
      <c r="G412" s="1"/>
      <c r="H412" s="1"/>
      <c r="I412" s="1"/>
      <c r="J412" s="14"/>
      <c r="K412" s="14"/>
      <c r="L412" s="14"/>
    </row>
    <row r="413" spans="1:12" x14ac:dyDescent="0.25">
      <c r="A413" s="13"/>
      <c r="B413" s="213"/>
      <c r="C413" s="14"/>
      <c r="D413" s="1"/>
      <c r="E413" s="1"/>
      <c r="F413" s="1"/>
      <c r="G413" s="1"/>
      <c r="H413" s="1"/>
      <c r="I413" s="1"/>
      <c r="J413" s="14"/>
      <c r="K413" s="14"/>
      <c r="L413" s="14"/>
    </row>
  </sheetData>
  <mergeCells count="213">
    <mergeCell ref="A314:A321"/>
    <mergeCell ref="B314:B321"/>
    <mergeCell ref="A322:A329"/>
    <mergeCell ref="B322:B329"/>
    <mergeCell ref="J322:J329"/>
    <mergeCell ref="K322:K329"/>
    <mergeCell ref="A305:A312"/>
    <mergeCell ref="B305:B312"/>
    <mergeCell ref="K305:K312"/>
    <mergeCell ref="J305:J312"/>
    <mergeCell ref="A313:L313"/>
    <mergeCell ref="K314:K321"/>
    <mergeCell ref="J314:J321"/>
    <mergeCell ref="A403:A410"/>
    <mergeCell ref="B403:B410"/>
    <mergeCell ref="J403:J410"/>
    <mergeCell ref="K403:K410"/>
    <mergeCell ref="A330:L330"/>
    <mergeCell ref="J395:J402"/>
    <mergeCell ref="K395:K402"/>
    <mergeCell ref="B395:B402"/>
    <mergeCell ref="A395:A402"/>
    <mergeCell ref="A379:A386"/>
    <mergeCell ref="B379:B386"/>
    <mergeCell ref="J379:J386"/>
    <mergeCell ref="K379:K386"/>
    <mergeCell ref="A387:A394"/>
    <mergeCell ref="B387:B394"/>
    <mergeCell ref="J387:J394"/>
    <mergeCell ref="K387:K394"/>
    <mergeCell ref="A363:A370"/>
    <mergeCell ref="B363:B370"/>
    <mergeCell ref="J347:J354"/>
    <mergeCell ref="K347:K354"/>
    <mergeCell ref="J355:J362"/>
    <mergeCell ref="K355:K362"/>
    <mergeCell ref="J371:J378"/>
    <mergeCell ref="K371:K378"/>
    <mergeCell ref="A371:A378"/>
    <mergeCell ref="B371:B378"/>
    <mergeCell ref="J363:J370"/>
    <mergeCell ref="K363:K370"/>
    <mergeCell ref="J331:J338"/>
    <mergeCell ref="K331:K338"/>
    <mergeCell ref="A331:A338"/>
    <mergeCell ref="B331:B338"/>
    <mergeCell ref="A339:A346"/>
    <mergeCell ref="B339:B346"/>
    <mergeCell ref="J339:J346"/>
    <mergeCell ref="K339:K346"/>
    <mergeCell ref="A355:A362"/>
    <mergeCell ref="B355:B362"/>
    <mergeCell ref="A347:A354"/>
    <mergeCell ref="B347:B354"/>
    <mergeCell ref="K289:K296"/>
    <mergeCell ref="K297:K304"/>
    <mergeCell ref="A281:A288"/>
    <mergeCell ref="B281:B288"/>
    <mergeCell ref="A289:A296"/>
    <mergeCell ref="B289:B296"/>
    <mergeCell ref="A297:A304"/>
    <mergeCell ref="B297:B304"/>
    <mergeCell ref="J281:J288"/>
    <mergeCell ref="J289:J296"/>
    <mergeCell ref="J297:J304"/>
    <mergeCell ref="J265:J272"/>
    <mergeCell ref="K265:K272"/>
    <mergeCell ref="A265:A272"/>
    <mergeCell ref="B265:B272"/>
    <mergeCell ref="A273:A280"/>
    <mergeCell ref="B273:B280"/>
    <mergeCell ref="J273:J280"/>
    <mergeCell ref="K273:K280"/>
    <mergeCell ref="K281:K288"/>
    <mergeCell ref="A248:A255"/>
    <mergeCell ref="J248:J255"/>
    <mergeCell ref="K248:K255"/>
    <mergeCell ref="A256:A263"/>
    <mergeCell ref="B256:B263"/>
    <mergeCell ref="J256:J263"/>
    <mergeCell ref="K256:K263"/>
    <mergeCell ref="A264:L264"/>
    <mergeCell ref="B248:B255"/>
    <mergeCell ref="J224:J231"/>
    <mergeCell ref="K224:K231"/>
    <mergeCell ref="B232:B239"/>
    <mergeCell ref="J232:J239"/>
    <mergeCell ref="K232:K239"/>
    <mergeCell ref="J240:J247"/>
    <mergeCell ref="K240:K247"/>
    <mergeCell ref="A240:A247"/>
    <mergeCell ref="B240:B247"/>
    <mergeCell ref="B224:B231"/>
    <mergeCell ref="A224:A231"/>
    <mergeCell ref="A223:L223"/>
    <mergeCell ref="A191:A198"/>
    <mergeCell ref="B191:B198"/>
    <mergeCell ref="J191:J198"/>
    <mergeCell ref="K191:K198"/>
    <mergeCell ref="A199:A206"/>
    <mergeCell ref="B199:B206"/>
    <mergeCell ref="J199:J206"/>
    <mergeCell ref="B207:B214"/>
    <mergeCell ref="A207:A214"/>
    <mergeCell ref="K199:K206"/>
    <mergeCell ref="J207:J214"/>
    <mergeCell ref="K207:K214"/>
    <mergeCell ref="A215:A222"/>
    <mergeCell ref="B215:B222"/>
    <mergeCell ref="J215:J222"/>
    <mergeCell ref="K215:K222"/>
    <mergeCell ref="A183:A190"/>
    <mergeCell ref="B183:B190"/>
    <mergeCell ref="J183:J190"/>
    <mergeCell ref="K183:K190"/>
    <mergeCell ref="A175:A182"/>
    <mergeCell ref="B175:B182"/>
    <mergeCell ref="J175:J182"/>
    <mergeCell ref="K175:K182"/>
    <mergeCell ref="K141:K148"/>
    <mergeCell ref="A141:A148"/>
    <mergeCell ref="B141:B148"/>
    <mergeCell ref="A174:L174"/>
    <mergeCell ref="A158:A165"/>
    <mergeCell ref="B158:B165"/>
    <mergeCell ref="A166:A173"/>
    <mergeCell ref="B166:B173"/>
    <mergeCell ref="J158:J165"/>
    <mergeCell ref="J166:J173"/>
    <mergeCell ref="K158:K165"/>
    <mergeCell ref="K166:K173"/>
    <mergeCell ref="A149:A156"/>
    <mergeCell ref="B149:B156"/>
    <mergeCell ref="J149:J156"/>
    <mergeCell ref="K149:K156"/>
    <mergeCell ref="B52:B59"/>
    <mergeCell ref="K44:K51"/>
    <mergeCell ref="J35:J42"/>
    <mergeCell ref="K52:K59"/>
    <mergeCell ref="A77:A84"/>
    <mergeCell ref="A133:A140"/>
    <mergeCell ref="B133:B140"/>
    <mergeCell ref="J93:J100"/>
    <mergeCell ref="K93:K100"/>
    <mergeCell ref="J101:J108"/>
    <mergeCell ref="A85:A92"/>
    <mergeCell ref="B85:B92"/>
    <mergeCell ref="J85:J92"/>
    <mergeCell ref="K85:K92"/>
    <mergeCell ref="B77:B84"/>
    <mergeCell ref="J77:J84"/>
    <mergeCell ref="K77:K84"/>
    <mergeCell ref="J141:J148"/>
    <mergeCell ref="A76:L76"/>
    <mergeCell ref="A157:L157"/>
    <mergeCell ref="A93:A100"/>
    <mergeCell ref="B93:B100"/>
    <mergeCell ref="A101:A108"/>
    <mergeCell ref="B101:B108"/>
    <mergeCell ref="A109:A116"/>
    <mergeCell ref="B109:B116"/>
    <mergeCell ref="A117:A124"/>
    <mergeCell ref="B117:B124"/>
    <mergeCell ref="A125:A132"/>
    <mergeCell ref="B125:B132"/>
    <mergeCell ref="A2:L4"/>
    <mergeCell ref="K101:K108"/>
    <mergeCell ref="J109:J116"/>
    <mergeCell ref="K109:K116"/>
    <mergeCell ref="J117:J124"/>
    <mergeCell ref="K117:K124"/>
    <mergeCell ref="J125:J132"/>
    <mergeCell ref="K125:K132"/>
    <mergeCell ref="J133:J140"/>
    <mergeCell ref="K133:K140"/>
    <mergeCell ref="J19:J26"/>
    <mergeCell ref="K19:K26"/>
    <mergeCell ref="A19:A26"/>
    <mergeCell ref="B19:B26"/>
    <mergeCell ref="A35:A42"/>
    <mergeCell ref="B35:B42"/>
    <mergeCell ref="J11:J18"/>
    <mergeCell ref="B27:B34"/>
    <mergeCell ref="J27:J34"/>
    <mergeCell ref="K27:K34"/>
    <mergeCell ref="J52:J59"/>
    <mergeCell ref="K11:K18"/>
    <mergeCell ref="A9:L9"/>
    <mergeCell ref="A10:L10"/>
    <mergeCell ref="A11:A18"/>
    <mergeCell ref="B11:B18"/>
    <mergeCell ref="K68:K75"/>
    <mergeCell ref="J68:J75"/>
    <mergeCell ref="A27:A34"/>
    <mergeCell ref="K35:K42"/>
    <mergeCell ref="K6:L6"/>
    <mergeCell ref="B6:B7"/>
    <mergeCell ref="C6:C7"/>
    <mergeCell ref="D6:D7"/>
    <mergeCell ref="A6:A7"/>
    <mergeCell ref="K60:K67"/>
    <mergeCell ref="J60:J67"/>
    <mergeCell ref="B60:B67"/>
    <mergeCell ref="A60:A67"/>
    <mergeCell ref="A43:L43"/>
    <mergeCell ref="A44:A51"/>
    <mergeCell ref="B44:B51"/>
    <mergeCell ref="J44:J51"/>
    <mergeCell ref="A52:A59"/>
    <mergeCell ref="E6:I6"/>
    <mergeCell ref="B68:B75"/>
    <mergeCell ref="A68:A75"/>
    <mergeCell ref="J6:J7"/>
  </mergeCells>
  <pageMargins left="0.70866141732283472" right="0.70866141732283472" top="0.55118110236220474" bottom="0.27559055118110237" header="0.31496062992125984" footer="0.31496062992125984"/>
  <pageSetup paperSize="9" scale="50" firstPageNumber="27" fitToHeight="0" orientation="portrait" useFirstPageNumber="1" horizontalDpi="300" verticalDpi="300" r:id="rId1"/>
  <headerFooter>
    <oddHeader>&amp;C&amp;12&amp;P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2"/>
  <sheetViews>
    <sheetView view="pageLayout" topLeftCell="A29" zoomScale="70" zoomScaleNormal="100" zoomScalePageLayoutView="70" workbookViewId="0">
      <selection sqref="A1:J40"/>
    </sheetView>
  </sheetViews>
  <sheetFormatPr defaultRowHeight="12.75" x14ac:dyDescent="0.2"/>
  <cols>
    <col min="1" max="1" width="29.85546875" style="56" customWidth="1"/>
    <col min="2" max="2" width="21.7109375" style="45" customWidth="1"/>
    <col min="3" max="3" width="9.5703125" style="45" bestFit="1" customWidth="1"/>
    <col min="4" max="7" width="9.28515625" style="45" bestFit="1" customWidth="1"/>
    <col min="8" max="8" width="8.5703125" style="45" customWidth="1"/>
    <col min="9" max="9" width="12.42578125" style="45" customWidth="1"/>
    <col min="10" max="10" width="12.5703125" style="45" customWidth="1"/>
    <col min="11" max="16384" width="9.140625" style="45"/>
  </cols>
  <sheetData>
    <row r="1" spans="1:13" x14ac:dyDescent="0.2">
      <c r="A1" s="446" t="s">
        <v>608</v>
      </c>
      <c r="B1" s="446"/>
      <c r="C1" s="446"/>
      <c r="D1" s="446"/>
      <c r="E1" s="446"/>
      <c r="F1" s="446"/>
      <c r="G1" s="446"/>
      <c r="H1" s="446"/>
      <c r="I1" s="446"/>
      <c r="J1" s="446"/>
    </row>
    <row r="2" spans="1:13" ht="42" customHeight="1" x14ac:dyDescent="0.2">
      <c r="A2" s="446"/>
      <c r="B2" s="446"/>
      <c r="C2" s="446"/>
      <c r="D2" s="446"/>
      <c r="E2" s="446"/>
      <c r="F2" s="446"/>
      <c r="G2" s="446"/>
      <c r="H2" s="446"/>
      <c r="I2" s="446"/>
      <c r="J2" s="446"/>
    </row>
    <row r="3" spans="1:13" ht="45" customHeight="1" x14ac:dyDescent="0.2">
      <c r="A3" s="446"/>
      <c r="B3" s="446"/>
      <c r="C3" s="446"/>
      <c r="D3" s="446"/>
      <c r="E3" s="446"/>
      <c r="F3" s="446"/>
      <c r="G3" s="446"/>
      <c r="H3" s="446"/>
      <c r="I3" s="446"/>
      <c r="J3" s="446"/>
    </row>
    <row r="5" spans="1:13" ht="30" x14ac:dyDescent="0.2">
      <c r="A5" s="46" t="s">
        <v>184</v>
      </c>
      <c r="B5" s="381" t="s">
        <v>521</v>
      </c>
      <c r="C5" s="382"/>
      <c r="D5" s="382"/>
      <c r="E5" s="382"/>
      <c r="F5" s="382"/>
      <c r="G5" s="382"/>
      <c r="H5" s="382"/>
      <c r="I5" s="382"/>
      <c r="J5" s="383"/>
    </row>
    <row r="6" spans="1:13" ht="45" x14ac:dyDescent="0.2">
      <c r="A6" s="46" t="s">
        <v>185</v>
      </c>
      <c r="B6" s="381" t="s">
        <v>232</v>
      </c>
      <c r="C6" s="382"/>
      <c r="D6" s="382"/>
      <c r="E6" s="382"/>
      <c r="F6" s="382"/>
      <c r="G6" s="382"/>
      <c r="H6" s="382"/>
      <c r="I6" s="382"/>
      <c r="J6" s="383"/>
    </row>
    <row r="7" spans="1:13" ht="88.5" customHeight="1" x14ac:dyDescent="0.2">
      <c r="A7" s="46" t="s">
        <v>186</v>
      </c>
      <c r="B7" s="381" t="s">
        <v>681</v>
      </c>
      <c r="C7" s="382"/>
      <c r="D7" s="382"/>
      <c r="E7" s="382"/>
      <c r="F7" s="382"/>
      <c r="G7" s="382"/>
      <c r="H7" s="382"/>
      <c r="I7" s="382"/>
      <c r="J7" s="383"/>
    </row>
    <row r="8" spans="1:13" ht="32.25" customHeight="1" x14ac:dyDescent="0.2">
      <c r="A8" s="46" t="s">
        <v>187</v>
      </c>
      <c r="B8" s="381" t="s">
        <v>665</v>
      </c>
      <c r="C8" s="382"/>
      <c r="D8" s="382"/>
      <c r="E8" s="382"/>
      <c r="F8" s="382"/>
      <c r="G8" s="382"/>
      <c r="H8" s="382"/>
      <c r="I8" s="382"/>
      <c r="J8" s="383"/>
    </row>
    <row r="9" spans="1:13" ht="30" x14ac:dyDescent="0.2">
      <c r="A9" s="333" t="s">
        <v>188</v>
      </c>
      <c r="B9" s="107" t="s">
        <v>165</v>
      </c>
      <c r="C9" s="107" t="s">
        <v>166</v>
      </c>
      <c r="D9" s="107" t="s">
        <v>392</v>
      </c>
      <c r="E9" s="107" t="s">
        <v>393</v>
      </c>
      <c r="F9" s="107" t="s">
        <v>406</v>
      </c>
      <c r="G9" s="107" t="s">
        <v>395</v>
      </c>
      <c r="H9" s="107" t="s">
        <v>418</v>
      </c>
      <c r="I9" s="107" t="s">
        <v>342</v>
      </c>
      <c r="J9" s="107" t="s">
        <v>343</v>
      </c>
    </row>
    <row r="10" spans="1:13" ht="105" x14ac:dyDescent="0.2">
      <c r="A10" s="334"/>
      <c r="B10" s="109" t="s">
        <v>523</v>
      </c>
      <c r="C10" s="107">
        <v>35.299999999999997</v>
      </c>
      <c r="D10" s="107">
        <v>40.4</v>
      </c>
      <c r="E10" s="107">
        <v>45.2</v>
      </c>
      <c r="F10" s="107">
        <v>50.1</v>
      </c>
      <c r="G10" s="107">
        <v>55</v>
      </c>
      <c r="H10" s="107">
        <v>56.1</v>
      </c>
      <c r="I10" s="107">
        <v>57.2</v>
      </c>
      <c r="J10" s="107">
        <v>58.3</v>
      </c>
    </row>
    <row r="11" spans="1:13" ht="129.75" customHeight="1" x14ac:dyDescent="0.2">
      <c r="A11" s="445"/>
      <c r="B11" s="40" t="s">
        <v>668</v>
      </c>
      <c r="C11" s="107">
        <v>25</v>
      </c>
      <c r="D11" s="107">
        <v>25</v>
      </c>
      <c r="E11" s="88">
        <v>25</v>
      </c>
      <c r="F11" s="107">
        <v>25</v>
      </c>
      <c r="G11" s="107">
        <v>25</v>
      </c>
      <c r="H11" s="107">
        <v>25</v>
      </c>
      <c r="I11" s="107">
        <v>25</v>
      </c>
      <c r="J11" s="107">
        <v>25</v>
      </c>
    </row>
    <row r="12" spans="1:13" ht="15" x14ac:dyDescent="0.2">
      <c r="A12" s="333" t="s">
        <v>189</v>
      </c>
      <c r="B12" s="248" t="s">
        <v>190</v>
      </c>
      <c r="C12" s="336"/>
      <c r="D12" s="336"/>
      <c r="E12" s="336"/>
      <c r="F12" s="336"/>
      <c r="G12" s="336"/>
      <c r="H12" s="336"/>
      <c r="I12" s="336"/>
      <c r="J12" s="249"/>
    </row>
    <row r="13" spans="1:13" ht="15" x14ac:dyDescent="0.2">
      <c r="A13" s="334"/>
      <c r="B13" s="248" t="s">
        <v>524</v>
      </c>
      <c r="C13" s="336"/>
      <c r="D13" s="336"/>
      <c r="E13" s="336"/>
      <c r="F13" s="336"/>
      <c r="G13" s="336"/>
      <c r="H13" s="336"/>
      <c r="I13" s="336"/>
      <c r="J13" s="249"/>
    </row>
    <row r="14" spans="1:13" ht="30.75" customHeight="1" x14ac:dyDescent="0.2">
      <c r="A14" s="334"/>
      <c r="B14" s="447" t="s">
        <v>525</v>
      </c>
      <c r="C14" s="447"/>
      <c r="D14" s="447"/>
      <c r="E14" s="447"/>
      <c r="F14" s="447"/>
      <c r="G14" s="447"/>
      <c r="H14" s="447"/>
      <c r="I14" s="447"/>
      <c r="J14" s="447"/>
      <c r="K14" s="47"/>
      <c r="L14" s="47"/>
      <c r="M14" s="47"/>
    </row>
    <row r="15" spans="1:13" x14ac:dyDescent="0.2">
      <c r="A15" s="334"/>
      <c r="B15" s="254" t="s">
        <v>526</v>
      </c>
      <c r="C15" s="255"/>
      <c r="D15" s="255"/>
      <c r="E15" s="255"/>
      <c r="F15" s="255"/>
      <c r="G15" s="255"/>
      <c r="H15" s="255"/>
      <c r="I15" s="255"/>
      <c r="J15" s="256"/>
      <c r="K15" s="47"/>
      <c r="L15" s="47"/>
      <c r="M15" s="47"/>
    </row>
    <row r="16" spans="1:13" ht="9" customHeight="1" x14ac:dyDescent="0.2">
      <c r="A16" s="334"/>
      <c r="B16" s="448"/>
      <c r="C16" s="449"/>
      <c r="D16" s="449"/>
      <c r="E16" s="449"/>
      <c r="F16" s="449"/>
      <c r="G16" s="449"/>
      <c r="H16" s="449"/>
      <c r="I16" s="449"/>
      <c r="J16" s="450"/>
      <c r="K16" s="47"/>
      <c r="L16" s="47"/>
      <c r="M16" s="47"/>
    </row>
    <row r="17" spans="1:13" ht="40.5" hidden="1" customHeight="1" x14ac:dyDescent="0.2">
      <c r="A17" s="335"/>
      <c r="B17" s="451"/>
      <c r="C17" s="452"/>
      <c r="D17" s="452"/>
      <c r="E17" s="452"/>
      <c r="F17" s="452"/>
      <c r="G17" s="452"/>
      <c r="H17" s="452"/>
      <c r="I17" s="452"/>
      <c r="J17" s="453"/>
      <c r="K17" s="48"/>
      <c r="L17" s="48"/>
      <c r="M17" s="48"/>
    </row>
    <row r="18" spans="1:13" ht="25.5" customHeight="1" x14ac:dyDescent="0.2">
      <c r="A18" s="333" t="s">
        <v>191</v>
      </c>
      <c r="B18" s="107" t="s">
        <v>173</v>
      </c>
      <c r="C18" s="107" t="s">
        <v>166</v>
      </c>
      <c r="D18" s="107" t="s">
        <v>392</v>
      </c>
      <c r="E18" s="107" t="s">
        <v>393</v>
      </c>
      <c r="F18" s="107" t="s">
        <v>406</v>
      </c>
      <c r="G18" s="107" t="s">
        <v>395</v>
      </c>
      <c r="H18" s="107" t="s">
        <v>418</v>
      </c>
      <c r="I18" s="107" t="s">
        <v>342</v>
      </c>
      <c r="J18" s="107" t="s">
        <v>343</v>
      </c>
      <c r="K18" s="47"/>
      <c r="L18" s="47"/>
      <c r="M18" s="47"/>
    </row>
    <row r="19" spans="1:13" ht="15" x14ac:dyDescent="0.2">
      <c r="A19" s="334"/>
      <c r="B19" s="447" t="s">
        <v>190</v>
      </c>
      <c r="C19" s="447"/>
      <c r="D19" s="447"/>
      <c r="E19" s="447"/>
      <c r="F19" s="447"/>
      <c r="G19" s="447"/>
      <c r="H19" s="447"/>
      <c r="I19" s="447"/>
      <c r="J19" s="447"/>
    </row>
    <row r="20" spans="1:13" ht="120" x14ac:dyDescent="0.2">
      <c r="A20" s="334"/>
      <c r="B20" s="109" t="s">
        <v>527</v>
      </c>
      <c r="C20" s="10">
        <v>10000</v>
      </c>
      <c r="D20" s="10">
        <v>10000</v>
      </c>
      <c r="E20" s="10">
        <v>10000</v>
      </c>
      <c r="F20" s="10">
        <v>10000</v>
      </c>
      <c r="G20" s="10">
        <v>10000</v>
      </c>
      <c r="H20" s="10">
        <v>10000</v>
      </c>
      <c r="I20" s="10">
        <v>10000</v>
      </c>
      <c r="J20" s="10">
        <v>10000</v>
      </c>
    </row>
    <row r="21" spans="1:13" ht="210" x14ac:dyDescent="0.2">
      <c r="A21" s="334"/>
      <c r="B21" s="109" t="s">
        <v>528</v>
      </c>
      <c r="C21" s="10">
        <v>250</v>
      </c>
      <c r="D21" s="10">
        <v>250</v>
      </c>
      <c r="E21" s="10">
        <v>250</v>
      </c>
      <c r="F21" s="10">
        <v>250</v>
      </c>
      <c r="G21" s="49">
        <v>250</v>
      </c>
      <c r="H21" s="49">
        <v>250</v>
      </c>
      <c r="I21" s="49">
        <v>250</v>
      </c>
      <c r="J21" s="49">
        <v>250</v>
      </c>
    </row>
    <row r="22" spans="1:13" ht="27" customHeight="1" x14ac:dyDescent="0.2">
      <c r="A22" s="334"/>
      <c r="B22" s="248" t="s">
        <v>529</v>
      </c>
      <c r="C22" s="336"/>
      <c r="D22" s="336"/>
      <c r="E22" s="336"/>
      <c r="F22" s="336"/>
      <c r="G22" s="336"/>
      <c r="H22" s="336"/>
      <c r="I22" s="336"/>
      <c r="J22" s="249"/>
    </row>
    <row r="23" spans="1:13" ht="219.75" customHeight="1" x14ac:dyDescent="0.2">
      <c r="A23" s="334"/>
      <c r="B23" s="110" t="s">
        <v>609</v>
      </c>
      <c r="C23" s="107">
        <v>46.3</v>
      </c>
      <c r="D23" s="107">
        <v>46.3</v>
      </c>
      <c r="E23" s="107">
        <v>48.3</v>
      </c>
      <c r="F23" s="107">
        <v>49.1</v>
      </c>
      <c r="G23" s="107">
        <v>50</v>
      </c>
      <c r="H23" s="107">
        <v>51</v>
      </c>
      <c r="I23" s="107">
        <v>52</v>
      </c>
      <c r="J23" s="107">
        <v>53</v>
      </c>
    </row>
    <row r="24" spans="1:13" ht="75" x14ac:dyDescent="0.2">
      <c r="A24" s="334"/>
      <c r="B24" s="109" t="s">
        <v>530</v>
      </c>
      <c r="C24" s="126" t="s">
        <v>531</v>
      </c>
      <c r="D24" s="126" t="s">
        <v>532</v>
      </c>
      <c r="E24" s="126" t="s">
        <v>533</v>
      </c>
      <c r="F24" s="126" t="s">
        <v>534</v>
      </c>
      <c r="G24" s="126" t="s">
        <v>534</v>
      </c>
      <c r="H24" s="126" t="s">
        <v>534</v>
      </c>
      <c r="I24" s="126" t="s">
        <v>534</v>
      </c>
      <c r="J24" s="126" t="s">
        <v>534</v>
      </c>
    </row>
    <row r="25" spans="1:13" ht="90" x14ac:dyDescent="0.2">
      <c r="A25" s="334"/>
      <c r="B25" s="109" t="s">
        <v>535</v>
      </c>
      <c r="C25" s="126" t="s">
        <v>610</v>
      </c>
      <c r="D25" s="126" t="s">
        <v>610</v>
      </c>
      <c r="E25" s="126" t="s">
        <v>610</v>
      </c>
      <c r="F25" s="126" t="s">
        <v>610</v>
      </c>
      <c r="G25" s="126" t="s">
        <v>610</v>
      </c>
      <c r="H25" s="126" t="s">
        <v>610</v>
      </c>
      <c r="I25" s="126" t="s">
        <v>610</v>
      </c>
      <c r="J25" s="126" t="s">
        <v>610</v>
      </c>
    </row>
    <row r="26" spans="1:13" ht="29.25" customHeight="1" x14ac:dyDescent="0.2">
      <c r="A26" s="334"/>
      <c r="B26" s="248" t="s">
        <v>536</v>
      </c>
      <c r="C26" s="336"/>
      <c r="D26" s="336"/>
      <c r="E26" s="336"/>
      <c r="F26" s="336"/>
      <c r="G26" s="336"/>
      <c r="H26" s="336"/>
      <c r="I26" s="336"/>
      <c r="J26" s="249"/>
    </row>
    <row r="27" spans="1:13" ht="150" x14ac:dyDescent="0.2">
      <c r="A27" s="334"/>
      <c r="B27" s="109" t="s">
        <v>537</v>
      </c>
      <c r="C27" s="107">
        <v>66.5</v>
      </c>
      <c r="D27" s="107">
        <v>69.5</v>
      </c>
      <c r="E27" s="107">
        <v>73</v>
      </c>
      <c r="F27" s="107">
        <v>76</v>
      </c>
      <c r="G27" s="107">
        <v>78</v>
      </c>
      <c r="H27" s="107">
        <v>79</v>
      </c>
      <c r="I27" s="107">
        <v>80</v>
      </c>
      <c r="J27" s="107">
        <v>81</v>
      </c>
    </row>
    <row r="28" spans="1:13" ht="180" x14ac:dyDescent="0.2">
      <c r="A28" s="334"/>
      <c r="B28" s="109" t="s">
        <v>538</v>
      </c>
      <c r="C28" s="107">
        <v>19</v>
      </c>
      <c r="D28" s="107">
        <v>26</v>
      </c>
      <c r="E28" s="107">
        <v>31</v>
      </c>
      <c r="F28" s="107">
        <v>37</v>
      </c>
      <c r="G28" s="107">
        <v>46</v>
      </c>
      <c r="H28" s="107">
        <v>47</v>
      </c>
      <c r="I28" s="107">
        <v>48</v>
      </c>
      <c r="J28" s="107">
        <v>49</v>
      </c>
    </row>
    <row r="29" spans="1:13" ht="180" x14ac:dyDescent="0.2">
      <c r="A29" s="334"/>
      <c r="B29" s="109" t="s">
        <v>539</v>
      </c>
      <c r="C29" s="107">
        <v>6</v>
      </c>
      <c r="D29" s="107">
        <v>9</v>
      </c>
      <c r="E29" s="107">
        <v>13</v>
      </c>
      <c r="F29" s="107">
        <v>16</v>
      </c>
      <c r="G29" s="107">
        <v>19</v>
      </c>
      <c r="H29" s="107">
        <v>20</v>
      </c>
      <c r="I29" s="107">
        <v>21</v>
      </c>
      <c r="J29" s="107">
        <v>22</v>
      </c>
    </row>
    <row r="30" spans="1:13" ht="90" x14ac:dyDescent="0.2">
      <c r="A30" s="334"/>
      <c r="B30" s="109" t="s">
        <v>540</v>
      </c>
      <c r="C30" s="107">
        <v>4</v>
      </c>
      <c r="D30" s="107">
        <v>4</v>
      </c>
      <c r="E30" s="107">
        <v>4</v>
      </c>
      <c r="F30" s="107">
        <v>4</v>
      </c>
      <c r="G30" s="107">
        <v>4</v>
      </c>
      <c r="H30" s="107">
        <v>4</v>
      </c>
      <c r="I30" s="107">
        <v>4</v>
      </c>
      <c r="J30" s="107">
        <v>4</v>
      </c>
    </row>
    <row r="31" spans="1:13" ht="29.25" customHeight="1" x14ac:dyDescent="0.2">
      <c r="A31" s="334"/>
      <c r="B31" s="248" t="s">
        <v>541</v>
      </c>
      <c r="C31" s="336"/>
      <c r="D31" s="336"/>
      <c r="E31" s="336"/>
      <c r="F31" s="336"/>
      <c r="G31" s="336"/>
      <c r="H31" s="336"/>
      <c r="I31" s="336"/>
      <c r="J31" s="249"/>
    </row>
    <row r="32" spans="1:13" ht="105" x14ac:dyDescent="0.2">
      <c r="A32" s="334"/>
      <c r="B32" s="109" t="s">
        <v>611</v>
      </c>
      <c r="C32" s="107">
        <v>1500</v>
      </c>
      <c r="D32" s="107">
        <v>1500</v>
      </c>
      <c r="E32" s="107">
        <v>1500</v>
      </c>
      <c r="F32" s="107">
        <v>1500</v>
      </c>
      <c r="G32" s="107">
        <v>1500</v>
      </c>
      <c r="H32" s="107">
        <v>1500</v>
      </c>
      <c r="I32" s="107">
        <v>1500</v>
      </c>
      <c r="J32" s="107">
        <v>1500</v>
      </c>
    </row>
    <row r="33" spans="1:10" ht="26.25" customHeight="1" x14ac:dyDescent="0.2">
      <c r="A33" s="129" t="s">
        <v>192</v>
      </c>
      <c r="B33" s="248" t="s">
        <v>335</v>
      </c>
      <c r="C33" s="336"/>
      <c r="D33" s="336"/>
      <c r="E33" s="336"/>
      <c r="F33" s="336"/>
      <c r="G33" s="336"/>
      <c r="H33" s="336"/>
      <c r="I33" s="336"/>
      <c r="J33" s="249"/>
    </row>
    <row r="34" spans="1:10" ht="39" customHeight="1" x14ac:dyDescent="0.2">
      <c r="A34" s="447" t="s">
        <v>193</v>
      </c>
      <c r="B34" s="107" t="s">
        <v>176</v>
      </c>
      <c r="C34" s="128" t="s">
        <v>177</v>
      </c>
      <c r="D34" s="107" t="s">
        <v>392</v>
      </c>
      <c r="E34" s="107" t="s">
        <v>393</v>
      </c>
      <c r="F34" s="107" t="s">
        <v>406</v>
      </c>
      <c r="G34" s="107" t="s">
        <v>407</v>
      </c>
      <c r="H34" s="107" t="s">
        <v>396</v>
      </c>
      <c r="I34" s="107" t="s">
        <v>342</v>
      </c>
      <c r="J34" s="107" t="s">
        <v>343</v>
      </c>
    </row>
    <row r="35" spans="1:10" ht="30" x14ac:dyDescent="0.2">
      <c r="A35" s="447"/>
      <c r="B35" s="109" t="s">
        <v>178</v>
      </c>
      <c r="C35" s="63">
        <f>'пп 2'!E151</f>
        <v>20000</v>
      </c>
      <c r="D35" s="127">
        <f>'пп 2'!E152</f>
        <v>20000</v>
      </c>
      <c r="E35" s="50">
        <f>'пп 2'!E153</f>
        <v>0</v>
      </c>
      <c r="F35" s="127">
        <f>'пп 2'!E154</f>
        <v>0</v>
      </c>
      <c r="G35" s="127">
        <f>'пп 2'!E155</f>
        <v>0</v>
      </c>
      <c r="H35" s="127">
        <f>'пп 2'!E156</f>
        <v>0</v>
      </c>
      <c r="I35" s="15">
        <f>'пп 2'!E157</f>
        <v>0</v>
      </c>
      <c r="J35" s="15">
        <f>'пп 2'!E158</f>
        <v>0</v>
      </c>
    </row>
    <row r="36" spans="1:10" ht="30" x14ac:dyDescent="0.2">
      <c r="A36" s="447"/>
      <c r="B36" s="109" t="s">
        <v>179</v>
      </c>
      <c r="C36" s="63">
        <f>'пп 2'!F151</f>
        <v>58964.299999999996</v>
      </c>
      <c r="D36" s="127">
        <f>'пп 2'!F152</f>
        <v>8953.7000000000007</v>
      </c>
      <c r="E36" s="50">
        <f>'пп 2'!F153</f>
        <v>8335.1</v>
      </c>
      <c r="F36" s="127">
        <f>'пп 2'!F154</f>
        <v>8335.1</v>
      </c>
      <c r="G36" s="127">
        <f>'пп 2'!F155</f>
        <v>8335.1</v>
      </c>
      <c r="H36" s="127">
        <f>'пп 2'!F156</f>
        <v>8335.1</v>
      </c>
      <c r="I36" s="15">
        <f>'пп 2'!F157</f>
        <v>8335.1</v>
      </c>
      <c r="J36" s="15">
        <f>'пп 2'!F158</f>
        <v>8335.1</v>
      </c>
    </row>
    <row r="37" spans="1:10" ht="27.75" customHeight="1" x14ac:dyDescent="0.2">
      <c r="A37" s="447"/>
      <c r="B37" s="109" t="s">
        <v>180</v>
      </c>
      <c r="C37" s="63">
        <f>'пп 2'!G151</f>
        <v>61511</v>
      </c>
      <c r="D37" s="127">
        <f>'пп 2'!G152</f>
        <v>10794.699999999999</v>
      </c>
      <c r="E37" s="127">
        <f>'пп 2'!G153</f>
        <v>8151.2999999999993</v>
      </c>
      <c r="F37" s="127">
        <f>'пп 2'!G154</f>
        <v>8513</v>
      </c>
      <c r="G37" s="127">
        <f>'пп 2'!G155</f>
        <v>8513</v>
      </c>
      <c r="H37" s="127">
        <f>'пп 2'!G156</f>
        <v>8513</v>
      </c>
      <c r="I37" s="15">
        <f>'пп 2'!G157</f>
        <v>8513</v>
      </c>
      <c r="J37" s="15">
        <f>'пп 2'!G158</f>
        <v>8513</v>
      </c>
    </row>
    <row r="38" spans="1:10" ht="30" x14ac:dyDescent="0.2">
      <c r="A38" s="447"/>
      <c r="B38" s="109" t="s">
        <v>181</v>
      </c>
      <c r="C38" s="63">
        <f t="shared" ref="C38:C39" si="0">SUM(D38:J38)</f>
        <v>4843.0999999999995</v>
      </c>
      <c r="D38" s="127">
        <f>'пп 2'!H152</f>
        <v>668.7</v>
      </c>
      <c r="E38" s="127">
        <f>'пп 2'!H153</f>
        <v>669.9</v>
      </c>
      <c r="F38" s="127">
        <f>'пп 2'!H154</f>
        <v>700.9</v>
      </c>
      <c r="G38" s="127">
        <f>'пп 2'!H155</f>
        <v>700.9</v>
      </c>
      <c r="H38" s="127">
        <f>'пп 2'!H156</f>
        <v>700.9</v>
      </c>
      <c r="I38" s="15">
        <f>'пп 2'!H157</f>
        <v>700.9</v>
      </c>
      <c r="J38" s="15">
        <f>'пп 2'!H158</f>
        <v>700.9</v>
      </c>
    </row>
    <row r="39" spans="1:10" ht="45" x14ac:dyDescent="0.2">
      <c r="A39" s="447"/>
      <c r="B39" s="109" t="s">
        <v>182</v>
      </c>
      <c r="C39" s="63">
        <f t="shared" si="0"/>
        <v>0</v>
      </c>
      <c r="D39" s="127">
        <f>'пп 2'!I152</f>
        <v>0</v>
      </c>
      <c r="E39" s="127">
        <f>'пп 2'!I153</f>
        <v>0</v>
      </c>
      <c r="F39" s="127">
        <f>'пп 2'!I154</f>
        <v>0</v>
      </c>
      <c r="G39" s="127">
        <f>'пп 2'!I155</f>
        <v>0</v>
      </c>
      <c r="H39" s="127">
        <f>'пп 2'!I156</f>
        <v>0</v>
      </c>
      <c r="I39" s="15">
        <f>'пп 2'!I157</f>
        <v>0</v>
      </c>
      <c r="J39" s="15">
        <f>'пп 2'!I158</f>
        <v>0</v>
      </c>
    </row>
    <row r="40" spans="1:10" s="52" customFormat="1" ht="28.5" x14ac:dyDescent="0.2">
      <c r="A40" s="447"/>
      <c r="B40" s="51" t="s">
        <v>183</v>
      </c>
      <c r="C40" s="63">
        <f>SUM(D40:J40)</f>
        <v>145318.39999999999</v>
      </c>
      <c r="D40" s="63">
        <f>SUM(D35:D39)</f>
        <v>40417.1</v>
      </c>
      <c r="E40" s="63">
        <f t="shared" ref="E40:J40" si="1">SUM(E35:E39)</f>
        <v>17156.300000000003</v>
      </c>
      <c r="F40" s="63">
        <f>SUM(F35:F39)</f>
        <v>17549</v>
      </c>
      <c r="G40" s="63">
        <f t="shared" si="1"/>
        <v>17549</v>
      </c>
      <c r="H40" s="63">
        <f t="shared" si="1"/>
        <v>17549</v>
      </c>
      <c r="I40" s="63">
        <f t="shared" si="1"/>
        <v>17549</v>
      </c>
      <c r="J40" s="63">
        <f t="shared" si="1"/>
        <v>17549</v>
      </c>
    </row>
    <row r="41" spans="1:10" x14ac:dyDescent="0.2">
      <c r="A41" s="53"/>
      <c r="B41" s="54"/>
      <c r="C41" s="54"/>
      <c r="D41" s="54"/>
      <c r="E41" s="54"/>
      <c r="F41" s="54"/>
      <c r="G41" s="55">
        <v>42495.4</v>
      </c>
      <c r="H41" s="55"/>
      <c r="I41" s="54"/>
      <c r="J41" s="54"/>
    </row>
    <row r="42" spans="1:10" x14ac:dyDescent="0.2">
      <c r="A42" s="53"/>
      <c r="B42" s="54"/>
      <c r="C42" s="54"/>
      <c r="D42" s="54"/>
      <c r="E42" s="54"/>
      <c r="F42" s="54"/>
      <c r="G42" s="54"/>
      <c r="H42" s="54"/>
      <c r="I42" s="54"/>
      <c r="J42" s="54"/>
    </row>
  </sheetData>
  <mergeCells count="18">
    <mergeCell ref="B33:J33"/>
    <mergeCell ref="A34:A40"/>
    <mergeCell ref="A12:A17"/>
    <mergeCell ref="B12:J12"/>
    <mergeCell ref="B14:J14"/>
    <mergeCell ref="B15:J17"/>
    <mergeCell ref="B31:J31"/>
    <mergeCell ref="B22:J22"/>
    <mergeCell ref="A18:A32"/>
    <mergeCell ref="B19:J19"/>
    <mergeCell ref="B26:J26"/>
    <mergeCell ref="B13:J13"/>
    <mergeCell ref="A9:A11"/>
    <mergeCell ref="B8:J8"/>
    <mergeCell ref="B7:J7"/>
    <mergeCell ref="A1:J3"/>
    <mergeCell ref="B6:J6"/>
    <mergeCell ref="B5:J5"/>
  </mergeCells>
  <pageMargins left="0.70866141732283472" right="0.70866141732283472" top="0.55118110236220474" bottom="0.74803149606299213" header="0.31496062992125984" footer="0.31496062992125984"/>
  <pageSetup paperSize="9" scale="55" firstPageNumber="34" fitToHeight="0" orientation="portrait" useFirstPageNumber="1" horizontalDpi="300" verticalDpi="300" r:id="rId1"/>
  <headerFooter>
    <oddHeader>&amp;C&amp;12&amp;P</oddHeader>
  </headerFooter>
  <ignoredErrors>
    <ignoredError sqref="E35:E3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22"/>
  <sheetViews>
    <sheetView view="pageLayout" topLeftCell="A19" zoomScale="70" zoomScaleNormal="100" zoomScalePageLayoutView="70" workbookViewId="0">
      <selection activeCell="T8" sqref="T8"/>
    </sheetView>
  </sheetViews>
  <sheetFormatPr defaultRowHeight="15" x14ac:dyDescent="0.25"/>
  <cols>
    <col min="1" max="1" width="7" style="69" customWidth="1"/>
    <col min="2" max="2" width="17.140625" style="69" customWidth="1"/>
    <col min="3" max="5" width="9.140625" style="69"/>
    <col min="6" max="6" width="30.7109375" style="69" customWidth="1"/>
    <col min="7" max="7" width="18.7109375" style="69" customWidth="1"/>
    <col min="8" max="8" width="33.7109375" style="69" customWidth="1"/>
    <col min="9" max="16384" width="9.140625" style="69"/>
  </cols>
  <sheetData>
    <row r="1" spans="1:8" x14ac:dyDescent="0.25">
      <c r="A1" s="459" t="s">
        <v>542</v>
      </c>
      <c r="B1" s="459"/>
      <c r="C1" s="459"/>
      <c r="D1" s="459"/>
      <c r="E1" s="459"/>
      <c r="F1" s="459"/>
      <c r="G1" s="459"/>
      <c r="H1" s="459"/>
    </row>
    <row r="2" spans="1:8" ht="39" customHeight="1" x14ac:dyDescent="0.25">
      <c r="A2" s="459"/>
      <c r="B2" s="459"/>
      <c r="C2" s="459"/>
      <c r="D2" s="459"/>
      <c r="E2" s="459"/>
      <c r="F2" s="459"/>
      <c r="G2" s="459"/>
      <c r="H2" s="459"/>
    </row>
    <row r="3" spans="1:8" ht="15.75" thickBot="1" x14ac:dyDescent="0.3"/>
    <row r="4" spans="1:8" ht="104.25" customHeight="1" x14ac:dyDescent="0.25">
      <c r="A4" s="94" t="s">
        <v>543</v>
      </c>
      <c r="B4" s="94" t="s">
        <v>251</v>
      </c>
      <c r="C4" s="94" t="s">
        <v>252</v>
      </c>
      <c r="D4" s="94" t="s">
        <v>253</v>
      </c>
      <c r="E4" s="94" t="s">
        <v>254</v>
      </c>
      <c r="F4" s="94" t="s">
        <v>255</v>
      </c>
      <c r="G4" s="94" t="s">
        <v>256</v>
      </c>
      <c r="H4" s="94" t="s">
        <v>257</v>
      </c>
    </row>
    <row r="5" spans="1:8" ht="19.5" customHeight="1" thickBot="1" x14ac:dyDescent="0.3">
      <c r="A5" s="95">
        <v>1</v>
      </c>
      <c r="B5" s="34">
        <v>2</v>
      </c>
      <c r="C5" s="34">
        <v>3</v>
      </c>
      <c r="D5" s="34">
        <v>4</v>
      </c>
      <c r="E5" s="34">
        <v>5</v>
      </c>
      <c r="F5" s="34">
        <v>6</v>
      </c>
      <c r="G5" s="34">
        <v>7</v>
      </c>
      <c r="H5" s="34">
        <v>8</v>
      </c>
    </row>
    <row r="6" spans="1:8" ht="19.5" customHeight="1" x14ac:dyDescent="0.25">
      <c r="A6" s="460" t="s">
        <v>669</v>
      </c>
      <c r="B6" s="461"/>
      <c r="C6" s="461"/>
      <c r="D6" s="461"/>
      <c r="E6" s="461"/>
      <c r="F6" s="461"/>
      <c r="G6" s="461"/>
      <c r="H6" s="462"/>
    </row>
    <row r="7" spans="1:8" ht="294.75" customHeight="1" x14ac:dyDescent="0.25">
      <c r="A7" s="107">
        <v>1</v>
      </c>
      <c r="B7" s="107" t="s">
        <v>612</v>
      </c>
      <c r="C7" s="107" t="s">
        <v>259</v>
      </c>
      <c r="D7" s="107" t="s">
        <v>260</v>
      </c>
      <c r="E7" s="113" t="s">
        <v>261</v>
      </c>
      <c r="F7" s="107" t="s">
        <v>613</v>
      </c>
      <c r="G7" s="113" t="s">
        <v>546</v>
      </c>
      <c r="H7" s="107" t="s">
        <v>232</v>
      </c>
    </row>
    <row r="8" spans="1:8" ht="300" x14ac:dyDescent="0.25">
      <c r="A8" s="107">
        <v>2</v>
      </c>
      <c r="B8" s="107" t="s">
        <v>614</v>
      </c>
      <c r="C8" s="107" t="s">
        <v>259</v>
      </c>
      <c r="D8" s="107" t="s">
        <v>260</v>
      </c>
      <c r="E8" s="113" t="s">
        <v>261</v>
      </c>
      <c r="F8" s="107" t="s">
        <v>615</v>
      </c>
      <c r="G8" s="113" t="s">
        <v>224</v>
      </c>
      <c r="H8" s="107" t="s">
        <v>232</v>
      </c>
    </row>
    <row r="9" spans="1:8" ht="20.25" customHeight="1" x14ac:dyDescent="0.25">
      <c r="A9" s="456" t="s">
        <v>544</v>
      </c>
      <c r="B9" s="457"/>
      <c r="C9" s="457"/>
      <c r="D9" s="457"/>
      <c r="E9" s="457"/>
      <c r="F9" s="457"/>
      <c r="G9" s="457"/>
      <c r="H9" s="458"/>
    </row>
    <row r="10" spans="1:8" ht="180" customHeight="1" x14ac:dyDescent="0.25">
      <c r="A10" s="113">
        <v>1</v>
      </c>
      <c r="B10" s="112" t="s">
        <v>545</v>
      </c>
      <c r="C10" s="113" t="s">
        <v>286</v>
      </c>
      <c r="D10" s="113" t="s">
        <v>260</v>
      </c>
      <c r="E10" s="113" t="s">
        <v>261</v>
      </c>
      <c r="F10" s="113" t="s">
        <v>616</v>
      </c>
      <c r="G10" s="113" t="s">
        <v>546</v>
      </c>
      <c r="H10" s="113" t="s">
        <v>547</v>
      </c>
    </row>
    <row r="11" spans="1:8" ht="265.5" customHeight="1" thickBot="1" x14ac:dyDescent="0.3">
      <c r="A11" s="107">
        <v>2</v>
      </c>
      <c r="B11" s="109" t="s">
        <v>548</v>
      </c>
      <c r="C11" s="107" t="s">
        <v>286</v>
      </c>
      <c r="D11" s="107" t="s">
        <v>260</v>
      </c>
      <c r="E11" s="109" t="s">
        <v>261</v>
      </c>
      <c r="F11" s="113" t="s">
        <v>549</v>
      </c>
      <c r="G11" s="109" t="s">
        <v>262</v>
      </c>
      <c r="H11" s="113" t="s">
        <v>550</v>
      </c>
    </row>
    <row r="12" spans="1:8" ht="33.75" customHeight="1" x14ac:dyDescent="0.25">
      <c r="A12" s="463" t="s">
        <v>551</v>
      </c>
      <c r="B12" s="464"/>
      <c r="C12" s="464"/>
      <c r="D12" s="464"/>
      <c r="E12" s="464"/>
      <c r="F12" s="464"/>
      <c r="G12" s="464"/>
      <c r="H12" s="465"/>
    </row>
    <row r="13" spans="1:8" ht="225" x14ac:dyDescent="0.25">
      <c r="A13" s="107">
        <v>1</v>
      </c>
      <c r="B13" s="109" t="s">
        <v>609</v>
      </c>
      <c r="C13" s="107" t="s">
        <v>617</v>
      </c>
      <c r="D13" s="107" t="s">
        <v>260</v>
      </c>
      <c r="E13" s="109" t="s">
        <v>261</v>
      </c>
      <c r="F13" s="107" t="s">
        <v>618</v>
      </c>
      <c r="G13" s="109" t="s">
        <v>262</v>
      </c>
      <c r="H13" s="107" t="s">
        <v>232</v>
      </c>
    </row>
    <row r="14" spans="1:8" ht="135" x14ac:dyDescent="0.25">
      <c r="A14" s="113">
        <v>2</v>
      </c>
      <c r="B14" s="129" t="s">
        <v>552</v>
      </c>
      <c r="C14" s="107" t="s">
        <v>273</v>
      </c>
      <c r="D14" s="107" t="s">
        <v>260</v>
      </c>
      <c r="E14" s="109" t="s">
        <v>261</v>
      </c>
      <c r="F14" s="107" t="s">
        <v>553</v>
      </c>
      <c r="G14" s="109" t="s">
        <v>262</v>
      </c>
      <c r="H14" s="107" t="s">
        <v>232</v>
      </c>
    </row>
    <row r="15" spans="1:8" ht="135" x14ac:dyDescent="0.25">
      <c r="A15" s="107">
        <v>3</v>
      </c>
      <c r="B15" s="129" t="s">
        <v>535</v>
      </c>
      <c r="C15" s="107" t="s">
        <v>273</v>
      </c>
      <c r="D15" s="107" t="s">
        <v>260</v>
      </c>
      <c r="E15" s="109" t="s">
        <v>261</v>
      </c>
      <c r="F15" s="107" t="s">
        <v>619</v>
      </c>
      <c r="G15" s="109" t="s">
        <v>262</v>
      </c>
      <c r="H15" s="107" t="s">
        <v>620</v>
      </c>
    </row>
    <row r="16" spans="1:8" ht="30" customHeight="1" x14ac:dyDescent="0.25">
      <c r="A16" s="454" t="s">
        <v>621</v>
      </c>
      <c r="B16" s="449"/>
      <c r="C16" s="449"/>
      <c r="D16" s="449"/>
      <c r="E16" s="449"/>
      <c r="F16" s="449"/>
      <c r="G16" s="449"/>
      <c r="H16" s="455"/>
    </row>
    <row r="17" spans="1:8" ht="300" x14ac:dyDescent="0.25">
      <c r="A17" s="129">
        <v>1</v>
      </c>
      <c r="B17" s="109" t="s">
        <v>622</v>
      </c>
      <c r="C17" s="107" t="s">
        <v>259</v>
      </c>
      <c r="D17" s="107" t="s">
        <v>260</v>
      </c>
      <c r="E17" s="109" t="s">
        <v>261</v>
      </c>
      <c r="F17" s="129" t="s">
        <v>623</v>
      </c>
      <c r="G17" s="109" t="s">
        <v>262</v>
      </c>
      <c r="H17" s="129" t="s">
        <v>232</v>
      </c>
    </row>
    <row r="18" spans="1:8" ht="375" x14ac:dyDescent="0.25">
      <c r="A18" s="129">
        <v>2</v>
      </c>
      <c r="B18" s="40" t="s">
        <v>624</v>
      </c>
      <c r="C18" s="107" t="s">
        <v>259</v>
      </c>
      <c r="D18" s="107" t="s">
        <v>260</v>
      </c>
      <c r="E18" s="109" t="s">
        <v>261</v>
      </c>
      <c r="F18" s="129" t="s">
        <v>625</v>
      </c>
      <c r="G18" s="109" t="s">
        <v>262</v>
      </c>
      <c r="H18" s="129" t="s">
        <v>232</v>
      </c>
    </row>
    <row r="19" spans="1:8" ht="375" x14ac:dyDescent="0.25">
      <c r="A19" s="129">
        <v>3</v>
      </c>
      <c r="B19" s="40" t="s">
        <v>626</v>
      </c>
      <c r="C19" s="107" t="s">
        <v>259</v>
      </c>
      <c r="D19" s="107" t="s">
        <v>260</v>
      </c>
      <c r="E19" s="109" t="s">
        <v>261</v>
      </c>
      <c r="F19" s="129" t="s">
        <v>627</v>
      </c>
      <c r="G19" s="109" t="s">
        <v>262</v>
      </c>
      <c r="H19" s="129" t="s">
        <v>232</v>
      </c>
    </row>
    <row r="20" spans="1:8" ht="225" x14ac:dyDescent="0.25">
      <c r="A20" s="129">
        <v>4</v>
      </c>
      <c r="B20" s="109" t="s">
        <v>540</v>
      </c>
      <c r="C20" s="107" t="s">
        <v>273</v>
      </c>
      <c r="D20" s="107" t="s">
        <v>260</v>
      </c>
      <c r="E20" s="109" t="s">
        <v>261</v>
      </c>
      <c r="F20" s="129" t="s">
        <v>680</v>
      </c>
      <c r="G20" s="109" t="s">
        <v>262</v>
      </c>
      <c r="H20" s="129" t="s">
        <v>232</v>
      </c>
    </row>
    <row r="21" spans="1:8" x14ac:dyDescent="0.25">
      <c r="A21" s="456" t="s">
        <v>628</v>
      </c>
      <c r="B21" s="457"/>
      <c r="C21" s="457"/>
      <c r="D21" s="457"/>
      <c r="E21" s="457"/>
      <c r="F21" s="457"/>
      <c r="G21" s="457"/>
      <c r="H21" s="458"/>
    </row>
    <row r="22" spans="1:8" ht="135" x14ac:dyDescent="0.25">
      <c r="A22" s="107">
        <v>1</v>
      </c>
      <c r="B22" s="129" t="s">
        <v>629</v>
      </c>
      <c r="C22" s="109" t="s">
        <v>286</v>
      </c>
      <c r="D22" s="107" t="s">
        <v>260</v>
      </c>
      <c r="E22" s="109" t="s">
        <v>261</v>
      </c>
      <c r="F22" s="109" t="s">
        <v>630</v>
      </c>
      <c r="G22" s="109" t="s">
        <v>262</v>
      </c>
      <c r="H22" s="129" t="s">
        <v>232</v>
      </c>
    </row>
  </sheetData>
  <mergeCells count="6">
    <mergeCell ref="A16:H16"/>
    <mergeCell ref="A21:H21"/>
    <mergeCell ref="A1:H2"/>
    <mergeCell ref="A6:H6"/>
    <mergeCell ref="A9:H9"/>
    <mergeCell ref="A12:H12"/>
  </mergeCells>
  <pageMargins left="0.70866141732283472" right="0.70866141732283472" top="0.74803149606299213" bottom="0.74803149606299213" header="0.31496062992125984" footer="0.31496062992125984"/>
  <pageSetup paperSize="9" scale="64" firstPageNumber="36" fitToHeight="0" orientation="portrait" useFirstPageNumber="1" horizontalDpi="300" verticalDpi="300" r:id="rId1"/>
  <headerFooter>
    <oddHeader>&amp;C&amp;12&amp;P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Q164"/>
  <sheetViews>
    <sheetView topLeftCell="A145" zoomScaleNormal="100" zoomScaleSheetLayoutView="120" workbookViewId="0">
      <selection sqref="A1:L158"/>
    </sheetView>
  </sheetViews>
  <sheetFormatPr defaultRowHeight="15" x14ac:dyDescent="0.25"/>
  <cols>
    <col min="1" max="1" width="8.85546875" style="32" customWidth="1"/>
    <col min="2" max="2" width="21.140625" style="39" customWidth="1"/>
    <col min="3" max="3" width="8.7109375" style="27" customWidth="1"/>
    <col min="4" max="4" width="10.7109375" style="8" customWidth="1"/>
    <col min="5" max="5" width="10.85546875" style="8" customWidth="1"/>
    <col min="6" max="6" width="11" style="8" customWidth="1"/>
    <col min="7" max="7" width="10.7109375" style="8" customWidth="1"/>
    <col min="8" max="8" width="9.5703125" style="8" customWidth="1"/>
    <col min="9" max="9" width="11.5703125" style="8" customWidth="1"/>
    <col min="10" max="10" width="17.7109375" style="27" customWidth="1"/>
    <col min="11" max="11" width="18" style="27" customWidth="1"/>
    <col min="12" max="12" width="9" style="27" customWidth="1"/>
    <col min="13" max="13" width="0.140625" style="27" customWidth="1"/>
    <col min="14" max="14" width="16.140625" style="27" customWidth="1"/>
    <col min="15" max="16384" width="9.140625" style="27"/>
  </cols>
  <sheetData>
    <row r="1" spans="1:17" x14ac:dyDescent="0.25">
      <c r="A1" s="430" t="s">
        <v>554</v>
      </c>
      <c r="B1" s="459"/>
      <c r="C1" s="459"/>
      <c r="D1" s="459"/>
      <c r="E1" s="459"/>
      <c r="F1" s="459"/>
      <c r="G1" s="459"/>
      <c r="H1" s="459"/>
      <c r="I1" s="459"/>
      <c r="J1" s="459"/>
      <c r="K1" s="459"/>
      <c r="L1" s="459"/>
    </row>
    <row r="2" spans="1:17" x14ac:dyDescent="0.25">
      <c r="A2" s="459"/>
      <c r="B2" s="459"/>
      <c r="C2" s="459"/>
      <c r="D2" s="459"/>
      <c r="E2" s="459"/>
      <c r="F2" s="459"/>
      <c r="G2" s="459"/>
      <c r="H2" s="459"/>
      <c r="I2" s="459"/>
      <c r="J2" s="459"/>
      <c r="K2" s="459"/>
      <c r="L2" s="459"/>
    </row>
    <row r="3" spans="1:17" x14ac:dyDescent="0.25">
      <c r="A3" s="459"/>
      <c r="B3" s="459"/>
      <c r="C3" s="459"/>
      <c r="D3" s="459"/>
      <c r="E3" s="459"/>
      <c r="F3" s="459"/>
      <c r="G3" s="459"/>
      <c r="H3" s="459"/>
      <c r="I3" s="459"/>
      <c r="J3" s="459"/>
      <c r="K3" s="459"/>
      <c r="L3" s="459"/>
    </row>
    <row r="4" spans="1:17" x14ac:dyDescent="0.25">
      <c r="A4" s="29"/>
      <c r="B4" s="5"/>
      <c r="C4" s="5"/>
      <c r="D4" s="4"/>
      <c r="E4" s="4"/>
      <c r="F4" s="4"/>
      <c r="G4" s="4"/>
      <c r="H4" s="4"/>
      <c r="I4" s="4"/>
      <c r="J4" s="5"/>
      <c r="K4" s="5"/>
      <c r="L4" s="5"/>
    </row>
    <row r="5" spans="1:17" ht="120" customHeight="1" x14ac:dyDescent="0.25">
      <c r="A5" s="346" t="s">
        <v>150</v>
      </c>
      <c r="B5" s="329" t="s">
        <v>80</v>
      </c>
      <c r="C5" s="329" t="s">
        <v>9</v>
      </c>
      <c r="D5" s="475" t="s">
        <v>10</v>
      </c>
      <c r="E5" s="238" t="s">
        <v>11</v>
      </c>
      <c r="F5" s="477"/>
      <c r="G5" s="477"/>
      <c r="H5" s="477"/>
      <c r="I5" s="239"/>
      <c r="J5" s="329" t="s">
        <v>126</v>
      </c>
      <c r="K5" s="330" t="s">
        <v>81</v>
      </c>
      <c r="L5" s="332"/>
    </row>
    <row r="6" spans="1:17" ht="105" x14ac:dyDescent="0.25">
      <c r="A6" s="348"/>
      <c r="B6" s="231"/>
      <c r="C6" s="231"/>
      <c r="D6" s="476"/>
      <c r="E6" s="202" t="s">
        <v>12</v>
      </c>
      <c r="F6" s="202" t="s">
        <v>13</v>
      </c>
      <c r="G6" s="202" t="s">
        <v>127</v>
      </c>
      <c r="H6" s="202" t="s">
        <v>15</v>
      </c>
      <c r="I6" s="202" t="s">
        <v>16</v>
      </c>
      <c r="J6" s="231"/>
      <c r="K6" s="194" t="s">
        <v>82</v>
      </c>
      <c r="L6" s="194" t="s">
        <v>83</v>
      </c>
    </row>
    <row r="7" spans="1:17" s="30" customFormat="1" x14ac:dyDescent="0.25">
      <c r="A7" s="2">
        <v>1</v>
      </c>
      <c r="B7" s="2">
        <v>2</v>
      </c>
      <c r="C7" s="2">
        <v>3</v>
      </c>
      <c r="D7" s="2">
        <v>4</v>
      </c>
      <c r="E7" s="2">
        <v>5</v>
      </c>
      <c r="F7" s="2">
        <v>6</v>
      </c>
      <c r="G7" s="2">
        <v>7</v>
      </c>
      <c r="H7" s="2">
        <v>8</v>
      </c>
      <c r="I7" s="2">
        <v>9</v>
      </c>
      <c r="J7" s="2">
        <v>10</v>
      </c>
      <c r="K7" s="2">
        <v>11</v>
      </c>
      <c r="L7" s="2">
        <v>12</v>
      </c>
    </row>
    <row r="8" spans="1:17" x14ac:dyDescent="0.25">
      <c r="A8" s="248" t="s">
        <v>555</v>
      </c>
      <c r="B8" s="336"/>
      <c r="C8" s="336"/>
      <c r="D8" s="336"/>
      <c r="E8" s="336"/>
      <c r="F8" s="336"/>
      <c r="G8" s="336"/>
      <c r="H8" s="336"/>
      <c r="I8" s="336"/>
      <c r="J8" s="336"/>
      <c r="K8" s="336"/>
      <c r="L8" s="249"/>
    </row>
    <row r="9" spans="1:17" x14ac:dyDescent="0.25">
      <c r="A9" s="248" t="s">
        <v>57</v>
      </c>
      <c r="B9" s="336"/>
      <c r="C9" s="336"/>
      <c r="D9" s="336"/>
      <c r="E9" s="336"/>
      <c r="F9" s="336"/>
      <c r="G9" s="336"/>
      <c r="H9" s="336"/>
      <c r="I9" s="336"/>
      <c r="J9" s="336"/>
      <c r="K9" s="336"/>
      <c r="L9" s="249"/>
    </row>
    <row r="10" spans="1:17" ht="58.5" customHeight="1" x14ac:dyDescent="0.25">
      <c r="A10" s="473" t="s">
        <v>348</v>
      </c>
      <c r="B10" s="436" t="s">
        <v>128</v>
      </c>
      <c r="C10" s="203" t="s">
        <v>340</v>
      </c>
      <c r="D10" s="132">
        <f>SUM(D11:D17)</f>
        <v>54150.7</v>
      </c>
      <c r="E10" s="132">
        <f t="shared" ref="E10:I10" si="0">SUM(E12:E17)</f>
        <v>0</v>
      </c>
      <c r="F10" s="132">
        <f t="shared" si="0"/>
        <v>0</v>
      </c>
      <c r="G10" s="132">
        <f>SUM(G11:G17)</f>
        <v>54150.7</v>
      </c>
      <c r="H10" s="132">
        <f t="shared" si="0"/>
        <v>0</v>
      </c>
      <c r="I10" s="132">
        <f t="shared" si="0"/>
        <v>0</v>
      </c>
      <c r="J10" s="329" t="s">
        <v>558</v>
      </c>
      <c r="K10" s="329" t="s">
        <v>631</v>
      </c>
      <c r="L10" s="70">
        <v>70000</v>
      </c>
    </row>
    <row r="11" spans="1:17" ht="15" customHeight="1" x14ac:dyDescent="0.25">
      <c r="A11" s="473"/>
      <c r="B11" s="437"/>
      <c r="C11" s="194" t="s">
        <v>73</v>
      </c>
      <c r="D11" s="202">
        <f t="shared" ref="D11:D17" si="1">SUM(E11:I11)</f>
        <v>9451.4</v>
      </c>
      <c r="E11" s="202">
        <f t="shared" ref="E11:F11" si="2">E19+E27+E35+E43+E51</f>
        <v>0</v>
      </c>
      <c r="F11" s="202">
        <f t="shared" si="2"/>
        <v>0</v>
      </c>
      <c r="G11" s="202">
        <f>G19+G27+G35+G43+G51</f>
        <v>9451.4</v>
      </c>
      <c r="H11" s="202">
        <f t="shared" ref="H11:I11" si="3">H19+H27+H35+H43+H51</f>
        <v>0</v>
      </c>
      <c r="I11" s="202">
        <f t="shared" si="3"/>
        <v>0</v>
      </c>
      <c r="J11" s="230"/>
      <c r="K11" s="230"/>
      <c r="L11" s="194">
        <v>10000</v>
      </c>
    </row>
    <row r="12" spans="1:17" x14ac:dyDescent="0.25">
      <c r="A12" s="473"/>
      <c r="B12" s="437"/>
      <c r="C12" s="194" t="s">
        <v>77</v>
      </c>
      <c r="D12" s="202">
        <f t="shared" si="1"/>
        <v>7159.2999999999993</v>
      </c>
      <c r="E12" s="202">
        <f t="shared" ref="E12:F12" si="4">E20+E28+E36+E44+E52</f>
        <v>0</v>
      </c>
      <c r="F12" s="202">
        <f t="shared" si="4"/>
        <v>0</v>
      </c>
      <c r="G12" s="202">
        <f t="shared" ref="G12:I17" si="5">G20+G28+G36+G44+G52</f>
        <v>7159.2999999999993</v>
      </c>
      <c r="H12" s="202">
        <f t="shared" si="5"/>
        <v>0</v>
      </c>
      <c r="I12" s="202">
        <f t="shared" si="5"/>
        <v>0</v>
      </c>
      <c r="J12" s="230"/>
      <c r="K12" s="230"/>
      <c r="L12" s="194">
        <v>10000</v>
      </c>
      <c r="Q12" s="8"/>
    </row>
    <row r="13" spans="1:17" x14ac:dyDescent="0.25">
      <c r="A13" s="473"/>
      <c r="B13" s="437"/>
      <c r="C13" s="194" t="s">
        <v>330</v>
      </c>
      <c r="D13" s="202">
        <f t="shared" si="1"/>
        <v>7508</v>
      </c>
      <c r="E13" s="202">
        <f t="shared" ref="E13:F13" si="6">E21+E29+E37+E45+E53</f>
        <v>0</v>
      </c>
      <c r="F13" s="202">
        <f t="shared" si="6"/>
        <v>0</v>
      </c>
      <c r="G13" s="202">
        <f t="shared" si="5"/>
        <v>7508</v>
      </c>
      <c r="H13" s="202">
        <f t="shared" si="5"/>
        <v>0</v>
      </c>
      <c r="I13" s="202">
        <f t="shared" si="5"/>
        <v>0</v>
      </c>
      <c r="J13" s="230"/>
      <c r="K13" s="230"/>
      <c r="L13" s="194">
        <v>10000</v>
      </c>
    </row>
    <row r="14" spans="1:17" s="21" customFormat="1" x14ac:dyDescent="0.25">
      <c r="A14" s="473"/>
      <c r="B14" s="437"/>
      <c r="C14" s="194" t="s">
        <v>331</v>
      </c>
      <c r="D14" s="202">
        <f t="shared" si="1"/>
        <v>7508</v>
      </c>
      <c r="E14" s="202">
        <f t="shared" ref="E14:F14" si="7">E22+E30+E38+E46+E54</f>
        <v>0</v>
      </c>
      <c r="F14" s="202">
        <f t="shared" si="7"/>
        <v>0</v>
      </c>
      <c r="G14" s="202">
        <f t="shared" si="5"/>
        <v>7508</v>
      </c>
      <c r="H14" s="202">
        <f t="shared" si="5"/>
        <v>0</v>
      </c>
      <c r="I14" s="202">
        <f t="shared" si="5"/>
        <v>0</v>
      </c>
      <c r="J14" s="230"/>
      <c r="K14" s="230"/>
      <c r="L14" s="194">
        <v>10000</v>
      </c>
    </row>
    <row r="15" spans="1:17" s="31" customFormat="1" x14ac:dyDescent="0.25">
      <c r="A15" s="473"/>
      <c r="B15" s="437"/>
      <c r="C15" s="194" t="s">
        <v>341</v>
      </c>
      <c r="D15" s="202">
        <f t="shared" si="1"/>
        <v>7508</v>
      </c>
      <c r="E15" s="202">
        <f t="shared" ref="E15:F15" si="8">E23+E31+E39+E47+E55</f>
        <v>0</v>
      </c>
      <c r="F15" s="202">
        <f t="shared" si="8"/>
        <v>0</v>
      </c>
      <c r="G15" s="202">
        <f t="shared" si="5"/>
        <v>7508</v>
      </c>
      <c r="H15" s="202">
        <f t="shared" si="5"/>
        <v>0</v>
      </c>
      <c r="I15" s="202">
        <f t="shared" si="5"/>
        <v>0</v>
      </c>
      <c r="J15" s="230"/>
      <c r="K15" s="230"/>
      <c r="L15" s="194">
        <v>10000</v>
      </c>
    </row>
    <row r="16" spans="1:17" ht="45" x14ac:dyDescent="0.25">
      <c r="A16" s="473"/>
      <c r="B16" s="437"/>
      <c r="C16" s="194" t="s">
        <v>342</v>
      </c>
      <c r="D16" s="202">
        <f t="shared" si="1"/>
        <v>7508</v>
      </c>
      <c r="E16" s="202">
        <f t="shared" ref="E16:F16" si="9">E24+E32+E40+E48+E56</f>
        <v>0</v>
      </c>
      <c r="F16" s="202">
        <f t="shared" si="9"/>
        <v>0</v>
      </c>
      <c r="G16" s="202">
        <f t="shared" si="5"/>
        <v>7508</v>
      </c>
      <c r="H16" s="202">
        <f t="shared" si="5"/>
        <v>0</v>
      </c>
      <c r="I16" s="202">
        <f t="shared" si="5"/>
        <v>0</v>
      </c>
      <c r="J16" s="230"/>
      <c r="K16" s="230"/>
      <c r="L16" s="194">
        <v>10000</v>
      </c>
    </row>
    <row r="17" spans="1:14" ht="54" customHeight="1" x14ac:dyDescent="0.25">
      <c r="A17" s="473"/>
      <c r="B17" s="474"/>
      <c r="C17" s="194" t="s">
        <v>343</v>
      </c>
      <c r="D17" s="202">
        <f t="shared" si="1"/>
        <v>7508</v>
      </c>
      <c r="E17" s="202">
        <f t="shared" ref="E17:F17" si="10">E25+E33+E41+E49+E57</f>
        <v>0</v>
      </c>
      <c r="F17" s="202">
        <f t="shared" si="10"/>
        <v>0</v>
      </c>
      <c r="G17" s="202">
        <f t="shared" si="5"/>
        <v>7508</v>
      </c>
      <c r="H17" s="202">
        <f t="shared" si="5"/>
        <v>0</v>
      </c>
      <c r="I17" s="202">
        <f t="shared" si="5"/>
        <v>0</v>
      </c>
      <c r="J17" s="231"/>
      <c r="K17" s="231"/>
      <c r="L17" s="194">
        <v>10000</v>
      </c>
    </row>
    <row r="18" spans="1:14" s="31" customFormat="1" ht="28.5" x14ac:dyDescent="0.25">
      <c r="A18" s="346" t="s">
        <v>129</v>
      </c>
      <c r="B18" s="329" t="s">
        <v>556</v>
      </c>
      <c r="C18" s="203" t="s">
        <v>340</v>
      </c>
      <c r="D18" s="63">
        <f>SUM(D19:D25)</f>
        <v>36278.899999999994</v>
      </c>
      <c r="E18" s="63">
        <f t="shared" ref="E18" si="11">SUM(E19:E25)</f>
        <v>0</v>
      </c>
      <c r="F18" s="63">
        <f t="shared" ref="F18" si="12">SUM(F19:F25)</f>
        <v>0</v>
      </c>
      <c r="G18" s="63">
        <f t="shared" ref="G18" si="13">SUM(G19:G25)</f>
        <v>36278.899999999994</v>
      </c>
      <c r="H18" s="63">
        <f t="shared" ref="H18" si="14">SUM(H19:H25)</f>
        <v>0</v>
      </c>
      <c r="I18" s="63">
        <f t="shared" ref="I18" si="15">SUM(I19:I25)</f>
        <v>0</v>
      </c>
      <c r="J18" s="329" t="s">
        <v>558</v>
      </c>
      <c r="K18" s="329" t="s">
        <v>527</v>
      </c>
      <c r="L18" s="203">
        <v>70000</v>
      </c>
    </row>
    <row r="19" spans="1:14" x14ac:dyDescent="0.25">
      <c r="A19" s="347"/>
      <c r="B19" s="230"/>
      <c r="C19" s="194" t="s">
        <v>73</v>
      </c>
      <c r="D19" s="202">
        <f>SUM(E19:I19)</f>
        <v>5184</v>
      </c>
      <c r="E19" s="202">
        <v>0</v>
      </c>
      <c r="F19" s="202">
        <v>0</v>
      </c>
      <c r="G19" s="202">
        <v>5184</v>
      </c>
      <c r="H19" s="202">
        <v>0</v>
      </c>
      <c r="I19" s="202">
        <v>0</v>
      </c>
      <c r="J19" s="230"/>
      <c r="K19" s="230"/>
      <c r="L19" s="194">
        <v>10000</v>
      </c>
    </row>
    <row r="20" spans="1:14" x14ac:dyDescent="0.25">
      <c r="A20" s="347"/>
      <c r="B20" s="230"/>
      <c r="C20" s="194" t="s">
        <v>77</v>
      </c>
      <c r="D20" s="202">
        <f t="shared" ref="D20:D25" si="16">SUM(E20:I20)</f>
        <v>4891.8999999999996</v>
      </c>
      <c r="E20" s="202">
        <v>0</v>
      </c>
      <c r="F20" s="202">
        <v>0</v>
      </c>
      <c r="G20" s="202">
        <v>4891.8999999999996</v>
      </c>
      <c r="H20" s="202">
        <v>0</v>
      </c>
      <c r="I20" s="202">
        <v>0</v>
      </c>
      <c r="J20" s="230"/>
      <c r="K20" s="230"/>
      <c r="L20" s="194">
        <v>10000</v>
      </c>
    </row>
    <row r="21" spans="1:14" x14ac:dyDescent="0.25">
      <c r="A21" s="347"/>
      <c r="B21" s="230"/>
      <c r="C21" s="194" t="s">
        <v>330</v>
      </c>
      <c r="D21" s="202">
        <f t="shared" si="16"/>
        <v>5240.6000000000004</v>
      </c>
      <c r="E21" s="202">
        <v>0</v>
      </c>
      <c r="F21" s="202">
        <v>0</v>
      </c>
      <c r="G21" s="202">
        <v>5240.6000000000004</v>
      </c>
      <c r="H21" s="202">
        <v>0</v>
      </c>
      <c r="I21" s="202">
        <v>0</v>
      </c>
      <c r="J21" s="230"/>
      <c r="K21" s="230"/>
      <c r="L21" s="194">
        <v>10000</v>
      </c>
    </row>
    <row r="22" spans="1:14" x14ac:dyDescent="0.25">
      <c r="A22" s="347"/>
      <c r="B22" s="230"/>
      <c r="C22" s="194" t="s">
        <v>331</v>
      </c>
      <c r="D22" s="202">
        <f t="shared" si="16"/>
        <v>5240.6000000000004</v>
      </c>
      <c r="E22" s="202">
        <v>0</v>
      </c>
      <c r="F22" s="202">
        <v>0</v>
      </c>
      <c r="G22" s="202">
        <v>5240.6000000000004</v>
      </c>
      <c r="H22" s="202">
        <v>0</v>
      </c>
      <c r="I22" s="202">
        <v>0</v>
      </c>
      <c r="J22" s="230"/>
      <c r="K22" s="230"/>
      <c r="L22" s="194">
        <v>10000</v>
      </c>
    </row>
    <row r="23" spans="1:14" x14ac:dyDescent="0.25">
      <c r="A23" s="347"/>
      <c r="B23" s="230"/>
      <c r="C23" s="194" t="s">
        <v>341</v>
      </c>
      <c r="D23" s="61">
        <f t="shared" si="16"/>
        <v>5240.6000000000004</v>
      </c>
      <c r="E23" s="61">
        <v>0</v>
      </c>
      <c r="F23" s="61">
        <v>0</v>
      </c>
      <c r="G23" s="202">
        <v>5240.6000000000004</v>
      </c>
      <c r="H23" s="61">
        <v>0</v>
      </c>
      <c r="I23" s="61">
        <v>0</v>
      </c>
      <c r="J23" s="230"/>
      <c r="K23" s="230"/>
      <c r="L23" s="194">
        <v>10000</v>
      </c>
    </row>
    <row r="24" spans="1:14" s="21" customFormat="1" ht="45" x14ac:dyDescent="0.25">
      <c r="A24" s="347"/>
      <c r="B24" s="230"/>
      <c r="C24" s="194" t="s">
        <v>342</v>
      </c>
      <c r="D24" s="202">
        <f t="shared" si="16"/>
        <v>5240.6000000000004</v>
      </c>
      <c r="E24" s="202">
        <v>0</v>
      </c>
      <c r="F24" s="202">
        <v>0</v>
      </c>
      <c r="G24" s="202">
        <v>5240.6000000000004</v>
      </c>
      <c r="H24" s="202">
        <v>0</v>
      </c>
      <c r="I24" s="202">
        <v>0</v>
      </c>
      <c r="J24" s="230"/>
      <c r="K24" s="230"/>
      <c r="L24" s="194">
        <v>10000</v>
      </c>
    </row>
    <row r="25" spans="1:14" s="21" customFormat="1" ht="41.25" customHeight="1" x14ac:dyDescent="0.25">
      <c r="A25" s="348"/>
      <c r="B25" s="231"/>
      <c r="C25" s="194" t="s">
        <v>343</v>
      </c>
      <c r="D25" s="202">
        <f t="shared" si="16"/>
        <v>5240.6000000000004</v>
      </c>
      <c r="E25" s="202">
        <v>0</v>
      </c>
      <c r="F25" s="202">
        <v>0</v>
      </c>
      <c r="G25" s="202">
        <v>5240.6000000000004</v>
      </c>
      <c r="H25" s="202">
        <v>0</v>
      </c>
      <c r="I25" s="202">
        <v>0</v>
      </c>
      <c r="J25" s="231"/>
      <c r="K25" s="231"/>
      <c r="L25" s="194">
        <v>10000</v>
      </c>
    </row>
    <row r="26" spans="1:14" ht="28.5" x14ac:dyDescent="0.25">
      <c r="A26" s="346" t="s">
        <v>130</v>
      </c>
      <c r="B26" s="329" t="s">
        <v>557</v>
      </c>
      <c r="C26" s="203" t="s">
        <v>340</v>
      </c>
      <c r="D26" s="63">
        <f>SUM(D27:D33)</f>
        <v>6930</v>
      </c>
      <c r="E26" s="63">
        <f t="shared" ref="E26" si="17">SUM(E27:E33)</f>
        <v>0</v>
      </c>
      <c r="F26" s="63">
        <f t="shared" ref="F26" si="18">SUM(F27:F33)</f>
        <v>0</v>
      </c>
      <c r="G26" s="63">
        <f t="shared" ref="G26" si="19">SUM(G27:G33)</f>
        <v>6930</v>
      </c>
      <c r="H26" s="63">
        <f t="shared" ref="H26" si="20">SUM(H27:H33)</f>
        <v>0</v>
      </c>
      <c r="I26" s="63">
        <f t="shared" ref="I26" si="21">SUM(I27:I33)</f>
        <v>0</v>
      </c>
      <c r="J26" s="329" t="s">
        <v>632</v>
      </c>
      <c r="K26" s="329" t="s">
        <v>633</v>
      </c>
      <c r="L26" s="203">
        <v>1750</v>
      </c>
    </row>
    <row r="27" spans="1:14" x14ac:dyDescent="0.25">
      <c r="A27" s="347"/>
      <c r="B27" s="230"/>
      <c r="C27" s="194" t="s">
        <v>73</v>
      </c>
      <c r="D27" s="202">
        <f>SUM(E27:I27)</f>
        <v>990</v>
      </c>
      <c r="E27" s="202">
        <v>0</v>
      </c>
      <c r="F27" s="202">
        <v>0</v>
      </c>
      <c r="G27" s="202">
        <v>990</v>
      </c>
      <c r="H27" s="202">
        <v>0</v>
      </c>
      <c r="I27" s="202">
        <v>0</v>
      </c>
      <c r="J27" s="230"/>
      <c r="K27" s="230"/>
      <c r="L27" s="194">
        <v>250</v>
      </c>
    </row>
    <row r="28" spans="1:14" x14ac:dyDescent="0.25">
      <c r="A28" s="347"/>
      <c r="B28" s="230"/>
      <c r="C28" s="194" t="s">
        <v>77</v>
      </c>
      <c r="D28" s="202">
        <f t="shared" ref="D28:D33" si="22">SUM(E28:I28)</f>
        <v>990</v>
      </c>
      <c r="E28" s="202">
        <v>0</v>
      </c>
      <c r="F28" s="202">
        <v>0</v>
      </c>
      <c r="G28" s="202">
        <v>990</v>
      </c>
      <c r="H28" s="202">
        <v>0</v>
      </c>
      <c r="I28" s="202">
        <v>0</v>
      </c>
      <c r="J28" s="230"/>
      <c r="K28" s="230"/>
      <c r="L28" s="194">
        <v>250</v>
      </c>
    </row>
    <row r="29" spans="1:14" x14ac:dyDescent="0.25">
      <c r="A29" s="347"/>
      <c r="B29" s="230"/>
      <c r="C29" s="194" t="s">
        <v>330</v>
      </c>
      <c r="D29" s="202">
        <f t="shared" si="22"/>
        <v>990</v>
      </c>
      <c r="E29" s="202">
        <v>0</v>
      </c>
      <c r="F29" s="202">
        <v>0</v>
      </c>
      <c r="G29" s="202">
        <v>990</v>
      </c>
      <c r="H29" s="202">
        <v>0</v>
      </c>
      <c r="I29" s="202">
        <v>0</v>
      </c>
      <c r="J29" s="230"/>
      <c r="K29" s="230"/>
      <c r="L29" s="194">
        <v>250</v>
      </c>
      <c r="N29" s="8"/>
    </row>
    <row r="30" spans="1:14" x14ac:dyDescent="0.25">
      <c r="A30" s="347"/>
      <c r="B30" s="230"/>
      <c r="C30" s="194" t="s">
        <v>331</v>
      </c>
      <c r="D30" s="202">
        <f t="shared" si="22"/>
        <v>990</v>
      </c>
      <c r="E30" s="202">
        <v>0</v>
      </c>
      <c r="F30" s="202">
        <v>0</v>
      </c>
      <c r="G30" s="202">
        <v>990</v>
      </c>
      <c r="H30" s="202">
        <v>0</v>
      </c>
      <c r="I30" s="202">
        <v>0</v>
      </c>
      <c r="J30" s="230"/>
      <c r="K30" s="230"/>
      <c r="L30" s="194">
        <v>250</v>
      </c>
    </row>
    <row r="31" spans="1:14" s="31" customFormat="1" x14ac:dyDescent="0.25">
      <c r="A31" s="347"/>
      <c r="B31" s="230"/>
      <c r="C31" s="194" t="s">
        <v>341</v>
      </c>
      <c r="D31" s="61">
        <f t="shared" si="22"/>
        <v>990</v>
      </c>
      <c r="E31" s="61">
        <v>0</v>
      </c>
      <c r="F31" s="61">
        <v>0</v>
      </c>
      <c r="G31" s="61">
        <v>990</v>
      </c>
      <c r="H31" s="61">
        <v>0</v>
      </c>
      <c r="I31" s="202">
        <v>0</v>
      </c>
      <c r="J31" s="230"/>
      <c r="K31" s="230"/>
      <c r="L31" s="194">
        <v>250</v>
      </c>
    </row>
    <row r="32" spans="1:14" ht="45" x14ac:dyDescent="0.25">
      <c r="A32" s="347"/>
      <c r="B32" s="230"/>
      <c r="C32" s="194" t="s">
        <v>342</v>
      </c>
      <c r="D32" s="202">
        <f t="shared" si="22"/>
        <v>990</v>
      </c>
      <c r="E32" s="202">
        <v>0</v>
      </c>
      <c r="F32" s="202">
        <v>0</v>
      </c>
      <c r="G32" s="202">
        <v>990</v>
      </c>
      <c r="H32" s="202">
        <v>0</v>
      </c>
      <c r="I32" s="202">
        <v>0</v>
      </c>
      <c r="J32" s="230"/>
      <c r="K32" s="230"/>
      <c r="L32" s="194">
        <v>250</v>
      </c>
    </row>
    <row r="33" spans="1:13" ht="89.25" customHeight="1" x14ac:dyDescent="0.25">
      <c r="A33" s="348"/>
      <c r="B33" s="231"/>
      <c r="C33" s="194" t="s">
        <v>343</v>
      </c>
      <c r="D33" s="202">
        <f t="shared" si="22"/>
        <v>990</v>
      </c>
      <c r="E33" s="202">
        <v>0</v>
      </c>
      <c r="F33" s="202">
        <v>0</v>
      </c>
      <c r="G33" s="202">
        <v>990</v>
      </c>
      <c r="H33" s="202">
        <v>0</v>
      </c>
      <c r="I33" s="202">
        <v>0</v>
      </c>
      <c r="J33" s="231"/>
      <c r="K33" s="231"/>
      <c r="L33" s="194">
        <v>250</v>
      </c>
    </row>
    <row r="34" spans="1:13" ht="28.5" x14ac:dyDescent="0.25">
      <c r="A34" s="346" t="s">
        <v>565</v>
      </c>
      <c r="B34" s="329" t="s">
        <v>559</v>
      </c>
      <c r="C34" s="203" t="s">
        <v>340</v>
      </c>
      <c r="D34" s="63">
        <f>SUM(D35:D41)</f>
        <v>0</v>
      </c>
      <c r="E34" s="63">
        <f t="shared" ref="E34" si="23">SUM(E35:E41)</f>
        <v>0</v>
      </c>
      <c r="F34" s="63">
        <f t="shared" ref="F34" si="24">SUM(F35:F41)</f>
        <v>0</v>
      </c>
      <c r="G34" s="63">
        <f t="shared" ref="G34" si="25">SUM(G35:G41)</f>
        <v>0</v>
      </c>
      <c r="H34" s="63">
        <f t="shared" ref="H34" si="26">SUM(H35:H41)</f>
        <v>0</v>
      </c>
      <c r="I34" s="63">
        <f t="shared" ref="I34" si="27">SUM(I35:I41)</f>
        <v>0</v>
      </c>
      <c r="J34" s="329" t="s">
        <v>492</v>
      </c>
      <c r="K34" s="329" t="s">
        <v>561</v>
      </c>
      <c r="L34" s="203">
        <v>1750</v>
      </c>
    </row>
    <row r="35" spans="1:13" x14ac:dyDescent="0.25">
      <c r="A35" s="347"/>
      <c r="B35" s="230"/>
      <c r="C35" s="194" t="s">
        <v>73</v>
      </c>
      <c r="D35" s="202">
        <f>SUM(E35:I35)</f>
        <v>0</v>
      </c>
      <c r="E35" s="202">
        <v>0</v>
      </c>
      <c r="F35" s="202">
        <v>0</v>
      </c>
      <c r="G35" s="202">
        <v>0</v>
      </c>
      <c r="H35" s="202">
        <v>0</v>
      </c>
      <c r="I35" s="202">
        <v>0</v>
      </c>
      <c r="J35" s="230"/>
      <c r="K35" s="230"/>
      <c r="L35" s="194">
        <v>250</v>
      </c>
    </row>
    <row r="36" spans="1:13" x14ac:dyDescent="0.25">
      <c r="A36" s="347"/>
      <c r="B36" s="230"/>
      <c r="C36" s="194" t="s">
        <v>77</v>
      </c>
      <c r="D36" s="202">
        <f t="shared" ref="D36:D41" si="28">SUM(E36:I36)</f>
        <v>0</v>
      </c>
      <c r="E36" s="202">
        <v>0</v>
      </c>
      <c r="F36" s="202">
        <v>0</v>
      </c>
      <c r="G36" s="202">
        <v>0</v>
      </c>
      <c r="H36" s="202">
        <v>0</v>
      </c>
      <c r="I36" s="202">
        <v>0</v>
      </c>
      <c r="J36" s="230"/>
      <c r="K36" s="230"/>
      <c r="L36" s="194">
        <v>250</v>
      </c>
    </row>
    <row r="37" spans="1:13" x14ac:dyDescent="0.25">
      <c r="A37" s="347"/>
      <c r="B37" s="230"/>
      <c r="C37" s="194" t="s">
        <v>330</v>
      </c>
      <c r="D37" s="202">
        <f>SUM(E37:I37)</f>
        <v>0</v>
      </c>
      <c r="E37" s="202">
        <v>0</v>
      </c>
      <c r="F37" s="202">
        <v>0</v>
      </c>
      <c r="G37" s="202">
        <v>0</v>
      </c>
      <c r="H37" s="202">
        <v>0</v>
      </c>
      <c r="I37" s="202">
        <v>0</v>
      </c>
      <c r="J37" s="230"/>
      <c r="K37" s="230"/>
      <c r="L37" s="194">
        <v>250</v>
      </c>
    </row>
    <row r="38" spans="1:13" ht="31.5" customHeight="1" x14ac:dyDescent="0.25">
      <c r="A38" s="347"/>
      <c r="B38" s="230"/>
      <c r="C38" s="194" t="s">
        <v>331</v>
      </c>
      <c r="D38" s="202">
        <f t="shared" si="28"/>
        <v>0</v>
      </c>
      <c r="E38" s="202">
        <v>0</v>
      </c>
      <c r="F38" s="202">
        <v>0</v>
      </c>
      <c r="G38" s="202">
        <v>0</v>
      </c>
      <c r="H38" s="202">
        <v>0</v>
      </c>
      <c r="I38" s="202">
        <v>0</v>
      </c>
      <c r="J38" s="230"/>
      <c r="K38" s="230"/>
      <c r="L38" s="194">
        <v>250</v>
      </c>
      <c r="M38" s="19"/>
    </row>
    <row r="39" spans="1:13" s="31" customFormat="1" ht="29.25" customHeight="1" x14ac:dyDescent="0.25">
      <c r="A39" s="347"/>
      <c r="B39" s="230"/>
      <c r="C39" s="194" t="s">
        <v>341</v>
      </c>
      <c r="D39" s="202">
        <f t="shared" si="28"/>
        <v>0</v>
      </c>
      <c r="E39" s="202">
        <v>0</v>
      </c>
      <c r="F39" s="202">
        <v>0</v>
      </c>
      <c r="G39" s="202">
        <v>0</v>
      </c>
      <c r="H39" s="202">
        <v>0</v>
      </c>
      <c r="I39" s="202">
        <v>0</v>
      </c>
      <c r="J39" s="230"/>
      <c r="K39" s="230"/>
      <c r="L39" s="194">
        <v>250</v>
      </c>
    </row>
    <row r="40" spans="1:13" ht="48.75" customHeight="1" x14ac:dyDescent="0.25">
      <c r="A40" s="347"/>
      <c r="B40" s="230"/>
      <c r="C40" s="194" t="s">
        <v>342</v>
      </c>
      <c r="D40" s="202">
        <f t="shared" si="28"/>
        <v>0</v>
      </c>
      <c r="E40" s="202">
        <v>0</v>
      </c>
      <c r="F40" s="202">
        <v>0</v>
      </c>
      <c r="G40" s="202">
        <v>0</v>
      </c>
      <c r="H40" s="202">
        <v>0</v>
      </c>
      <c r="I40" s="202">
        <v>0</v>
      </c>
      <c r="J40" s="230"/>
      <c r="K40" s="230"/>
      <c r="L40" s="194">
        <v>250</v>
      </c>
    </row>
    <row r="41" spans="1:13" ht="56.25" customHeight="1" x14ac:dyDescent="0.25">
      <c r="A41" s="348"/>
      <c r="B41" s="231"/>
      <c r="C41" s="194" t="s">
        <v>343</v>
      </c>
      <c r="D41" s="202">
        <f t="shared" si="28"/>
        <v>0</v>
      </c>
      <c r="E41" s="202">
        <v>0</v>
      </c>
      <c r="F41" s="202">
        <v>0</v>
      </c>
      <c r="G41" s="202">
        <v>0</v>
      </c>
      <c r="H41" s="202">
        <v>0</v>
      </c>
      <c r="I41" s="202">
        <v>0</v>
      </c>
      <c r="J41" s="231"/>
      <c r="K41" s="231"/>
      <c r="L41" s="194">
        <v>250</v>
      </c>
    </row>
    <row r="42" spans="1:13" ht="28.5" x14ac:dyDescent="0.25">
      <c r="A42" s="346" t="s">
        <v>566</v>
      </c>
      <c r="B42" s="329" t="s">
        <v>58</v>
      </c>
      <c r="C42" s="203" t="s">
        <v>340</v>
      </c>
      <c r="D42" s="63">
        <f>SUM(D43:D49)</f>
        <v>600</v>
      </c>
      <c r="E42" s="63">
        <f t="shared" ref="E42:I42" si="29">SUM(E43:E49)</f>
        <v>0</v>
      </c>
      <c r="F42" s="63">
        <f t="shared" si="29"/>
        <v>0</v>
      </c>
      <c r="G42" s="63">
        <f t="shared" si="29"/>
        <v>700</v>
      </c>
      <c r="H42" s="63">
        <f t="shared" si="29"/>
        <v>0</v>
      </c>
      <c r="I42" s="63">
        <f t="shared" si="29"/>
        <v>0</v>
      </c>
      <c r="J42" s="329" t="s">
        <v>558</v>
      </c>
      <c r="K42" s="193"/>
      <c r="L42" s="203">
        <v>24500</v>
      </c>
    </row>
    <row r="43" spans="1:13" x14ac:dyDescent="0.25">
      <c r="A43" s="426"/>
      <c r="B43" s="466"/>
      <c r="C43" s="194" t="s">
        <v>73</v>
      </c>
      <c r="D43" s="202">
        <f>SUM(E43:I43)</f>
        <v>100</v>
      </c>
      <c r="E43" s="202">
        <v>0</v>
      </c>
      <c r="F43" s="202">
        <v>0</v>
      </c>
      <c r="G43" s="202">
        <v>100</v>
      </c>
      <c r="H43" s="202">
        <v>0</v>
      </c>
      <c r="I43" s="202">
        <v>0</v>
      </c>
      <c r="J43" s="230"/>
      <c r="K43" s="193"/>
      <c r="L43" s="194">
        <v>3500</v>
      </c>
    </row>
    <row r="44" spans="1:13" ht="42" customHeight="1" x14ac:dyDescent="0.25">
      <c r="A44" s="426"/>
      <c r="B44" s="466"/>
      <c r="C44" s="194" t="s">
        <v>77</v>
      </c>
      <c r="D44" s="202">
        <f t="shared" ref="D44" si="30">SUM(E44:I44)</f>
        <v>100</v>
      </c>
      <c r="E44" s="202">
        <v>0</v>
      </c>
      <c r="F44" s="202">
        <v>0</v>
      </c>
      <c r="G44" s="202">
        <v>100</v>
      </c>
      <c r="H44" s="202">
        <v>0</v>
      </c>
      <c r="I44" s="202">
        <v>0</v>
      </c>
      <c r="J44" s="230"/>
      <c r="K44" s="193" t="s">
        <v>560</v>
      </c>
      <c r="L44" s="194">
        <v>3500</v>
      </c>
    </row>
    <row r="45" spans="1:13" x14ac:dyDescent="0.25">
      <c r="A45" s="426"/>
      <c r="B45" s="466"/>
      <c r="C45" s="194" t="s">
        <v>330</v>
      </c>
      <c r="D45" s="202">
        <f>SUM(E45:I45)</f>
        <v>100</v>
      </c>
      <c r="E45" s="202">
        <v>0</v>
      </c>
      <c r="F45" s="202">
        <v>0</v>
      </c>
      <c r="G45" s="202">
        <v>100</v>
      </c>
      <c r="H45" s="202">
        <v>0</v>
      </c>
      <c r="I45" s="202">
        <v>0</v>
      </c>
      <c r="J45" s="230"/>
      <c r="K45" s="193"/>
      <c r="L45" s="194">
        <v>3500</v>
      </c>
    </row>
    <row r="46" spans="1:13" x14ac:dyDescent="0.25">
      <c r="A46" s="426"/>
      <c r="B46" s="466"/>
      <c r="C46" s="194" t="s">
        <v>331</v>
      </c>
      <c r="D46" s="202">
        <f t="shared" ref="D46:D49" si="31">SUM(E46:I46)</f>
        <v>100</v>
      </c>
      <c r="E46" s="202">
        <v>0</v>
      </c>
      <c r="F46" s="202">
        <v>0</v>
      </c>
      <c r="G46" s="202">
        <v>100</v>
      </c>
      <c r="H46" s="202">
        <v>0</v>
      </c>
      <c r="I46" s="202">
        <v>0</v>
      </c>
      <c r="J46" s="230"/>
      <c r="K46" s="193"/>
      <c r="L46" s="194">
        <v>3500</v>
      </c>
    </row>
    <row r="47" spans="1:13" s="31" customFormat="1" x14ac:dyDescent="0.25">
      <c r="A47" s="426"/>
      <c r="B47" s="466"/>
      <c r="C47" s="194" t="s">
        <v>341</v>
      </c>
      <c r="D47" s="61">
        <v>0</v>
      </c>
      <c r="E47" s="61">
        <v>0</v>
      </c>
      <c r="F47" s="61">
        <v>0</v>
      </c>
      <c r="G47" s="202">
        <v>100</v>
      </c>
      <c r="H47" s="61">
        <v>0</v>
      </c>
      <c r="I47" s="202">
        <v>0</v>
      </c>
      <c r="J47" s="230"/>
      <c r="K47" s="197"/>
      <c r="L47" s="194">
        <v>3500</v>
      </c>
    </row>
    <row r="48" spans="1:13" ht="45" x14ac:dyDescent="0.25">
      <c r="A48" s="426"/>
      <c r="B48" s="466"/>
      <c r="C48" s="194" t="s">
        <v>342</v>
      </c>
      <c r="D48" s="202">
        <f t="shared" si="31"/>
        <v>100</v>
      </c>
      <c r="E48" s="202">
        <v>0</v>
      </c>
      <c r="F48" s="202">
        <v>0</v>
      </c>
      <c r="G48" s="202">
        <v>100</v>
      </c>
      <c r="H48" s="202">
        <v>0</v>
      </c>
      <c r="I48" s="202">
        <v>0</v>
      </c>
      <c r="J48" s="230"/>
      <c r="K48" s="193"/>
      <c r="L48" s="194">
        <v>3500</v>
      </c>
    </row>
    <row r="49" spans="1:12" ht="45" x14ac:dyDescent="0.25">
      <c r="A49" s="427"/>
      <c r="B49" s="467"/>
      <c r="C49" s="194" t="s">
        <v>343</v>
      </c>
      <c r="D49" s="202">
        <f t="shared" si="31"/>
        <v>100</v>
      </c>
      <c r="E49" s="202">
        <v>0</v>
      </c>
      <c r="F49" s="202">
        <v>0</v>
      </c>
      <c r="G49" s="202">
        <v>100</v>
      </c>
      <c r="H49" s="202">
        <v>0</v>
      </c>
      <c r="I49" s="202">
        <v>0</v>
      </c>
      <c r="J49" s="231"/>
      <c r="K49" s="193"/>
      <c r="L49" s="194">
        <v>3500</v>
      </c>
    </row>
    <row r="50" spans="1:12" ht="28.5" x14ac:dyDescent="0.25">
      <c r="A50" s="346" t="s">
        <v>427</v>
      </c>
      <c r="B50" s="329" t="s">
        <v>562</v>
      </c>
      <c r="C50" s="203" t="s">
        <v>340</v>
      </c>
      <c r="D50" s="63">
        <f>SUM(D51:D57)</f>
        <v>9064.4</v>
      </c>
      <c r="E50" s="63">
        <f t="shared" ref="E50:I50" si="32">SUM(E51:E57)</f>
        <v>0</v>
      </c>
      <c r="F50" s="63">
        <f t="shared" si="32"/>
        <v>0</v>
      </c>
      <c r="G50" s="63">
        <f t="shared" si="32"/>
        <v>10241.799999999999</v>
      </c>
      <c r="H50" s="63">
        <f t="shared" si="32"/>
        <v>0</v>
      </c>
      <c r="I50" s="63">
        <f t="shared" si="32"/>
        <v>0</v>
      </c>
      <c r="J50" s="329" t="s">
        <v>558</v>
      </c>
      <c r="K50" s="329" t="s">
        <v>563</v>
      </c>
      <c r="L50" s="203">
        <v>5320</v>
      </c>
    </row>
    <row r="51" spans="1:12" x14ac:dyDescent="0.25">
      <c r="A51" s="426"/>
      <c r="B51" s="466"/>
      <c r="C51" s="194" t="s">
        <v>73</v>
      </c>
      <c r="D51" s="202">
        <f>SUM(E51:I51)</f>
        <v>3177.4</v>
      </c>
      <c r="E51" s="202">
        <v>0</v>
      </c>
      <c r="F51" s="202">
        <v>0</v>
      </c>
      <c r="G51" s="202">
        <v>3177.4</v>
      </c>
      <c r="H51" s="202">
        <v>0</v>
      </c>
      <c r="I51" s="202">
        <v>0</v>
      </c>
      <c r="J51" s="230"/>
      <c r="K51" s="230"/>
      <c r="L51" s="194">
        <v>760</v>
      </c>
    </row>
    <row r="52" spans="1:12" ht="18" customHeight="1" x14ac:dyDescent="0.25">
      <c r="A52" s="426"/>
      <c r="B52" s="466"/>
      <c r="C52" s="194" t="s">
        <v>77</v>
      </c>
      <c r="D52" s="202">
        <f t="shared" ref="D52" si="33">SUM(E52:I52)</f>
        <v>1177.4000000000001</v>
      </c>
      <c r="E52" s="202">
        <v>0</v>
      </c>
      <c r="F52" s="202">
        <v>0</v>
      </c>
      <c r="G52" s="202">
        <v>1177.4000000000001</v>
      </c>
      <c r="H52" s="202">
        <v>0</v>
      </c>
      <c r="I52" s="202">
        <v>0</v>
      </c>
      <c r="J52" s="230"/>
      <c r="K52" s="230"/>
      <c r="L52" s="194">
        <v>760</v>
      </c>
    </row>
    <row r="53" spans="1:12" x14ac:dyDescent="0.25">
      <c r="A53" s="426"/>
      <c r="B53" s="466"/>
      <c r="C53" s="194" t="s">
        <v>330</v>
      </c>
      <c r="D53" s="202">
        <f>SUM(E53:I53)</f>
        <v>1177.4000000000001</v>
      </c>
      <c r="E53" s="202">
        <v>0</v>
      </c>
      <c r="F53" s="202">
        <v>0</v>
      </c>
      <c r="G53" s="202">
        <v>1177.4000000000001</v>
      </c>
      <c r="H53" s="202">
        <v>0</v>
      </c>
      <c r="I53" s="202">
        <v>0</v>
      </c>
      <c r="J53" s="230"/>
      <c r="K53" s="230"/>
      <c r="L53" s="194">
        <v>760</v>
      </c>
    </row>
    <row r="54" spans="1:12" x14ac:dyDescent="0.25">
      <c r="A54" s="426"/>
      <c r="B54" s="466"/>
      <c r="C54" s="194" t="s">
        <v>331</v>
      </c>
      <c r="D54" s="202">
        <f t="shared" ref="D54" si="34">SUM(E54:I54)</f>
        <v>1177.4000000000001</v>
      </c>
      <c r="E54" s="202">
        <v>0</v>
      </c>
      <c r="F54" s="202">
        <v>0</v>
      </c>
      <c r="G54" s="202">
        <v>1177.4000000000001</v>
      </c>
      <c r="H54" s="202">
        <v>0</v>
      </c>
      <c r="I54" s="202">
        <v>0</v>
      </c>
      <c r="J54" s="230"/>
      <c r="K54" s="230"/>
      <c r="L54" s="194">
        <v>760</v>
      </c>
    </row>
    <row r="55" spans="1:12" s="31" customFormat="1" x14ac:dyDescent="0.25">
      <c r="A55" s="426"/>
      <c r="B55" s="466"/>
      <c r="C55" s="194" t="s">
        <v>341</v>
      </c>
      <c r="D55" s="61">
        <v>0</v>
      </c>
      <c r="E55" s="61">
        <v>0</v>
      </c>
      <c r="F55" s="61">
        <v>0</v>
      </c>
      <c r="G55" s="202">
        <v>1177.4000000000001</v>
      </c>
      <c r="H55" s="61">
        <v>0</v>
      </c>
      <c r="I55" s="202">
        <v>0</v>
      </c>
      <c r="J55" s="230"/>
      <c r="K55" s="230"/>
      <c r="L55" s="194">
        <v>760</v>
      </c>
    </row>
    <row r="56" spans="1:12" ht="45" x14ac:dyDescent="0.25">
      <c r="A56" s="426"/>
      <c r="B56" s="466"/>
      <c r="C56" s="194" t="s">
        <v>342</v>
      </c>
      <c r="D56" s="202">
        <f t="shared" ref="D56:D57" si="35">SUM(E56:I56)</f>
        <v>1177.4000000000001</v>
      </c>
      <c r="E56" s="202">
        <v>0</v>
      </c>
      <c r="F56" s="202">
        <v>0</v>
      </c>
      <c r="G56" s="202">
        <v>1177.4000000000001</v>
      </c>
      <c r="H56" s="202">
        <v>0</v>
      </c>
      <c r="I56" s="202">
        <v>0</v>
      </c>
      <c r="J56" s="230"/>
      <c r="K56" s="230"/>
      <c r="L56" s="194">
        <v>760</v>
      </c>
    </row>
    <row r="57" spans="1:12" ht="45" x14ac:dyDescent="0.25">
      <c r="A57" s="427"/>
      <c r="B57" s="467"/>
      <c r="C57" s="194" t="s">
        <v>343</v>
      </c>
      <c r="D57" s="202">
        <f t="shared" si="35"/>
        <v>1177.4000000000001</v>
      </c>
      <c r="E57" s="202">
        <v>0</v>
      </c>
      <c r="F57" s="202">
        <v>0</v>
      </c>
      <c r="G57" s="202">
        <v>1177.4000000000001</v>
      </c>
      <c r="H57" s="202">
        <v>0</v>
      </c>
      <c r="I57" s="202">
        <v>0</v>
      </c>
      <c r="J57" s="231"/>
      <c r="K57" s="231"/>
      <c r="L57" s="194">
        <v>760</v>
      </c>
    </row>
    <row r="58" spans="1:12" ht="24.75" customHeight="1" x14ac:dyDescent="0.25">
      <c r="A58" s="381" t="s">
        <v>564</v>
      </c>
      <c r="B58" s="382"/>
      <c r="C58" s="382"/>
      <c r="D58" s="382"/>
      <c r="E58" s="382"/>
      <c r="F58" s="382"/>
      <c r="G58" s="382"/>
      <c r="H58" s="382"/>
      <c r="I58" s="382"/>
      <c r="J58" s="382"/>
      <c r="K58" s="382"/>
      <c r="L58" s="383"/>
    </row>
    <row r="59" spans="1:12" ht="36.75" customHeight="1" x14ac:dyDescent="0.25">
      <c r="A59" s="367" t="s">
        <v>349</v>
      </c>
      <c r="B59" s="329" t="s">
        <v>153</v>
      </c>
      <c r="C59" s="203" t="s">
        <v>340</v>
      </c>
      <c r="D59" s="63">
        <f>SUM(D60:D66)</f>
        <v>0</v>
      </c>
      <c r="E59" s="63">
        <f t="shared" ref="E59:I59" si="36">SUM(E60:E66)</f>
        <v>0</v>
      </c>
      <c r="F59" s="63">
        <f t="shared" si="36"/>
        <v>0</v>
      </c>
      <c r="G59" s="63">
        <f t="shared" si="36"/>
        <v>0</v>
      </c>
      <c r="H59" s="63">
        <f t="shared" si="36"/>
        <v>0</v>
      </c>
      <c r="I59" s="63">
        <f t="shared" si="36"/>
        <v>0</v>
      </c>
      <c r="J59" s="329" t="s">
        <v>558</v>
      </c>
      <c r="K59" s="329" t="s">
        <v>318</v>
      </c>
      <c r="L59" s="203"/>
    </row>
    <row r="60" spans="1:12" x14ac:dyDescent="0.25">
      <c r="A60" s="368"/>
      <c r="B60" s="230"/>
      <c r="C60" s="194" t="s">
        <v>73</v>
      </c>
      <c r="D60" s="202">
        <f>SUM(E60:I60)</f>
        <v>0</v>
      </c>
      <c r="E60" s="202">
        <f t="shared" ref="E60:F60" si="37">E68+E76+E84+E92</f>
        <v>0</v>
      </c>
      <c r="F60" s="202">
        <f t="shared" si="37"/>
        <v>0</v>
      </c>
      <c r="G60" s="202">
        <f>G68+G76+G84+G92</f>
        <v>0</v>
      </c>
      <c r="H60" s="202">
        <f t="shared" ref="H60:I60" si="38">H68+H76+H84+H92</f>
        <v>0</v>
      </c>
      <c r="I60" s="202">
        <f t="shared" si="38"/>
        <v>0</v>
      </c>
      <c r="J60" s="230"/>
      <c r="K60" s="230"/>
      <c r="L60" s="194"/>
    </row>
    <row r="61" spans="1:12" x14ac:dyDescent="0.25">
      <c r="A61" s="368"/>
      <c r="B61" s="230"/>
      <c r="C61" s="194" t="s">
        <v>77</v>
      </c>
      <c r="D61" s="202">
        <f t="shared" ref="D61" si="39">SUM(E61:I61)</f>
        <v>0</v>
      </c>
      <c r="E61" s="202">
        <f t="shared" ref="E61:F61" si="40">E69+E77+E85+E93</f>
        <v>0</v>
      </c>
      <c r="F61" s="202">
        <f t="shared" si="40"/>
        <v>0</v>
      </c>
      <c r="G61" s="202">
        <f t="shared" ref="G61:I66" si="41">G69+G77+G85+G93</f>
        <v>0</v>
      </c>
      <c r="H61" s="202">
        <f t="shared" si="41"/>
        <v>0</v>
      </c>
      <c r="I61" s="202">
        <f t="shared" si="41"/>
        <v>0</v>
      </c>
      <c r="J61" s="230"/>
      <c r="K61" s="230"/>
      <c r="L61" s="194"/>
    </row>
    <row r="62" spans="1:12" x14ac:dyDescent="0.25">
      <c r="A62" s="368"/>
      <c r="B62" s="230"/>
      <c r="C62" s="194" t="s">
        <v>330</v>
      </c>
      <c r="D62" s="202">
        <f>SUM(E62:I62)</f>
        <v>0</v>
      </c>
      <c r="E62" s="202">
        <f t="shared" ref="E62:F62" si="42">E70+E78+E86+E94</f>
        <v>0</v>
      </c>
      <c r="F62" s="202">
        <f t="shared" si="42"/>
        <v>0</v>
      </c>
      <c r="G62" s="202">
        <f t="shared" si="41"/>
        <v>0</v>
      </c>
      <c r="H62" s="202">
        <f t="shared" si="41"/>
        <v>0</v>
      </c>
      <c r="I62" s="202">
        <f t="shared" si="41"/>
        <v>0</v>
      </c>
      <c r="J62" s="230"/>
      <c r="K62" s="230"/>
      <c r="L62" s="194"/>
    </row>
    <row r="63" spans="1:12" s="21" customFormat="1" x14ac:dyDescent="0.25">
      <c r="A63" s="368"/>
      <c r="B63" s="230"/>
      <c r="C63" s="194" t="s">
        <v>331</v>
      </c>
      <c r="D63" s="202">
        <f>SUM(E63:I63)</f>
        <v>0</v>
      </c>
      <c r="E63" s="202">
        <f t="shared" ref="E63:F63" si="43">E71+E79+E87+E95</f>
        <v>0</v>
      </c>
      <c r="F63" s="202">
        <f t="shared" si="43"/>
        <v>0</v>
      </c>
      <c r="G63" s="202">
        <f t="shared" si="41"/>
        <v>0</v>
      </c>
      <c r="H63" s="202">
        <f t="shared" si="41"/>
        <v>0</v>
      </c>
      <c r="I63" s="202">
        <f t="shared" si="41"/>
        <v>0</v>
      </c>
      <c r="J63" s="230"/>
      <c r="K63" s="230"/>
      <c r="L63" s="194"/>
    </row>
    <row r="64" spans="1:12" s="31" customFormat="1" x14ac:dyDescent="0.25">
      <c r="A64" s="368"/>
      <c r="B64" s="230"/>
      <c r="C64" s="194" t="s">
        <v>341</v>
      </c>
      <c r="D64" s="202">
        <f t="shared" ref="D64:D66" si="44">SUM(E64:I64)</f>
        <v>0</v>
      </c>
      <c r="E64" s="202">
        <f t="shared" ref="E64:F64" si="45">E72+E80+E88+E96</f>
        <v>0</v>
      </c>
      <c r="F64" s="202">
        <f t="shared" si="45"/>
        <v>0</v>
      </c>
      <c r="G64" s="202">
        <f t="shared" si="41"/>
        <v>0</v>
      </c>
      <c r="H64" s="202">
        <f t="shared" si="41"/>
        <v>0</v>
      </c>
      <c r="I64" s="202">
        <f t="shared" si="41"/>
        <v>0</v>
      </c>
      <c r="J64" s="230"/>
      <c r="K64" s="230"/>
      <c r="L64" s="194"/>
    </row>
    <row r="65" spans="1:12" ht="45" x14ac:dyDescent="0.25">
      <c r="A65" s="368"/>
      <c r="B65" s="230"/>
      <c r="C65" s="194" t="s">
        <v>342</v>
      </c>
      <c r="D65" s="202">
        <f t="shared" si="44"/>
        <v>0</v>
      </c>
      <c r="E65" s="202">
        <f t="shared" ref="E65:F65" si="46">E73+E81+E89+E97</f>
        <v>0</v>
      </c>
      <c r="F65" s="202">
        <f t="shared" si="46"/>
        <v>0</v>
      </c>
      <c r="G65" s="202">
        <f t="shared" si="41"/>
        <v>0</v>
      </c>
      <c r="H65" s="202">
        <f t="shared" si="41"/>
        <v>0</v>
      </c>
      <c r="I65" s="202">
        <f t="shared" si="41"/>
        <v>0</v>
      </c>
      <c r="J65" s="230"/>
      <c r="K65" s="230"/>
      <c r="L65" s="194"/>
    </row>
    <row r="66" spans="1:12" ht="45" x14ac:dyDescent="0.25">
      <c r="A66" s="369"/>
      <c r="B66" s="231"/>
      <c r="C66" s="194" t="s">
        <v>343</v>
      </c>
      <c r="D66" s="202">
        <f t="shared" si="44"/>
        <v>0</v>
      </c>
      <c r="E66" s="202">
        <f t="shared" ref="E66:F66" si="47">E74+E82+E90+E98</f>
        <v>0</v>
      </c>
      <c r="F66" s="202">
        <f t="shared" si="47"/>
        <v>0</v>
      </c>
      <c r="G66" s="202">
        <f t="shared" si="41"/>
        <v>0</v>
      </c>
      <c r="H66" s="202">
        <f t="shared" si="41"/>
        <v>0</v>
      </c>
      <c r="I66" s="202">
        <f t="shared" si="41"/>
        <v>0</v>
      </c>
      <c r="J66" s="231"/>
      <c r="K66" s="231"/>
      <c r="L66" s="194"/>
    </row>
    <row r="67" spans="1:12" ht="28.5" customHeight="1" x14ac:dyDescent="0.25">
      <c r="A67" s="346" t="s">
        <v>419</v>
      </c>
      <c r="B67" s="329" t="s">
        <v>567</v>
      </c>
      <c r="C67" s="203" t="s">
        <v>340</v>
      </c>
      <c r="D67" s="63">
        <f>SUM(D68:D74)</f>
        <v>0</v>
      </c>
      <c r="E67" s="63">
        <f t="shared" ref="E67:I67" si="48">SUM(E68:E74)</f>
        <v>0</v>
      </c>
      <c r="F67" s="63">
        <f t="shared" si="48"/>
        <v>0</v>
      </c>
      <c r="G67" s="63">
        <f t="shared" si="48"/>
        <v>0</v>
      </c>
      <c r="H67" s="63">
        <f t="shared" si="48"/>
        <v>0</v>
      </c>
      <c r="I67" s="63">
        <f t="shared" si="48"/>
        <v>0</v>
      </c>
      <c r="J67" s="329" t="s">
        <v>558</v>
      </c>
      <c r="K67" s="329" t="s">
        <v>568</v>
      </c>
      <c r="L67" s="203"/>
    </row>
    <row r="68" spans="1:12" x14ac:dyDescent="0.25">
      <c r="A68" s="347"/>
      <c r="B68" s="230"/>
      <c r="C68" s="194" t="s">
        <v>73</v>
      </c>
      <c r="D68" s="202">
        <f>SUM(E68:I68)</f>
        <v>0</v>
      </c>
      <c r="E68" s="202">
        <v>0</v>
      </c>
      <c r="F68" s="202">
        <v>0</v>
      </c>
      <c r="G68" s="202">
        <v>0</v>
      </c>
      <c r="H68" s="202">
        <v>0</v>
      </c>
      <c r="I68" s="202">
        <v>0</v>
      </c>
      <c r="J68" s="230"/>
      <c r="K68" s="230"/>
      <c r="L68" s="194"/>
    </row>
    <row r="69" spans="1:12" x14ac:dyDescent="0.25">
      <c r="A69" s="347"/>
      <c r="B69" s="230"/>
      <c r="C69" s="194" t="s">
        <v>77</v>
      </c>
      <c r="D69" s="202">
        <f t="shared" ref="D69" si="49">SUM(E69:I69)</f>
        <v>0</v>
      </c>
      <c r="E69" s="202">
        <v>0</v>
      </c>
      <c r="F69" s="202">
        <v>0</v>
      </c>
      <c r="G69" s="202">
        <v>0</v>
      </c>
      <c r="H69" s="202">
        <v>0</v>
      </c>
      <c r="I69" s="202">
        <v>0</v>
      </c>
      <c r="J69" s="230"/>
      <c r="K69" s="230"/>
      <c r="L69" s="194"/>
    </row>
    <row r="70" spans="1:12" x14ac:dyDescent="0.25">
      <c r="A70" s="347"/>
      <c r="B70" s="230"/>
      <c r="C70" s="194" t="s">
        <v>330</v>
      </c>
      <c r="D70" s="202">
        <f>SUM(E70:I70)</f>
        <v>0</v>
      </c>
      <c r="E70" s="202">
        <v>0</v>
      </c>
      <c r="F70" s="202">
        <v>0</v>
      </c>
      <c r="G70" s="202">
        <v>0</v>
      </c>
      <c r="H70" s="202">
        <v>0</v>
      </c>
      <c r="I70" s="202">
        <v>0</v>
      </c>
      <c r="J70" s="230"/>
      <c r="K70" s="230"/>
      <c r="L70" s="194"/>
    </row>
    <row r="71" spans="1:12" x14ac:dyDescent="0.25">
      <c r="A71" s="347"/>
      <c r="B71" s="230"/>
      <c r="C71" s="194" t="s">
        <v>331</v>
      </c>
      <c r="D71" s="11">
        <f t="shared" ref="D71:D74" si="50">SUM(E71:I71)</f>
        <v>0</v>
      </c>
      <c r="E71" s="202">
        <v>0</v>
      </c>
      <c r="F71" s="202">
        <v>0</v>
      </c>
      <c r="G71" s="11">
        <v>0</v>
      </c>
      <c r="H71" s="202">
        <v>0</v>
      </c>
      <c r="I71" s="202">
        <v>0</v>
      </c>
      <c r="J71" s="230"/>
      <c r="K71" s="230"/>
      <c r="L71" s="194"/>
    </row>
    <row r="72" spans="1:12" s="31" customFormat="1" x14ac:dyDescent="0.25">
      <c r="A72" s="347"/>
      <c r="B72" s="230"/>
      <c r="C72" s="194" t="s">
        <v>341</v>
      </c>
      <c r="D72" s="202">
        <f t="shared" si="50"/>
        <v>0</v>
      </c>
      <c r="E72" s="202">
        <v>0</v>
      </c>
      <c r="F72" s="202">
        <v>0</v>
      </c>
      <c r="G72" s="202">
        <v>0</v>
      </c>
      <c r="H72" s="202">
        <v>0</v>
      </c>
      <c r="I72" s="202">
        <v>0</v>
      </c>
      <c r="J72" s="230"/>
      <c r="K72" s="230"/>
      <c r="L72" s="203"/>
    </row>
    <row r="73" spans="1:12" ht="45" x14ac:dyDescent="0.25">
      <c r="A73" s="347"/>
      <c r="B73" s="230"/>
      <c r="C73" s="194" t="s">
        <v>342</v>
      </c>
      <c r="D73" s="202">
        <f t="shared" si="50"/>
        <v>0</v>
      </c>
      <c r="E73" s="202">
        <v>0</v>
      </c>
      <c r="F73" s="202">
        <v>0</v>
      </c>
      <c r="G73" s="202">
        <v>0</v>
      </c>
      <c r="H73" s="202">
        <v>0</v>
      </c>
      <c r="I73" s="202">
        <v>0</v>
      </c>
      <c r="J73" s="230"/>
      <c r="K73" s="230"/>
      <c r="L73" s="194"/>
    </row>
    <row r="74" spans="1:12" ht="45" x14ac:dyDescent="0.25">
      <c r="A74" s="348"/>
      <c r="B74" s="231"/>
      <c r="C74" s="194" t="s">
        <v>343</v>
      </c>
      <c r="D74" s="202">
        <f t="shared" si="50"/>
        <v>0</v>
      </c>
      <c r="E74" s="202">
        <v>0</v>
      </c>
      <c r="F74" s="202">
        <v>0</v>
      </c>
      <c r="G74" s="202">
        <v>0</v>
      </c>
      <c r="H74" s="202">
        <v>0</v>
      </c>
      <c r="I74" s="202">
        <v>0</v>
      </c>
      <c r="J74" s="231"/>
      <c r="K74" s="231"/>
      <c r="L74" s="194"/>
    </row>
    <row r="75" spans="1:12" ht="28.5" customHeight="1" x14ac:dyDescent="0.25">
      <c r="A75" s="346" t="s">
        <v>420</v>
      </c>
      <c r="B75" s="329" t="s">
        <v>569</v>
      </c>
      <c r="C75" s="203" t="s">
        <v>340</v>
      </c>
      <c r="D75" s="63">
        <f>SUM(D76:D82)</f>
        <v>0</v>
      </c>
      <c r="E75" s="63">
        <f t="shared" ref="E75:I75" si="51">SUM(E76:E82)</f>
        <v>0</v>
      </c>
      <c r="F75" s="63">
        <f t="shared" si="51"/>
        <v>0</v>
      </c>
      <c r="G75" s="63">
        <f t="shared" si="51"/>
        <v>0</v>
      </c>
      <c r="H75" s="63">
        <f t="shared" si="51"/>
        <v>0</v>
      </c>
      <c r="I75" s="63">
        <f t="shared" si="51"/>
        <v>0</v>
      </c>
      <c r="J75" s="329" t="s">
        <v>558</v>
      </c>
      <c r="K75" s="329" t="s">
        <v>570</v>
      </c>
      <c r="L75" s="203"/>
    </row>
    <row r="76" spans="1:12" x14ac:dyDescent="0.25">
      <c r="A76" s="347"/>
      <c r="B76" s="230"/>
      <c r="C76" s="194" t="s">
        <v>73</v>
      </c>
      <c r="D76" s="202">
        <f>SUM(E76:I76)</f>
        <v>0</v>
      </c>
      <c r="E76" s="202">
        <v>0</v>
      </c>
      <c r="F76" s="202">
        <v>0</v>
      </c>
      <c r="G76" s="202">
        <v>0</v>
      </c>
      <c r="H76" s="202">
        <v>0</v>
      </c>
      <c r="I76" s="202">
        <v>0</v>
      </c>
      <c r="J76" s="230"/>
      <c r="K76" s="230"/>
      <c r="L76" s="194"/>
    </row>
    <row r="77" spans="1:12" x14ac:dyDescent="0.25">
      <c r="A77" s="347"/>
      <c r="B77" s="230"/>
      <c r="C77" s="194" t="s">
        <v>77</v>
      </c>
      <c r="D77" s="202">
        <f t="shared" ref="D77" si="52">SUM(E77:I77)</f>
        <v>0</v>
      </c>
      <c r="E77" s="202">
        <v>0</v>
      </c>
      <c r="F77" s="202">
        <v>0</v>
      </c>
      <c r="G77" s="202">
        <v>0</v>
      </c>
      <c r="H77" s="202">
        <v>0</v>
      </c>
      <c r="I77" s="202">
        <v>0</v>
      </c>
      <c r="J77" s="230"/>
      <c r="K77" s="230"/>
      <c r="L77" s="194"/>
    </row>
    <row r="78" spans="1:12" x14ac:dyDescent="0.25">
      <c r="A78" s="347"/>
      <c r="B78" s="230"/>
      <c r="C78" s="194" t="s">
        <v>330</v>
      </c>
      <c r="D78" s="202">
        <f>SUM(E78:I78)</f>
        <v>0</v>
      </c>
      <c r="E78" s="202">
        <v>0</v>
      </c>
      <c r="F78" s="202">
        <v>0</v>
      </c>
      <c r="G78" s="202">
        <v>0</v>
      </c>
      <c r="H78" s="202">
        <v>0</v>
      </c>
      <c r="I78" s="202">
        <v>0</v>
      </c>
      <c r="J78" s="230"/>
      <c r="K78" s="230"/>
      <c r="L78" s="194"/>
    </row>
    <row r="79" spans="1:12" x14ac:dyDescent="0.25">
      <c r="A79" s="347"/>
      <c r="B79" s="230"/>
      <c r="C79" s="194" t="s">
        <v>331</v>
      </c>
      <c r="D79" s="202">
        <f t="shared" ref="D79:D82" si="53">SUM(E79:I79)</f>
        <v>0</v>
      </c>
      <c r="E79" s="202">
        <v>0</v>
      </c>
      <c r="F79" s="202">
        <v>0</v>
      </c>
      <c r="G79" s="202">
        <v>0</v>
      </c>
      <c r="H79" s="202">
        <v>0</v>
      </c>
      <c r="I79" s="202">
        <v>0</v>
      </c>
      <c r="J79" s="230"/>
      <c r="K79" s="230"/>
      <c r="L79" s="194"/>
    </row>
    <row r="80" spans="1:12" s="31" customFormat="1" x14ac:dyDescent="0.25">
      <c r="A80" s="347"/>
      <c r="B80" s="230"/>
      <c r="C80" s="194" t="s">
        <v>341</v>
      </c>
      <c r="D80" s="202">
        <f t="shared" si="53"/>
        <v>0</v>
      </c>
      <c r="E80" s="202">
        <v>0</v>
      </c>
      <c r="F80" s="202">
        <v>0</v>
      </c>
      <c r="G80" s="202">
        <v>0</v>
      </c>
      <c r="H80" s="202">
        <v>0</v>
      </c>
      <c r="I80" s="202">
        <v>0</v>
      </c>
      <c r="J80" s="230"/>
      <c r="K80" s="230"/>
      <c r="L80" s="203"/>
    </row>
    <row r="81" spans="1:12" ht="45" x14ac:dyDescent="0.25">
      <c r="A81" s="347"/>
      <c r="B81" s="230"/>
      <c r="C81" s="194" t="s">
        <v>342</v>
      </c>
      <c r="D81" s="202">
        <f t="shared" si="53"/>
        <v>0</v>
      </c>
      <c r="E81" s="202">
        <v>0</v>
      </c>
      <c r="F81" s="202">
        <v>0</v>
      </c>
      <c r="G81" s="202">
        <v>0</v>
      </c>
      <c r="H81" s="202">
        <v>0</v>
      </c>
      <c r="I81" s="202">
        <v>0</v>
      </c>
      <c r="J81" s="230"/>
      <c r="K81" s="230"/>
      <c r="L81" s="194"/>
    </row>
    <row r="82" spans="1:12" ht="55.5" customHeight="1" x14ac:dyDescent="0.25">
      <c r="A82" s="348"/>
      <c r="B82" s="231"/>
      <c r="C82" s="194" t="s">
        <v>343</v>
      </c>
      <c r="D82" s="202">
        <f t="shared" si="53"/>
        <v>0</v>
      </c>
      <c r="E82" s="202">
        <v>0</v>
      </c>
      <c r="F82" s="202">
        <v>0</v>
      </c>
      <c r="G82" s="202">
        <v>0</v>
      </c>
      <c r="H82" s="202">
        <v>0</v>
      </c>
      <c r="I82" s="202">
        <v>0</v>
      </c>
      <c r="J82" s="231"/>
      <c r="K82" s="231"/>
      <c r="L82" s="194"/>
    </row>
    <row r="83" spans="1:12" ht="28.5" customHeight="1" x14ac:dyDescent="0.25">
      <c r="A83" s="346" t="s">
        <v>432</v>
      </c>
      <c r="B83" s="329" t="s">
        <v>571</v>
      </c>
      <c r="C83" s="203" t="s">
        <v>340</v>
      </c>
      <c r="D83" s="63">
        <f t="shared" ref="D83:I83" si="54">SUM(D84:D90)</f>
        <v>0</v>
      </c>
      <c r="E83" s="63">
        <f t="shared" si="54"/>
        <v>0</v>
      </c>
      <c r="F83" s="63">
        <f t="shared" si="54"/>
        <v>0</v>
      </c>
      <c r="G83" s="63">
        <f t="shared" si="54"/>
        <v>0</v>
      </c>
      <c r="H83" s="63">
        <f t="shared" si="54"/>
        <v>0</v>
      </c>
      <c r="I83" s="63">
        <f t="shared" si="54"/>
        <v>0</v>
      </c>
      <c r="J83" s="329" t="s">
        <v>505</v>
      </c>
      <c r="K83" s="329" t="s">
        <v>572</v>
      </c>
      <c r="L83" s="203"/>
    </row>
    <row r="84" spans="1:12" x14ac:dyDescent="0.25">
      <c r="A84" s="347"/>
      <c r="B84" s="230"/>
      <c r="C84" s="194" t="s">
        <v>73</v>
      </c>
      <c r="D84" s="202">
        <f>SUM(E84:I84)</f>
        <v>0</v>
      </c>
      <c r="E84" s="202">
        <v>0</v>
      </c>
      <c r="F84" s="202">
        <v>0</v>
      </c>
      <c r="G84" s="202">
        <v>0</v>
      </c>
      <c r="H84" s="202">
        <v>0</v>
      </c>
      <c r="I84" s="202">
        <v>0</v>
      </c>
      <c r="J84" s="230"/>
      <c r="K84" s="230"/>
      <c r="L84" s="194"/>
    </row>
    <row r="85" spans="1:12" x14ac:dyDescent="0.25">
      <c r="A85" s="347"/>
      <c r="B85" s="230"/>
      <c r="C85" s="194" t="s">
        <v>77</v>
      </c>
      <c r="D85" s="202">
        <f t="shared" ref="D85" si="55">SUM(E85:I85)</f>
        <v>0</v>
      </c>
      <c r="E85" s="202">
        <v>0</v>
      </c>
      <c r="F85" s="202">
        <v>0</v>
      </c>
      <c r="G85" s="202">
        <v>0</v>
      </c>
      <c r="H85" s="202">
        <v>0</v>
      </c>
      <c r="I85" s="202">
        <v>0</v>
      </c>
      <c r="J85" s="230"/>
      <c r="K85" s="230"/>
      <c r="L85" s="194"/>
    </row>
    <row r="86" spans="1:12" x14ac:dyDescent="0.25">
      <c r="A86" s="347"/>
      <c r="B86" s="230"/>
      <c r="C86" s="194" t="s">
        <v>330</v>
      </c>
      <c r="D86" s="202">
        <f>SUM(E86:I86)</f>
        <v>0</v>
      </c>
      <c r="E86" s="202">
        <v>0</v>
      </c>
      <c r="F86" s="202">
        <v>0</v>
      </c>
      <c r="G86" s="202">
        <v>0</v>
      </c>
      <c r="H86" s="202">
        <v>0</v>
      </c>
      <c r="I86" s="202">
        <v>0</v>
      </c>
      <c r="J86" s="230"/>
      <c r="K86" s="230"/>
      <c r="L86" s="194"/>
    </row>
    <row r="87" spans="1:12" x14ac:dyDescent="0.25">
      <c r="A87" s="347"/>
      <c r="B87" s="230"/>
      <c r="C87" s="194" t="s">
        <v>331</v>
      </c>
      <c r="D87" s="202">
        <f t="shared" ref="D87:D90" si="56">SUM(E87:I87)</f>
        <v>0</v>
      </c>
      <c r="E87" s="202">
        <v>0</v>
      </c>
      <c r="F87" s="202">
        <v>0</v>
      </c>
      <c r="G87" s="202">
        <v>0</v>
      </c>
      <c r="H87" s="202">
        <v>0</v>
      </c>
      <c r="I87" s="202">
        <v>0</v>
      </c>
      <c r="J87" s="230"/>
      <c r="K87" s="230"/>
      <c r="L87" s="194"/>
    </row>
    <row r="88" spans="1:12" s="31" customFormat="1" x14ac:dyDescent="0.25">
      <c r="A88" s="347"/>
      <c r="B88" s="230"/>
      <c r="C88" s="194" t="s">
        <v>341</v>
      </c>
      <c r="D88" s="202">
        <f t="shared" si="56"/>
        <v>0</v>
      </c>
      <c r="E88" s="202">
        <v>0</v>
      </c>
      <c r="F88" s="202">
        <v>0</v>
      </c>
      <c r="G88" s="202">
        <v>0</v>
      </c>
      <c r="H88" s="202">
        <v>0</v>
      </c>
      <c r="I88" s="202">
        <v>0</v>
      </c>
      <c r="J88" s="230"/>
      <c r="K88" s="230"/>
      <c r="L88" s="203"/>
    </row>
    <row r="89" spans="1:12" ht="45" x14ac:dyDescent="0.25">
      <c r="A89" s="347"/>
      <c r="B89" s="230"/>
      <c r="C89" s="194" t="s">
        <v>342</v>
      </c>
      <c r="D89" s="202">
        <f t="shared" si="56"/>
        <v>0</v>
      </c>
      <c r="E89" s="202">
        <v>0</v>
      </c>
      <c r="F89" s="202">
        <v>0</v>
      </c>
      <c r="G89" s="202">
        <v>0</v>
      </c>
      <c r="H89" s="202">
        <v>0</v>
      </c>
      <c r="I89" s="202">
        <v>0</v>
      </c>
      <c r="J89" s="230"/>
      <c r="K89" s="230"/>
      <c r="L89" s="194"/>
    </row>
    <row r="90" spans="1:12" ht="45" x14ac:dyDescent="0.25">
      <c r="A90" s="348"/>
      <c r="B90" s="231"/>
      <c r="C90" s="194" t="s">
        <v>343</v>
      </c>
      <c r="D90" s="202">
        <f t="shared" si="56"/>
        <v>0</v>
      </c>
      <c r="E90" s="202">
        <v>0</v>
      </c>
      <c r="F90" s="202">
        <v>0</v>
      </c>
      <c r="G90" s="202">
        <v>0</v>
      </c>
      <c r="H90" s="202">
        <v>0</v>
      </c>
      <c r="I90" s="202">
        <v>0</v>
      </c>
      <c r="J90" s="231"/>
      <c r="K90" s="231"/>
      <c r="L90" s="194"/>
    </row>
    <row r="91" spans="1:12" ht="28.5" x14ac:dyDescent="0.25">
      <c r="A91" s="346" t="s">
        <v>573</v>
      </c>
      <c r="B91" s="329" t="s">
        <v>574</v>
      </c>
      <c r="C91" s="203" t="s">
        <v>340</v>
      </c>
      <c r="D91" s="202">
        <f t="shared" ref="D91:I91" si="57">SUM(D92:D98)</f>
        <v>0</v>
      </c>
      <c r="E91" s="202">
        <f t="shared" si="57"/>
        <v>0</v>
      </c>
      <c r="F91" s="202">
        <f t="shared" si="57"/>
        <v>0</v>
      </c>
      <c r="G91" s="202">
        <f t="shared" si="57"/>
        <v>0</v>
      </c>
      <c r="H91" s="202">
        <f t="shared" si="57"/>
        <v>0</v>
      </c>
      <c r="I91" s="202">
        <f t="shared" si="57"/>
        <v>0</v>
      </c>
      <c r="J91" s="329" t="s">
        <v>575</v>
      </c>
      <c r="K91" s="329" t="s">
        <v>570</v>
      </c>
      <c r="L91" s="194"/>
    </row>
    <row r="92" spans="1:12" x14ac:dyDescent="0.25">
      <c r="A92" s="471"/>
      <c r="B92" s="471"/>
      <c r="C92" s="194" t="s">
        <v>73</v>
      </c>
      <c r="D92" s="202">
        <f>SUM(E92:I92)</f>
        <v>0</v>
      </c>
      <c r="E92" s="202">
        <v>0</v>
      </c>
      <c r="F92" s="202">
        <v>0</v>
      </c>
      <c r="G92" s="202">
        <v>0</v>
      </c>
      <c r="H92" s="202">
        <v>0</v>
      </c>
      <c r="I92" s="202">
        <v>0</v>
      </c>
      <c r="J92" s="471"/>
      <c r="K92" s="471"/>
      <c r="L92" s="194"/>
    </row>
    <row r="93" spans="1:12" x14ac:dyDescent="0.25">
      <c r="A93" s="471"/>
      <c r="B93" s="471"/>
      <c r="C93" s="194" t="s">
        <v>77</v>
      </c>
      <c r="D93" s="202">
        <f t="shared" ref="D93" si="58">SUM(E93:I93)</f>
        <v>0</v>
      </c>
      <c r="E93" s="202">
        <v>0</v>
      </c>
      <c r="F93" s="202">
        <v>0</v>
      </c>
      <c r="G93" s="202">
        <v>0</v>
      </c>
      <c r="H93" s="202">
        <v>0</v>
      </c>
      <c r="I93" s="202">
        <v>0</v>
      </c>
      <c r="J93" s="471"/>
      <c r="K93" s="471"/>
      <c r="L93" s="194"/>
    </row>
    <row r="94" spans="1:12" x14ac:dyDescent="0.25">
      <c r="A94" s="471"/>
      <c r="B94" s="471"/>
      <c r="C94" s="194" t="s">
        <v>330</v>
      </c>
      <c r="D94" s="202">
        <f>SUM(E94:I94)</f>
        <v>0</v>
      </c>
      <c r="E94" s="202">
        <v>0</v>
      </c>
      <c r="F94" s="202">
        <v>0</v>
      </c>
      <c r="G94" s="202">
        <v>0</v>
      </c>
      <c r="H94" s="202">
        <v>0</v>
      </c>
      <c r="I94" s="202">
        <v>0</v>
      </c>
      <c r="J94" s="471"/>
      <c r="K94" s="471"/>
      <c r="L94" s="194"/>
    </row>
    <row r="95" spans="1:12" x14ac:dyDescent="0.25">
      <c r="A95" s="471"/>
      <c r="B95" s="471"/>
      <c r="C95" s="194" t="s">
        <v>331</v>
      </c>
      <c r="D95" s="202">
        <f t="shared" ref="D95:D98" si="59">SUM(E95:I95)</f>
        <v>0</v>
      </c>
      <c r="E95" s="202">
        <v>0</v>
      </c>
      <c r="F95" s="202">
        <v>0</v>
      </c>
      <c r="G95" s="202">
        <v>0</v>
      </c>
      <c r="H95" s="202">
        <v>0</v>
      </c>
      <c r="I95" s="202">
        <v>0</v>
      </c>
      <c r="J95" s="471"/>
      <c r="K95" s="471"/>
      <c r="L95" s="194"/>
    </row>
    <row r="96" spans="1:12" s="31" customFormat="1" ht="21" customHeight="1" x14ac:dyDescent="0.25">
      <c r="A96" s="471"/>
      <c r="B96" s="471"/>
      <c r="C96" s="194" t="s">
        <v>341</v>
      </c>
      <c r="D96" s="202">
        <f t="shared" si="59"/>
        <v>0</v>
      </c>
      <c r="E96" s="202">
        <v>0</v>
      </c>
      <c r="F96" s="202">
        <v>0</v>
      </c>
      <c r="G96" s="202">
        <v>0</v>
      </c>
      <c r="H96" s="202">
        <v>0</v>
      </c>
      <c r="I96" s="202">
        <v>0</v>
      </c>
      <c r="J96" s="471"/>
      <c r="K96" s="471"/>
      <c r="L96" s="203"/>
    </row>
    <row r="97" spans="1:14" ht="45" x14ac:dyDescent="0.25">
      <c r="A97" s="471"/>
      <c r="B97" s="471"/>
      <c r="C97" s="194" t="s">
        <v>342</v>
      </c>
      <c r="D97" s="202">
        <f t="shared" si="59"/>
        <v>0</v>
      </c>
      <c r="E97" s="202">
        <v>0</v>
      </c>
      <c r="F97" s="202">
        <v>0</v>
      </c>
      <c r="G97" s="202">
        <v>0</v>
      </c>
      <c r="H97" s="202">
        <v>0</v>
      </c>
      <c r="I97" s="202">
        <v>0</v>
      </c>
      <c r="J97" s="471"/>
      <c r="K97" s="471"/>
      <c r="L97" s="194"/>
    </row>
    <row r="98" spans="1:14" ht="119.25" customHeight="1" x14ac:dyDescent="0.25">
      <c r="A98" s="472"/>
      <c r="B98" s="472"/>
      <c r="C98" s="194" t="s">
        <v>343</v>
      </c>
      <c r="D98" s="202">
        <f t="shared" si="59"/>
        <v>0</v>
      </c>
      <c r="E98" s="202">
        <v>0</v>
      </c>
      <c r="F98" s="202">
        <v>0</v>
      </c>
      <c r="G98" s="202">
        <v>0</v>
      </c>
      <c r="H98" s="202">
        <v>0</v>
      </c>
      <c r="I98" s="202">
        <v>0</v>
      </c>
      <c r="J98" s="472"/>
      <c r="K98" s="472"/>
      <c r="L98" s="194"/>
    </row>
    <row r="99" spans="1:14" ht="18" customHeight="1" x14ac:dyDescent="0.25">
      <c r="A99" s="248" t="s">
        <v>536</v>
      </c>
      <c r="B99" s="336"/>
      <c r="C99" s="336"/>
      <c r="D99" s="336"/>
      <c r="E99" s="336"/>
      <c r="F99" s="336"/>
      <c r="G99" s="336"/>
      <c r="H99" s="336"/>
      <c r="I99" s="336"/>
      <c r="J99" s="336"/>
      <c r="K99" s="336"/>
      <c r="L99" s="249"/>
    </row>
    <row r="100" spans="1:14" ht="56.25" customHeight="1" x14ac:dyDescent="0.25">
      <c r="A100" s="478">
        <v>3</v>
      </c>
      <c r="B100" s="329" t="s">
        <v>576</v>
      </c>
      <c r="C100" s="203" t="s">
        <v>340</v>
      </c>
      <c r="D100" s="202">
        <f t="shared" ref="D100:I100" si="60">SUM(D101:D107)</f>
        <v>90047.7</v>
      </c>
      <c r="E100" s="202">
        <f t="shared" si="60"/>
        <v>20000</v>
      </c>
      <c r="F100" s="202">
        <f t="shared" si="60"/>
        <v>58964.299999999996</v>
      </c>
      <c r="G100" s="202">
        <f t="shared" si="60"/>
        <v>6240.3</v>
      </c>
      <c r="H100" s="202">
        <f t="shared" si="60"/>
        <v>4843.0999999999995</v>
      </c>
      <c r="I100" s="202">
        <f t="shared" si="60"/>
        <v>0</v>
      </c>
      <c r="J100" s="329" t="s">
        <v>494</v>
      </c>
      <c r="K100" s="329" t="s">
        <v>577</v>
      </c>
      <c r="L100" s="194" t="s">
        <v>634</v>
      </c>
    </row>
    <row r="101" spans="1:14" ht="44.25" customHeight="1" x14ac:dyDescent="0.25">
      <c r="A101" s="479"/>
      <c r="B101" s="230"/>
      <c r="C101" s="194" t="s">
        <v>73</v>
      </c>
      <c r="D101" s="202">
        <f>SUM(E101:I101)</f>
        <v>30805.7</v>
      </c>
      <c r="E101" s="202">
        <f t="shared" ref="E101:F101" si="61">E109+E117+E126+E135</f>
        <v>20000</v>
      </c>
      <c r="F101" s="202">
        <f t="shared" si="61"/>
        <v>8953.7000000000007</v>
      </c>
      <c r="G101" s="202">
        <f t="shared" ref="G101:I107" si="62">G109+G117+G126+G135</f>
        <v>1183.3</v>
      </c>
      <c r="H101" s="202">
        <f t="shared" ref="H101:I101" si="63">H109+H117+H126+H135</f>
        <v>668.7</v>
      </c>
      <c r="I101" s="202">
        <f t="shared" si="63"/>
        <v>0</v>
      </c>
      <c r="J101" s="230"/>
      <c r="K101" s="230"/>
      <c r="L101" s="194" t="s">
        <v>635</v>
      </c>
      <c r="N101" s="27">
        <v>20618.599999999999</v>
      </c>
    </row>
    <row r="102" spans="1:14" ht="39" customHeight="1" x14ac:dyDescent="0.25">
      <c r="A102" s="479"/>
      <c r="B102" s="230"/>
      <c r="C102" s="194" t="s">
        <v>77</v>
      </c>
      <c r="D102" s="202">
        <f t="shared" ref="D102" si="64">SUM(E102:I102)</f>
        <v>9837</v>
      </c>
      <c r="E102" s="202">
        <f t="shared" ref="E102:F102" si="65">E110+E118+E127+E136</f>
        <v>0</v>
      </c>
      <c r="F102" s="202">
        <f t="shared" si="65"/>
        <v>8335.1</v>
      </c>
      <c r="G102" s="202">
        <f t="shared" si="62"/>
        <v>832</v>
      </c>
      <c r="H102" s="202">
        <f t="shared" si="62"/>
        <v>669.9</v>
      </c>
      <c r="I102" s="202">
        <f t="shared" si="62"/>
        <v>0</v>
      </c>
      <c r="J102" s="230"/>
      <c r="K102" s="230"/>
      <c r="L102" s="194" t="s">
        <v>636</v>
      </c>
    </row>
    <row r="103" spans="1:14" ht="43.5" customHeight="1" x14ac:dyDescent="0.25">
      <c r="A103" s="479"/>
      <c r="B103" s="230"/>
      <c r="C103" s="194" t="s">
        <v>330</v>
      </c>
      <c r="D103" s="202">
        <f>SUM(E103:I103)</f>
        <v>9881</v>
      </c>
      <c r="E103" s="202">
        <f t="shared" ref="E103:F103" si="66">E111+E119+E128+E137</f>
        <v>0</v>
      </c>
      <c r="F103" s="202">
        <f t="shared" si="66"/>
        <v>8335.1</v>
      </c>
      <c r="G103" s="202">
        <f t="shared" si="62"/>
        <v>845</v>
      </c>
      <c r="H103" s="202">
        <f t="shared" si="62"/>
        <v>700.9</v>
      </c>
      <c r="I103" s="202">
        <f t="shared" si="62"/>
        <v>0</v>
      </c>
      <c r="J103" s="230"/>
      <c r="K103" s="230"/>
      <c r="L103" s="194" t="s">
        <v>637</v>
      </c>
    </row>
    <row r="104" spans="1:14" ht="44.25" customHeight="1" x14ac:dyDescent="0.25">
      <c r="A104" s="479"/>
      <c r="B104" s="230"/>
      <c r="C104" s="194" t="s">
        <v>331</v>
      </c>
      <c r="D104" s="202">
        <f t="shared" ref="D104:D107" si="67">SUM(E104:I104)</f>
        <v>9881</v>
      </c>
      <c r="E104" s="202">
        <f t="shared" ref="E104:F104" si="68">E112+E120+E129+E138</f>
        <v>0</v>
      </c>
      <c r="F104" s="202">
        <f t="shared" si="68"/>
        <v>8335.1</v>
      </c>
      <c r="G104" s="202">
        <f t="shared" si="62"/>
        <v>845</v>
      </c>
      <c r="H104" s="202">
        <f t="shared" si="62"/>
        <v>700.9</v>
      </c>
      <c r="I104" s="202">
        <f t="shared" si="62"/>
        <v>0</v>
      </c>
      <c r="J104" s="230"/>
      <c r="K104" s="230"/>
      <c r="L104" s="194" t="s">
        <v>638</v>
      </c>
    </row>
    <row r="105" spans="1:14" s="31" customFormat="1" ht="50.25" customHeight="1" x14ac:dyDescent="0.25">
      <c r="A105" s="479"/>
      <c r="B105" s="230"/>
      <c r="C105" s="194" t="s">
        <v>341</v>
      </c>
      <c r="D105" s="202">
        <f t="shared" si="67"/>
        <v>9881</v>
      </c>
      <c r="E105" s="202">
        <f t="shared" ref="E105:F105" si="69">E113+E121+E130+E139</f>
        <v>0</v>
      </c>
      <c r="F105" s="202">
        <f t="shared" si="69"/>
        <v>8335.1</v>
      </c>
      <c r="G105" s="202">
        <f t="shared" si="62"/>
        <v>845</v>
      </c>
      <c r="H105" s="202">
        <f t="shared" si="62"/>
        <v>700.9</v>
      </c>
      <c r="I105" s="202">
        <f t="shared" si="62"/>
        <v>0</v>
      </c>
      <c r="J105" s="230"/>
      <c r="K105" s="230"/>
      <c r="L105" s="194" t="s">
        <v>639</v>
      </c>
    </row>
    <row r="106" spans="1:14" ht="48.75" customHeight="1" x14ac:dyDescent="0.25">
      <c r="A106" s="479"/>
      <c r="B106" s="230"/>
      <c r="C106" s="194" t="s">
        <v>342</v>
      </c>
      <c r="D106" s="202">
        <f t="shared" si="67"/>
        <v>9881</v>
      </c>
      <c r="E106" s="202">
        <f t="shared" ref="E106:F106" si="70">E114+E122+E131+E140</f>
        <v>0</v>
      </c>
      <c r="F106" s="202">
        <f t="shared" si="70"/>
        <v>8335.1</v>
      </c>
      <c r="G106" s="202">
        <f t="shared" si="62"/>
        <v>845</v>
      </c>
      <c r="H106" s="202">
        <f t="shared" si="62"/>
        <v>700.9</v>
      </c>
      <c r="I106" s="202">
        <f t="shared" si="62"/>
        <v>0</v>
      </c>
      <c r="J106" s="230"/>
      <c r="K106" s="230"/>
      <c r="L106" s="194" t="s">
        <v>640</v>
      </c>
    </row>
    <row r="107" spans="1:14" ht="59.25" customHeight="1" x14ac:dyDescent="0.25">
      <c r="A107" s="480"/>
      <c r="B107" s="231"/>
      <c r="C107" s="194" t="s">
        <v>343</v>
      </c>
      <c r="D107" s="202">
        <f t="shared" si="67"/>
        <v>9881</v>
      </c>
      <c r="E107" s="202">
        <f t="shared" ref="E107:F107" si="71">E115+E123+E132+E141</f>
        <v>0</v>
      </c>
      <c r="F107" s="202">
        <f t="shared" si="71"/>
        <v>8335.1</v>
      </c>
      <c r="G107" s="202">
        <f t="shared" si="62"/>
        <v>845</v>
      </c>
      <c r="H107" s="202">
        <f t="shared" si="62"/>
        <v>700.9</v>
      </c>
      <c r="I107" s="202">
        <f t="shared" si="62"/>
        <v>0</v>
      </c>
      <c r="J107" s="231"/>
      <c r="K107" s="231"/>
      <c r="L107" s="194" t="s">
        <v>640</v>
      </c>
    </row>
    <row r="108" spans="1:14" ht="28.5" x14ac:dyDescent="0.25">
      <c r="A108" s="468" t="s">
        <v>422</v>
      </c>
      <c r="B108" s="329" t="s">
        <v>59</v>
      </c>
      <c r="C108" s="203" t="s">
        <v>340</v>
      </c>
      <c r="D108" s="202">
        <f t="shared" ref="D108:I108" si="72">SUM(D109:D115)</f>
        <v>59980.800000000003</v>
      </c>
      <c r="E108" s="202">
        <f t="shared" si="72"/>
        <v>0</v>
      </c>
      <c r="F108" s="202">
        <f t="shared" si="72"/>
        <v>49945.7</v>
      </c>
      <c r="G108" s="202">
        <f t="shared" si="72"/>
        <v>6032</v>
      </c>
      <c r="H108" s="202">
        <f t="shared" si="72"/>
        <v>4003.1000000000004</v>
      </c>
      <c r="I108" s="202">
        <f t="shared" si="72"/>
        <v>0</v>
      </c>
      <c r="J108" s="329" t="s">
        <v>578</v>
      </c>
      <c r="K108" s="329" t="s">
        <v>579</v>
      </c>
      <c r="L108" s="194"/>
    </row>
    <row r="109" spans="1:14" x14ac:dyDescent="0.25">
      <c r="A109" s="469"/>
      <c r="B109" s="230"/>
      <c r="C109" s="194" t="s">
        <v>73</v>
      </c>
      <c r="D109" s="202">
        <f>SUM(E109:I109)</f>
        <v>8658.8000000000011</v>
      </c>
      <c r="E109" s="202">
        <v>0</v>
      </c>
      <c r="F109" s="202">
        <v>7135.1</v>
      </c>
      <c r="G109" s="202">
        <v>975</v>
      </c>
      <c r="H109" s="202">
        <v>548.70000000000005</v>
      </c>
      <c r="I109" s="202">
        <v>0</v>
      </c>
      <c r="J109" s="230"/>
      <c r="K109" s="230"/>
      <c r="L109" s="194" t="s">
        <v>735</v>
      </c>
      <c r="N109" s="8"/>
    </row>
    <row r="110" spans="1:14" x14ac:dyDescent="0.25">
      <c r="A110" s="469"/>
      <c r="B110" s="230"/>
      <c r="C110" s="194" t="s">
        <v>77</v>
      </c>
      <c r="D110" s="202">
        <f t="shared" ref="D110" si="73">SUM(E110:I110)</f>
        <v>8517</v>
      </c>
      <c r="E110" s="202">
        <v>0</v>
      </c>
      <c r="F110" s="202">
        <v>7135.1</v>
      </c>
      <c r="G110" s="202">
        <v>832</v>
      </c>
      <c r="H110" s="202">
        <v>549.9</v>
      </c>
      <c r="I110" s="202">
        <v>0</v>
      </c>
      <c r="J110" s="230"/>
      <c r="K110" s="230"/>
      <c r="L110" s="194" t="s">
        <v>735</v>
      </c>
      <c r="N110" s="8"/>
    </row>
    <row r="111" spans="1:14" x14ac:dyDescent="0.25">
      <c r="A111" s="469"/>
      <c r="B111" s="230"/>
      <c r="C111" s="194" t="s">
        <v>330</v>
      </c>
      <c r="D111" s="202">
        <f>SUM(E111:I111)</f>
        <v>8561</v>
      </c>
      <c r="E111" s="202">
        <v>0</v>
      </c>
      <c r="F111" s="202">
        <v>7135.1</v>
      </c>
      <c r="G111" s="202">
        <v>845</v>
      </c>
      <c r="H111" s="202">
        <v>580.9</v>
      </c>
      <c r="I111" s="202">
        <v>0</v>
      </c>
      <c r="J111" s="230"/>
      <c r="K111" s="230"/>
      <c r="L111" s="194" t="s">
        <v>735</v>
      </c>
      <c r="N111" s="8"/>
    </row>
    <row r="112" spans="1:14" ht="50.25" customHeight="1" x14ac:dyDescent="0.25">
      <c r="A112" s="469"/>
      <c r="B112" s="230"/>
      <c r="C112" s="194" t="s">
        <v>331</v>
      </c>
      <c r="D112" s="202">
        <f t="shared" ref="D112:D115" si="74">SUM(E112:I112)</f>
        <v>8561</v>
      </c>
      <c r="E112" s="202">
        <v>0</v>
      </c>
      <c r="F112" s="202">
        <v>7135.1</v>
      </c>
      <c r="G112" s="202">
        <v>845</v>
      </c>
      <c r="H112" s="202">
        <v>580.9</v>
      </c>
      <c r="I112" s="202">
        <v>0</v>
      </c>
      <c r="J112" s="230"/>
      <c r="K112" s="230"/>
      <c r="L112" s="194" t="s">
        <v>735</v>
      </c>
      <c r="N112" s="8"/>
    </row>
    <row r="113" spans="1:14" s="31" customFormat="1" ht="32.25" customHeight="1" x14ac:dyDescent="0.25">
      <c r="A113" s="469"/>
      <c r="B113" s="230"/>
      <c r="C113" s="194" t="s">
        <v>341</v>
      </c>
      <c r="D113" s="202">
        <f t="shared" si="74"/>
        <v>8561</v>
      </c>
      <c r="E113" s="202">
        <v>0</v>
      </c>
      <c r="F113" s="202">
        <v>7135.1</v>
      </c>
      <c r="G113" s="202">
        <v>845</v>
      </c>
      <c r="H113" s="202">
        <v>580.9</v>
      </c>
      <c r="I113" s="202">
        <v>0</v>
      </c>
      <c r="J113" s="230"/>
      <c r="K113" s="230"/>
      <c r="L113" s="194" t="s">
        <v>735</v>
      </c>
      <c r="N113" s="8"/>
    </row>
    <row r="114" spans="1:14" ht="45" x14ac:dyDescent="0.25">
      <c r="A114" s="469"/>
      <c r="B114" s="230"/>
      <c r="C114" s="194" t="s">
        <v>342</v>
      </c>
      <c r="D114" s="202">
        <f t="shared" si="74"/>
        <v>8561</v>
      </c>
      <c r="E114" s="202">
        <v>0</v>
      </c>
      <c r="F114" s="202">
        <v>7135.1</v>
      </c>
      <c r="G114" s="202">
        <v>845</v>
      </c>
      <c r="H114" s="202">
        <v>580.9</v>
      </c>
      <c r="I114" s="202">
        <v>0</v>
      </c>
      <c r="J114" s="230"/>
      <c r="K114" s="230"/>
      <c r="L114" s="194" t="s">
        <v>735</v>
      </c>
      <c r="N114" s="8"/>
    </row>
    <row r="115" spans="1:14" ht="72" customHeight="1" x14ac:dyDescent="0.25">
      <c r="A115" s="470"/>
      <c r="B115" s="231"/>
      <c r="C115" s="194" t="s">
        <v>343</v>
      </c>
      <c r="D115" s="202">
        <f t="shared" si="74"/>
        <v>8561</v>
      </c>
      <c r="E115" s="202">
        <v>0</v>
      </c>
      <c r="F115" s="202">
        <v>7135.1</v>
      </c>
      <c r="G115" s="202">
        <v>845</v>
      </c>
      <c r="H115" s="202">
        <v>580.9</v>
      </c>
      <c r="I115" s="202">
        <v>0</v>
      </c>
      <c r="J115" s="231"/>
      <c r="K115" s="231"/>
      <c r="L115" s="194" t="s">
        <v>735</v>
      </c>
      <c r="N115" s="8"/>
    </row>
    <row r="116" spans="1:14" ht="28.5" x14ac:dyDescent="0.25">
      <c r="A116" s="346" t="s">
        <v>124</v>
      </c>
      <c r="B116" s="436" t="s">
        <v>580</v>
      </c>
      <c r="C116" s="203" t="s">
        <v>340</v>
      </c>
      <c r="D116" s="16">
        <f>SUM(D117:D123)</f>
        <v>9240</v>
      </c>
      <c r="E116" s="16">
        <f t="shared" ref="E116:F116" si="75">SUM(E117:E123)</f>
        <v>0</v>
      </c>
      <c r="F116" s="63">
        <f t="shared" si="75"/>
        <v>8400</v>
      </c>
      <c r="G116" s="63">
        <f>SUM(G117:G123)</f>
        <v>0</v>
      </c>
      <c r="H116" s="63">
        <f t="shared" ref="H116:I116" si="76">SUM(H117:H123)</f>
        <v>840</v>
      </c>
      <c r="I116" s="63">
        <f t="shared" si="76"/>
        <v>0</v>
      </c>
      <c r="J116" s="62"/>
      <c r="K116" s="62"/>
      <c r="L116" s="203"/>
    </row>
    <row r="117" spans="1:14" ht="15" customHeight="1" x14ac:dyDescent="0.25">
      <c r="A117" s="347"/>
      <c r="B117" s="437"/>
      <c r="C117" s="194" t="s">
        <v>73</v>
      </c>
      <c r="D117" s="15">
        <f>E117+F117+G117+H117+I117</f>
        <v>1320</v>
      </c>
      <c r="E117" s="202">
        <v>0</v>
      </c>
      <c r="F117" s="202">
        <v>1200</v>
      </c>
      <c r="G117" s="202">
        <v>0</v>
      </c>
      <c r="H117" s="202">
        <v>120</v>
      </c>
      <c r="I117" s="202">
        <v>0</v>
      </c>
      <c r="J117" s="329" t="s">
        <v>494</v>
      </c>
      <c r="K117" s="329" t="s">
        <v>579</v>
      </c>
      <c r="L117" s="201" t="s">
        <v>581</v>
      </c>
    </row>
    <row r="118" spans="1:14" x14ac:dyDescent="0.25">
      <c r="A118" s="347"/>
      <c r="B118" s="437"/>
      <c r="C118" s="194" t="s">
        <v>77</v>
      </c>
      <c r="D118" s="15">
        <f t="shared" ref="D118:D123" si="77">E118+F118+G118+H118+I118</f>
        <v>1320</v>
      </c>
      <c r="E118" s="202">
        <v>0</v>
      </c>
      <c r="F118" s="202">
        <v>1200</v>
      </c>
      <c r="G118" s="202">
        <v>0</v>
      </c>
      <c r="H118" s="202">
        <v>120</v>
      </c>
      <c r="I118" s="202">
        <v>0</v>
      </c>
      <c r="J118" s="230"/>
      <c r="K118" s="230"/>
      <c r="L118" s="201" t="s">
        <v>581</v>
      </c>
    </row>
    <row r="119" spans="1:14" x14ac:dyDescent="0.25">
      <c r="A119" s="347"/>
      <c r="B119" s="437"/>
      <c r="C119" s="194" t="s">
        <v>330</v>
      </c>
      <c r="D119" s="15">
        <f t="shared" si="77"/>
        <v>1320</v>
      </c>
      <c r="E119" s="202">
        <v>0</v>
      </c>
      <c r="F119" s="202">
        <v>1200</v>
      </c>
      <c r="G119" s="202">
        <v>0</v>
      </c>
      <c r="H119" s="202">
        <v>120</v>
      </c>
      <c r="I119" s="202">
        <v>0</v>
      </c>
      <c r="J119" s="230"/>
      <c r="K119" s="230"/>
      <c r="L119" s="201" t="s">
        <v>581</v>
      </c>
    </row>
    <row r="120" spans="1:14" x14ac:dyDescent="0.25">
      <c r="A120" s="347"/>
      <c r="B120" s="437"/>
      <c r="C120" s="194" t="s">
        <v>331</v>
      </c>
      <c r="D120" s="15">
        <f t="shared" si="77"/>
        <v>1320</v>
      </c>
      <c r="E120" s="202">
        <v>0</v>
      </c>
      <c r="F120" s="202">
        <v>1200</v>
      </c>
      <c r="G120" s="202">
        <v>0</v>
      </c>
      <c r="H120" s="202">
        <v>120</v>
      </c>
      <c r="I120" s="202">
        <v>0</v>
      </c>
      <c r="J120" s="230"/>
      <c r="K120" s="230"/>
      <c r="L120" s="201" t="s">
        <v>581</v>
      </c>
    </row>
    <row r="121" spans="1:14" x14ac:dyDescent="0.25">
      <c r="A121" s="347"/>
      <c r="B121" s="437"/>
      <c r="C121" s="194" t="s">
        <v>341</v>
      </c>
      <c r="D121" s="15">
        <f t="shared" si="77"/>
        <v>1320</v>
      </c>
      <c r="E121" s="202">
        <v>0</v>
      </c>
      <c r="F121" s="202">
        <v>1200</v>
      </c>
      <c r="G121" s="202">
        <v>0</v>
      </c>
      <c r="H121" s="202">
        <v>120</v>
      </c>
      <c r="I121" s="202">
        <v>0</v>
      </c>
      <c r="J121" s="230"/>
      <c r="K121" s="230"/>
      <c r="L121" s="201" t="s">
        <v>581</v>
      </c>
    </row>
    <row r="122" spans="1:14" ht="45" x14ac:dyDescent="0.25">
      <c r="A122" s="347"/>
      <c r="B122" s="437"/>
      <c r="C122" s="194" t="s">
        <v>342</v>
      </c>
      <c r="D122" s="15">
        <f t="shared" si="77"/>
        <v>1320</v>
      </c>
      <c r="E122" s="202">
        <v>0</v>
      </c>
      <c r="F122" s="202">
        <v>1200</v>
      </c>
      <c r="G122" s="202">
        <v>0</v>
      </c>
      <c r="H122" s="202">
        <v>120</v>
      </c>
      <c r="I122" s="202">
        <v>0</v>
      </c>
      <c r="J122" s="230"/>
      <c r="K122" s="230"/>
      <c r="L122" s="201" t="s">
        <v>581</v>
      </c>
    </row>
    <row r="123" spans="1:14" ht="45" x14ac:dyDescent="0.25">
      <c r="A123" s="347"/>
      <c r="B123" s="437"/>
      <c r="C123" s="194" t="s">
        <v>343</v>
      </c>
      <c r="D123" s="15">
        <f t="shared" si="77"/>
        <v>1320</v>
      </c>
      <c r="E123" s="202">
        <v>0</v>
      </c>
      <c r="F123" s="202">
        <v>1200</v>
      </c>
      <c r="G123" s="202">
        <v>0</v>
      </c>
      <c r="H123" s="202">
        <v>120</v>
      </c>
      <c r="I123" s="202">
        <v>0</v>
      </c>
      <c r="J123" s="230"/>
      <c r="K123" s="230"/>
      <c r="L123" s="201" t="s">
        <v>581</v>
      </c>
    </row>
    <row r="124" spans="1:14" ht="45" x14ac:dyDescent="0.25">
      <c r="A124" s="348"/>
      <c r="B124" s="474"/>
      <c r="C124" s="194" t="s">
        <v>343</v>
      </c>
      <c r="D124" s="15">
        <f t="shared" ref="D124" si="78">E124+F124+G124+H124+I124</f>
        <v>1320</v>
      </c>
      <c r="E124" s="202">
        <v>0</v>
      </c>
      <c r="F124" s="202">
        <v>1200</v>
      </c>
      <c r="G124" s="202">
        <v>0</v>
      </c>
      <c r="H124" s="202">
        <v>120</v>
      </c>
      <c r="I124" s="202">
        <v>0</v>
      </c>
      <c r="J124" s="231"/>
      <c r="K124" s="231"/>
      <c r="L124" s="201" t="s">
        <v>581</v>
      </c>
    </row>
    <row r="125" spans="1:14" ht="28.5" x14ac:dyDescent="0.25">
      <c r="A125" s="346" t="s">
        <v>423</v>
      </c>
      <c r="B125" s="436" t="s">
        <v>582</v>
      </c>
      <c r="C125" s="203" t="s">
        <v>340</v>
      </c>
      <c r="D125" s="16">
        <f>SUM(D126:D132)</f>
        <v>0</v>
      </c>
      <c r="E125" s="16">
        <f t="shared" ref="E125:F125" si="79">SUM(E126:E132)</f>
        <v>0</v>
      </c>
      <c r="F125" s="63">
        <f t="shared" si="79"/>
        <v>0</v>
      </c>
      <c r="G125" s="63">
        <f>SUM(G126:G132)</f>
        <v>0</v>
      </c>
      <c r="H125" s="63">
        <f t="shared" ref="H125:I125" si="80">SUM(H126:H132)</f>
        <v>0</v>
      </c>
      <c r="I125" s="63">
        <f t="shared" si="80"/>
        <v>0</v>
      </c>
      <c r="J125" s="329" t="s">
        <v>583</v>
      </c>
      <c r="K125" s="436" t="s">
        <v>584</v>
      </c>
      <c r="L125" s="203"/>
    </row>
    <row r="126" spans="1:14" ht="15" customHeight="1" x14ac:dyDescent="0.25">
      <c r="A126" s="347"/>
      <c r="B126" s="437"/>
      <c r="C126" s="194" t="s">
        <v>73</v>
      </c>
      <c r="D126" s="15">
        <f>E126+F126+G126+H126+I126</f>
        <v>0</v>
      </c>
      <c r="E126" s="202">
        <v>0</v>
      </c>
      <c r="F126" s="202">
        <v>0</v>
      </c>
      <c r="G126" s="202">
        <v>0</v>
      </c>
      <c r="H126" s="202">
        <v>0</v>
      </c>
      <c r="I126" s="202">
        <v>0</v>
      </c>
      <c r="J126" s="230"/>
      <c r="K126" s="437"/>
      <c r="L126" s="194"/>
    </row>
    <row r="127" spans="1:14" x14ac:dyDescent="0.25">
      <c r="A127" s="347"/>
      <c r="B127" s="437"/>
      <c r="C127" s="194" t="s">
        <v>77</v>
      </c>
      <c r="D127" s="15">
        <f t="shared" ref="D127:D133" si="81">E127+F127+G127+H127+I127</f>
        <v>0</v>
      </c>
      <c r="E127" s="202">
        <v>0</v>
      </c>
      <c r="F127" s="202">
        <v>0</v>
      </c>
      <c r="G127" s="202">
        <v>0</v>
      </c>
      <c r="H127" s="202">
        <v>0</v>
      </c>
      <c r="I127" s="202">
        <v>0</v>
      </c>
      <c r="J127" s="230"/>
      <c r="K127" s="437"/>
      <c r="L127" s="194"/>
    </row>
    <row r="128" spans="1:14" x14ac:dyDescent="0.25">
      <c r="A128" s="347"/>
      <c r="B128" s="437"/>
      <c r="C128" s="194" t="s">
        <v>330</v>
      </c>
      <c r="D128" s="15">
        <f t="shared" si="81"/>
        <v>0</v>
      </c>
      <c r="E128" s="202">
        <v>0</v>
      </c>
      <c r="F128" s="202">
        <v>0</v>
      </c>
      <c r="G128" s="202">
        <v>0</v>
      </c>
      <c r="H128" s="202">
        <v>0</v>
      </c>
      <c r="I128" s="202">
        <v>0</v>
      </c>
      <c r="J128" s="230"/>
      <c r="K128" s="437"/>
      <c r="L128" s="194"/>
    </row>
    <row r="129" spans="1:14" x14ac:dyDescent="0.25">
      <c r="A129" s="347"/>
      <c r="B129" s="437"/>
      <c r="C129" s="194" t="s">
        <v>331</v>
      </c>
      <c r="D129" s="15">
        <f t="shared" si="81"/>
        <v>0</v>
      </c>
      <c r="E129" s="202">
        <v>0</v>
      </c>
      <c r="F129" s="202">
        <v>0</v>
      </c>
      <c r="G129" s="202">
        <v>0</v>
      </c>
      <c r="H129" s="202">
        <v>0</v>
      </c>
      <c r="I129" s="202">
        <v>0</v>
      </c>
      <c r="J129" s="230"/>
      <c r="K129" s="437"/>
      <c r="L129" s="194"/>
    </row>
    <row r="130" spans="1:14" x14ac:dyDescent="0.25">
      <c r="A130" s="347"/>
      <c r="B130" s="437"/>
      <c r="C130" s="194" t="s">
        <v>341</v>
      </c>
      <c r="D130" s="15">
        <f t="shared" si="81"/>
        <v>0</v>
      </c>
      <c r="E130" s="202">
        <v>0</v>
      </c>
      <c r="F130" s="202">
        <v>0</v>
      </c>
      <c r="G130" s="202">
        <v>0</v>
      </c>
      <c r="H130" s="202">
        <v>0</v>
      </c>
      <c r="I130" s="202">
        <v>0</v>
      </c>
      <c r="J130" s="230"/>
      <c r="K130" s="437"/>
      <c r="L130" s="194"/>
    </row>
    <row r="131" spans="1:14" ht="45" x14ac:dyDescent="0.25">
      <c r="A131" s="347"/>
      <c r="B131" s="437"/>
      <c r="C131" s="194" t="s">
        <v>342</v>
      </c>
      <c r="D131" s="15">
        <f t="shared" si="81"/>
        <v>0</v>
      </c>
      <c r="E131" s="202">
        <v>0</v>
      </c>
      <c r="F131" s="202">
        <v>0</v>
      </c>
      <c r="G131" s="202">
        <v>0</v>
      </c>
      <c r="H131" s="202">
        <v>0</v>
      </c>
      <c r="I131" s="202">
        <v>0</v>
      </c>
      <c r="J131" s="230"/>
      <c r="K131" s="437"/>
      <c r="L131" s="194"/>
    </row>
    <row r="132" spans="1:14" ht="45" x14ac:dyDescent="0.25">
      <c r="A132" s="347"/>
      <c r="B132" s="437"/>
      <c r="C132" s="194" t="s">
        <v>343</v>
      </c>
      <c r="D132" s="15">
        <f t="shared" si="81"/>
        <v>0</v>
      </c>
      <c r="E132" s="202">
        <v>0</v>
      </c>
      <c r="F132" s="202">
        <v>0</v>
      </c>
      <c r="G132" s="202">
        <v>0</v>
      </c>
      <c r="H132" s="202">
        <v>0</v>
      </c>
      <c r="I132" s="202">
        <v>0</v>
      </c>
      <c r="J132" s="230"/>
      <c r="K132" s="437"/>
      <c r="L132" s="194"/>
    </row>
    <row r="133" spans="1:14" ht="45" x14ac:dyDescent="0.25">
      <c r="A133" s="348"/>
      <c r="B133" s="474"/>
      <c r="C133" s="194" t="s">
        <v>343</v>
      </c>
      <c r="D133" s="15">
        <f t="shared" si="81"/>
        <v>0</v>
      </c>
      <c r="E133" s="202">
        <v>0</v>
      </c>
      <c r="F133" s="202">
        <v>0</v>
      </c>
      <c r="G133" s="202">
        <v>0</v>
      </c>
      <c r="H133" s="202">
        <v>0</v>
      </c>
      <c r="I133" s="202">
        <v>0</v>
      </c>
      <c r="J133" s="231"/>
      <c r="K133" s="474"/>
      <c r="L133" s="194"/>
    </row>
    <row r="134" spans="1:14" ht="28.5" customHeight="1" x14ac:dyDescent="0.25">
      <c r="A134" s="346" t="s">
        <v>421</v>
      </c>
      <c r="B134" s="329" t="s">
        <v>756</v>
      </c>
      <c r="C134" s="203"/>
      <c r="D134" s="63">
        <f t="shared" ref="D134:I134" si="82">SUM(D135:D141)</f>
        <v>20826.899999999998</v>
      </c>
      <c r="E134" s="63">
        <f t="shared" si="82"/>
        <v>20000</v>
      </c>
      <c r="F134" s="63">
        <f>SUM(F135:F141)</f>
        <v>618.6</v>
      </c>
      <c r="G134" s="63">
        <f t="shared" si="82"/>
        <v>208.3</v>
      </c>
      <c r="H134" s="63">
        <f t="shared" si="82"/>
        <v>0</v>
      </c>
      <c r="I134" s="63">
        <f t="shared" si="82"/>
        <v>0</v>
      </c>
      <c r="J134" s="329" t="s">
        <v>203</v>
      </c>
      <c r="K134" s="329" t="s">
        <v>758</v>
      </c>
      <c r="L134" s="204" t="s">
        <v>759</v>
      </c>
      <c r="M134" s="32"/>
      <c r="N134" s="32"/>
    </row>
    <row r="135" spans="1:14" x14ac:dyDescent="0.25">
      <c r="A135" s="347"/>
      <c r="B135" s="230"/>
      <c r="C135" s="194" t="s">
        <v>73</v>
      </c>
      <c r="D135" s="15">
        <f t="shared" ref="D135:D137" si="83">SUM(E135:I135)</f>
        <v>20826.899999999998</v>
      </c>
      <c r="E135" s="15">
        <v>20000</v>
      </c>
      <c r="F135" s="15">
        <v>618.6</v>
      </c>
      <c r="G135" s="214">
        <v>208.3</v>
      </c>
      <c r="H135" s="214">
        <v>0</v>
      </c>
      <c r="I135" s="15">
        <v>0</v>
      </c>
      <c r="J135" s="230"/>
      <c r="K135" s="230"/>
      <c r="L135" s="201" t="s">
        <v>759</v>
      </c>
      <c r="M135" s="32"/>
      <c r="N135" s="32"/>
    </row>
    <row r="136" spans="1:14" x14ac:dyDescent="0.25">
      <c r="A136" s="347"/>
      <c r="B136" s="230"/>
      <c r="C136" s="194" t="s">
        <v>77</v>
      </c>
      <c r="D136" s="15">
        <f t="shared" si="83"/>
        <v>0</v>
      </c>
      <c r="E136" s="15">
        <v>0</v>
      </c>
      <c r="F136" s="15">
        <v>0</v>
      </c>
      <c r="G136" s="15">
        <v>0</v>
      </c>
      <c r="H136" s="15">
        <v>0</v>
      </c>
      <c r="I136" s="15">
        <v>0</v>
      </c>
      <c r="J136" s="230"/>
      <c r="K136" s="230"/>
      <c r="L136" s="201"/>
      <c r="M136" s="32"/>
      <c r="N136" s="32"/>
    </row>
    <row r="137" spans="1:14" x14ac:dyDescent="0.25">
      <c r="A137" s="347"/>
      <c r="B137" s="230"/>
      <c r="C137" s="194" t="s">
        <v>330</v>
      </c>
      <c r="D137" s="15">
        <f t="shared" si="83"/>
        <v>0</v>
      </c>
      <c r="E137" s="15">
        <v>0</v>
      </c>
      <c r="F137" s="15">
        <v>0</v>
      </c>
      <c r="G137" s="15">
        <v>0</v>
      </c>
      <c r="H137" s="15">
        <v>0</v>
      </c>
      <c r="I137" s="15">
        <v>0</v>
      </c>
      <c r="J137" s="230"/>
      <c r="K137" s="230"/>
      <c r="L137" s="201"/>
      <c r="M137" s="32"/>
      <c r="N137" s="32"/>
    </row>
    <row r="138" spans="1:14" s="21" customFormat="1" x14ac:dyDescent="0.25">
      <c r="A138" s="347"/>
      <c r="B138" s="230"/>
      <c r="C138" s="194" t="s">
        <v>331</v>
      </c>
      <c r="D138" s="15">
        <f>SUM(E138:I138)</f>
        <v>0</v>
      </c>
      <c r="E138" s="15">
        <v>0</v>
      </c>
      <c r="F138" s="15">
        <v>0</v>
      </c>
      <c r="G138" s="15">
        <v>0</v>
      </c>
      <c r="H138" s="15">
        <v>0</v>
      </c>
      <c r="I138" s="17">
        <v>0</v>
      </c>
      <c r="J138" s="230"/>
      <c r="K138" s="230"/>
      <c r="L138" s="201"/>
      <c r="M138" s="192"/>
      <c r="N138" s="192"/>
    </row>
    <row r="139" spans="1:14" x14ac:dyDescent="0.25">
      <c r="A139" s="347"/>
      <c r="B139" s="230"/>
      <c r="C139" s="194" t="s">
        <v>341</v>
      </c>
      <c r="D139" s="15">
        <f>SUM(E139:I139)</f>
        <v>0</v>
      </c>
      <c r="E139" s="15">
        <v>0</v>
      </c>
      <c r="F139" s="15">
        <v>0</v>
      </c>
      <c r="G139" s="15">
        <v>0</v>
      </c>
      <c r="H139" s="15">
        <v>0</v>
      </c>
      <c r="I139" s="17">
        <v>0</v>
      </c>
      <c r="J139" s="230"/>
      <c r="K139" s="230"/>
      <c r="L139" s="201"/>
      <c r="M139" s="32"/>
      <c r="N139" s="32"/>
    </row>
    <row r="140" spans="1:14" s="21" customFormat="1" ht="59.25" customHeight="1" x14ac:dyDescent="0.25">
      <c r="A140" s="347"/>
      <c r="B140" s="230"/>
      <c r="C140" s="194" t="s">
        <v>342</v>
      </c>
      <c r="D140" s="15">
        <f>SUM(E140:I140)</f>
        <v>0</v>
      </c>
      <c r="E140" s="15">
        <v>0</v>
      </c>
      <c r="F140" s="15">
        <v>0</v>
      </c>
      <c r="G140" s="15">
        <v>0</v>
      </c>
      <c r="H140" s="15">
        <v>0</v>
      </c>
      <c r="I140" s="17">
        <v>0</v>
      </c>
      <c r="J140" s="230"/>
      <c r="K140" s="230"/>
      <c r="L140" s="201"/>
      <c r="M140" s="192"/>
      <c r="N140" s="192"/>
    </row>
    <row r="141" spans="1:14" s="21" customFormat="1" ht="57" customHeight="1" x14ac:dyDescent="0.25">
      <c r="A141" s="348"/>
      <c r="B141" s="231"/>
      <c r="C141" s="194" t="s">
        <v>343</v>
      </c>
      <c r="D141" s="202">
        <f>SUM(E141:I141)</f>
        <v>0</v>
      </c>
      <c r="E141" s="202">
        <v>0</v>
      </c>
      <c r="F141" s="202">
        <v>0</v>
      </c>
      <c r="G141" s="202">
        <v>0</v>
      </c>
      <c r="H141" s="202">
        <v>0</v>
      </c>
      <c r="I141" s="202">
        <v>0</v>
      </c>
      <c r="J141" s="231"/>
      <c r="K141" s="231"/>
      <c r="L141" s="201"/>
      <c r="M141" s="192"/>
      <c r="N141" s="192"/>
    </row>
    <row r="142" spans="1:14" s="21" customFormat="1" ht="18" customHeight="1" x14ac:dyDescent="0.25">
      <c r="A142" s="370" t="s">
        <v>541</v>
      </c>
      <c r="B142" s="432"/>
      <c r="C142" s="432"/>
      <c r="D142" s="432"/>
      <c r="E142" s="432"/>
      <c r="F142" s="432"/>
      <c r="G142" s="432"/>
      <c r="H142" s="432"/>
      <c r="I142" s="432"/>
      <c r="J142" s="432"/>
      <c r="K142" s="432"/>
      <c r="L142" s="433"/>
    </row>
    <row r="143" spans="1:14" ht="28.5" customHeight="1" x14ac:dyDescent="0.25">
      <c r="A143" s="347" t="s">
        <v>352</v>
      </c>
      <c r="B143" s="230" t="s">
        <v>585</v>
      </c>
      <c r="C143" s="198" t="s">
        <v>340</v>
      </c>
      <c r="D143" s="195">
        <f t="shared" ref="D143:E143" si="84">SUM(D144:D150)</f>
        <v>1120</v>
      </c>
      <c r="E143" s="195">
        <f t="shared" si="84"/>
        <v>0</v>
      </c>
      <c r="F143" s="195">
        <f>SUM(F144:F150)</f>
        <v>0</v>
      </c>
      <c r="G143" s="195">
        <f t="shared" ref="G143:I143" si="85">SUM(G144:G150)</f>
        <v>1120</v>
      </c>
      <c r="H143" s="195">
        <f t="shared" si="85"/>
        <v>0</v>
      </c>
      <c r="I143" s="195">
        <f t="shared" si="85"/>
        <v>0</v>
      </c>
      <c r="J143" s="329" t="s">
        <v>232</v>
      </c>
      <c r="K143" s="329" t="s">
        <v>586</v>
      </c>
      <c r="L143" s="198">
        <v>10500</v>
      </c>
      <c r="N143" s="8"/>
    </row>
    <row r="144" spans="1:14" ht="15" customHeight="1" x14ac:dyDescent="0.25">
      <c r="A144" s="347"/>
      <c r="B144" s="230"/>
      <c r="C144" s="194" t="s">
        <v>73</v>
      </c>
      <c r="D144" s="15">
        <f t="shared" ref="D144:D146" si="86">SUM(E144:I144)</f>
        <v>160</v>
      </c>
      <c r="E144" s="15">
        <v>0</v>
      </c>
      <c r="F144" s="15">
        <v>0</v>
      </c>
      <c r="G144" s="15">
        <v>160</v>
      </c>
      <c r="H144" s="15">
        <v>0</v>
      </c>
      <c r="I144" s="15">
        <v>0</v>
      </c>
      <c r="J144" s="230"/>
      <c r="K144" s="230"/>
      <c r="L144" s="194">
        <v>1500</v>
      </c>
    </row>
    <row r="145" spans="1:14" x14ac:dyDescent="0.25">
      <c r="A145" s="347"/>
      <c r="B145" s="230"/>
      <c r="C145" s="194" t="s">
        <v>77</v>
      </c>
      <c r="D145" s="15">
        <f t="shared" si="86"/>
        <v>160</v>
      </c>
      <c r="E145" s="15">
        <v>0</v>
      </c>
      <c r="F145" s="15">
        <v>0</v>
      </c>
      <c r="G145" s="15">
        <v>160</v>
      </c>
      <c r="H145" s="15">
        <v>0</v>
      </c>
      <c r="I145" s="15">
        <v>0</v>
      </c>
      <c r="J145" s="230"/>
      <c r="K145" s="230"/>
      <c r="L145" s="194">
        <v>1500</v>
      </c>
    </row>
    <row r="146" spans="1:14" x14ac:dyDescent="0.25">
      <c r="A146" s="347"/>
      <c r="B146" s="230"/>
      <c r="C146" s="194" t="s">
        <v>330</v>
      </c>
      <c r="D146" s="15">
        <f t="shared" si="86"/>
        <v>160</v>
      </c>
      <c r="E146" s="15">
        <v>0</v>
      </c>
      <c r="F146" s="15">
        <v>0</v>
      </c>
      <c r="G146" s="15">
        <v>160</v>
      </c>
      <c r="H146" s="15">
        <v>0</v>
      </c>
      <c r="I146" s="15">
        <v>0</v>
      </c>
      <c r="J146" s="230"/>
      <c r="K146" s="230"/>
      <c r="L146" s="194">
        <v>1500</v>
      </c>
    </row>
    <row r="147" spans="1:14" s="21" customFormat="1" x14ac:dyDescent="0.25">
      <c r="A147" s="347"/>
      <c r="B147" s="230"/>
      <c r="C147" s="194" t="s">
        <v>331</v>
      </c>
      <c r="D147" s="15">
        <f>SUM(E147:I147)</f>
        <v>160</v>
      </c>
      <c r="E147" s="15">
        <v>0</v>
      </c>
      <c r="F147" s="15">
        <v>0</v>
      </c>
      <c r="G147" s="15">
        <v>160</v>
      </c>
      <c r="H147" s="15">
        <v>0</v>
      </c>
      <c r="I147" s="17">
        <v>0</v>
      </c>
      <c r="J147" s="230"/>
      <c r="K147" s="230"/>
      <c r="L147" s="194">
        <v>1500</v>
      </c>
    </row>
    <row r="148" spans="1:14" x14ac:dyDescent="0.25">
      <c r="A148" s="347"/>
      <c r="B148" s="230"/>
      <c r="C148" s="194" t="s">
        <v>341</v>
      </c>
      <c r="D148" s="15">
        <f t="shared" ref="D148:D150" si="87">SUM(E148:I148)</f>
        <v>160</v>
      </c>
      <c r="E148" s="15">
        <v>0</v>
      </c>
      <c r="F148" s="15">
        <v>0</v>
      </c>
      <c r="G148" s="15">
        <v>160</v>
      </c>
      <c r="H148" s="15">
        <v>0</v>
      </c>
      <c r="I148" s="17">
        <v>0</v>
      </c>
      <c r="J148" s="230"/>
      <c r="K148" s="230"/>
      <c r="L148" s="194">
        <v>1500</v>
      </c>
    </row>
    <row r="149" spans="1:14" s="21" customFormat="1" ht="75" customHeight="1" x14ac:dyDescent="0.25">
      <c r="A149" s="347"/>
      <c r="B149" s="230"/>
      <c r="C149" s="194" t="s">
        <v>342</v>
      </c>
      <c r="D149" s="15">
        <f t="shared" si="87"/>
        <v>160</v>
      </c>
      <c r="E149" s="15">
        <v>0</v>
      </c>
      <c r="F149" s="15">
        <v>0</v>
      </c>
      <c r="G149" s="15">
        <v>160</v>
      </c>
      <c r="H149" s="15">
        <v>0</v>
      </c>
      <c r="I149" s="17">
        <v>0</v>
      </c>
      <c r="J149" s="230"/>
      <c r="K149" s="230"/>
      <c r="L149" s="194">
        <v>1500</v>
      </c>
    </row>
    <row r="150" spans="1:14" s="21" customFormat="1" ht="48" customHeight="1" x14ac:dyDescent="0.25">
      <c r="A150" s="347"/>
      <c r="B150" s="230"/>
      <c r="C150" s="194" t="s">
        <v>343</v>
      </c>
      <c r="D150" s="202">
        <f t="shared" si="87"/>
        <v>160</v>
      </c>
      <c r="E150" s="202">
        <v>0</v>
      </c>
      <c r="F150" s="202">
        <v>0</v>
      </c>
      <c r="G150" s="15">
        <v>160</v>
      </c>
      <c r="H150" s="202">
        <v>0</v>
      </c>
      <c r="I150" s="202">
        <v>0</v>
      </c>
      <c r="J150" s="230"/>
      <c r="K150" s="230"/>
      <c r="L150" s="194">
        <v>1500</v>
      </c>
    </row>
    <row r="151" spans="1:14" ht="28.5" x14ac:dyDescent="0.25">
      <c r="A151" s="346"/>
      <c r="B151" s="329" t="s">
        <v>132</v>
      </c>
      <c r="C151" s="203" t="s">
        <v>340</v>
      </c>
      <c r="D151" s="63">
        <f>SUM(D152:D158)</f>
        <v>145318.39999999999</v>
      </c>
      <c r="E151" s="63">
        <f t="shared" ref="E151:I151" si="88">SUM(E152:E158)</f>
        <v>20000</v>
      </c>
      <c r="F151" s="63">
        <f t="shared" si="88"/>
        <v>58964.299999999996</v>
      </c>
      <c r="G151" s="63">
        <f t="shared" si="88"/>
        <v>61511</v>
      </c>
      <c r="H151" s="63">
        <f t="shared" si="88"/>
        <v>4843.0999999999995</v>
      </c>
      <c r="I151" s="63">
        <f t="shared" si="88"/>
        <v>0</v>
      </c>
      <c r="J151" s="329"/>
      <c r="K151" s="329"/>
      <c r="L151" s="194"/>
    </row>
    <row r="152" spans="1:14" x14ac:dyDescent="0.25">
      <c r="A152" s="347"/>
      <c r="B152" s="230"/>
      <c r="C152" s="194" t="s">
        <v>73</v>
      </c>
      <c r="D152" s="202">
        <f t="shared" ref="D152:D153" si="89">SUM(E152:I152)</f>
        <v>40417.1</v>
      </c>
      <c r="E152" s="202">
        <f t="shared" ref="E152:F152" si="90">E144+E101+E60+E11</f>
        <v>20000</v>
      </c>
      <c r="F152" s="202">
        <f t="shared" si="90"/>
        <v>8953.7000000000007</v>
      </c>
      <c r="G152" s="202">
        <f>G144+G101+G60+G11</f>
        <v>10794.699999999999</v>
      </c>
      <c r="H152" s="202">
        <f t="shared" ref="H152:I152" si="91">H144+H101+H60+H11</f>
        <v>668.7</v>
      </c>
      <c r="I152" s="202">
        <f t="shared" si="91"/>
        <v>0</v>
      </c>
      <c r="J152" s="230"/>
      <c r="K152" s="230"/>
      <c r="L152" s="194"/>
      <c r="N152" s="27">
        <v>20618.599999999999</v>
      </c>
    </row>
    <row r="153" spans="1:14" x14ac:dyDescent="0.25">
      <c r="A153" s="347"/>
      <c r="B153" s="230"/>
      <c r="C153" s="194" t="s">
        <v>77</v>
      </c>
      <c r="D153" s="202">
        <f t="shared" si="89"/>
        <v>17156.300000000003</v>
      </c>
      <c r="E153" s="202">
        <f t="shared" ref="E153:F153" si="92">E145+E102+E61+E12</f>
        <v>0</v>
      </c>
      <c r="F153" s="202">
        <f t="shared" si="92"/>
        <v>8335.1</v>
      </c>
      <c r="G153" s="202">
        <f t="shared" ref="G153:I158" si="93">G145+G102+G61+G12</f>
        <v>8151.2999999999993</v>
      </c>
      <c r="H153" s="202">
        <f t="shared" si="93"/>
        <v>669.9</v>
      </c>
      <c r="I153" s="202">
        <f t="shared" si="93"/>
        <v>0</v>
      </c>
      <c r="J153" s="230"/>
      <c r="K153" s="230"/>
      <c r="L153" s="194"/>
    </row>
    <row r="154" spans="1:14" x14ac:dyDescent="0.25">
      <c r="A154" s="347"/>
      <c r="B154" s="230"/>
      <c r="C154" s="194" t="s">
        <v>330</v>
      </c>
      <c r="D154" s="202">
        <f>SUM(E154:I154)</f>
        <v>17549</v>
      </c>
      <c r="E154" s="202">
        <f t="shared" ref="E154:F154" si="94">E146+E103+E62+E13</f>
        <v>0</v>
      </c>
      <c r="F154" s="202">
        <f t="shared" si="94"/>
        <v>8335.1</v>
      </c>
      <c r="G154" s="202">
        <f t="shared" si="93"/>
        <v>8513</v>
      </c>
      <c r="H154" s="202">
        <f t="shared" si="93"/>
        <v>700.9</v>
      </c>
      <c r="I154" s="202">
        <f t="shared" si="93"/>
        <v>0</v>
      </c>
      <c r="J154" s="230"/>
      <c r="K154" s="230"/>
      <c r="L154" s="194"/>
    </row>
    <row r="155" spans="1:14" s="21" customFormat="1" x14ac:dyDescent="0.25">
      <c r="A155" s="347"/>
      <c r="B155" s="230"/>
      <c r="C155" s="194" t="s">
        <v>331</v>
      </c>
      <c r="D155" s="202">
        <f t="shared" ref="D155:D158" si="95">SUM(E155:I155)</f>
        <v>17549</v>
      </c>
      <c r="E155" s="202">
        <f t="shared" ref="E155:F155" si="96">E147+E104+E63+E14</f>
        <v>0</v>
      </c>
      <c r="F155" s="202">
        <f t="shared" si="96"/>
        <v>8335.1</v>
      </c>
      <c r="G155" s="202">
        <f t="shared" si="93"/>
        <v>8513</v>
      </c>
      <c r="H155" s="202">
        <f t="shared" si="93"/>
        <v>700.9</v>
      </c>
      <c r="I155" s="202">
        <f t="shared" si="93"/>
        <v>0</v>
      </c>
      <c r="J155" s="230"/>
      <c r="K155" s="230"/>
      <c r="L155" s="194"/>
    </row>
    <row r="156" spans="1:14" x14ac:dyDescent="0.25">
      <c r="A156" s="347"/>
      <c r="B156" s="230"/>
      <c r="C156" s="194" t="s">
        <v>341</v>
      </c>
      <c r="D156" s="202">
        <f t="shared" si="95"/>
        <v>17549</v>
      </c>
      <c r="E156" s="202">
        <f t="shared" ref="E156:F156" si="97">E148+E105+E64+E15</f>
        <v>0</v>
      </c>
      <c r="F156" s="202">
        <f t="shared" si="97"/>
        <v>8335.1</v>
      </c>
      <c r="G156" s="202">
        <f t="shared" si="93"/>
        <v>8513</v>
      </c>
      <c r="H156" s="202">
        <f t="shared" si="93"/>
        <v>700.9</v>
      </c>
      <c r="I156" s="202">
        <f t="shared" si="93"/>
        <v>0</v>
      </c>
      <c r="J156" s="230"/>
      <c r="K156" s="230"/>
      <c r="L156" s="194"/>
    </row>
    <row r="157" spans="1:14" s="21" customFormat="1" ht="45" x14ac:dyDescent="0.25">
      <c r="A157" s="347"/>
      <c r="B157" s="230"/>
      <c r="C157" s="194" t="s">
        <v>342</v>
      </c>
      <c r="D157" s="202">
        <f t="shared" si="95"/>
        <v>17549</v>
      </c>
      <c r="E157" s="202">
        <f t="shared" ref="E157:F157" si="98">E149+E106+E65+E16</f>
        <v>0</v>
      </c>
      <c r="F157" s="202">
        <f t="shared" si="98"/>
        <v>8335.1</v>
      </c>
      <c r="G157" s="202">
        <f t="shared" si="93"/>
        <v>8513</v>
      </c>
      <c r="H157" s="202">
        <f t="shared" si="93"/>
        <v>700.9</v>
      </c>
      <c r="I157" s="202">
        <f t="shared" si="93"/>
        <v>0</v>
      </c>
      <c r="J157" s="230"/>
      <c r="K157" s="230"/>
      <c r="L157" s="194"/>
    </row>
    <row r="158" spans="1:14" s="21" customFormat="1" ht="42.75" customHeight="1" x14ac:dyDescent="0.25">
      <c r="A158" s="348"/>
      <c r="B158" s="231"/>
      <c r="C158" s="194" t="s">
        <v>343</v>
      </c>
      <c r="D158" s="202">
        <f t="shared" si="95"/>
        <v>17549</v>
      </c>
      <c r="E158" s="202">
        <f t="shared" ref="E158:F158" si="99">E150+E107+E66+E17</f>
        <v>0</v>
      </c>
      <c r="F158" s="202">
        <f t="shared" si="99"/>
        <v>8335.1</v>
      </c>
      <c r="G158" s="202">
        <f t="shared" si="93"/>
        <v>8513</v>
      </c>
      <c r="H158" s="202">
        <f t="shared" si="93"/>
        <v>700.9</v>
      </c>
      <c r="I158" s="202">
        <f t="shared" si="93"/>
        <v>0</v>
      </c>
      <c r="J158" s="231"/>
      <c r="K158" s="231"/>
      <c r="L158" s="194"/>
    </row>
    <row r="159" spans="1:14" x14ac:dyDescent="0.25">
      <c r="D159" s="7"/>
      <c r="E159" s="7"/>
      <c r="F159" s="7"/>
      <c r="G159" s="7"/>
      <c r="H159" s="7"/>
      <c r="I159" s="7"/>
      <c r="J159" s="21"/>
      <c r="K159" s="21"/>
    </row>
    <row r="160" spans="1:14" x14ac:dyDescent="0.25">
      <c r="F160" s="28"/>
      <c r="G160" s="28"/>
      <c r="H160" s="28"/>
      <c r="I160" s="28"/>
      <c r="J160" s="33"/>
    </row>
    <row r="161" spans="6:10" x14ac:dyDescent="0.25">
      <c r="F161" s="28"/>
      <c r="G161" s="28">
        <v>1869.3</v>
      </c>
      <c r="H161" s="28">
        <f>G155+G161</f>
        <v>10382.299999999999</v>
      </c>
      <c r="I161" s="28">
        <v>5.04</v>
      </c>
      <c r="J161" s="28">
        <f>G155-I161</f>
        <v>8507.9599999999991</v>
      </c>
    </row>
    <row r="162" spans="6:10" x14ac:dyDescent="0.25">
      <c r="F162" s="28"/>
      <c r="G162" s="28">
        <v>48749.9</v>
      </c>
      <c r="H162" s="28">
        <f>G156+G162</f>
        <v>57262.9</v>
      </c>
      <c r="I162" s="28"/>
      <c r="J162" s="33"/>
    </row>
    <row r="163" spans="6:10" x14ac:dyDescent="0.25">
      <c r="F163" s="28"/>
      <c r="G163" s="28">
        <v>8138</v>
      </c>
      <c r="H163" s="28">
        <f>G163+G157</f>
        <v>16651</v>
      </c>
      <c r="I163" s="28"/>
      <c r="J163" s="33"/>
    </row>
    <row r="164" spans="6:10" x14ac:dyDescent="0.25">
      <c r="F164" s="28"/>
      <c r="G164" s="28">
        <v>8822.5</v>
      </c>
      <c r="H164" s="28">
        <f>G164+G158</f>
        <v>17335.5</v>
      </c>
      <c r="I164" s="28"/>
      <c r="J164" s="33"/>
    </row>
  </sheetData>
  <mergeCells count="84">
    <mergeCell ref="J125:J133"/>
    <mergeCell ref="K125:K133"/>
    <mergeCell ref="J134:J141"/>
    <mergeCell ref="K134:K141"/>
    <mergeCell ref="A142:L142"/>
    <mergeCell ref="K143:K150"/>
    <mergeCell ref="J143:J150"/>
    <mergeCell ref="A9:L9"/>
    <mergeCell ref="A100:A107"/>
    <mergeCell ref="J100:J107"/>
    <mergeCell ref="B116:B124"/>
    <mergeCell ref="A116:A124"/>
    <mergeCell ref="A125:A133"/>
    <mergeCell ref="B125:B133"/>
    <mergeCell ref="J117:J124"/>
    <mergeCell ref="K117:K124"/>
    <mergeCell ref="K18:K25"/>
    <mergeCell ref="A143:A150"/>
    <mergeCell ref="B143:B150"/>
    <mergeCell ref="A134:A141"/>
    <mergeCell ref="B134:B141"/>
    <mergeCell ref="C5:C6"/>
    <mergeCell ref="B5:B6"/>
    <mergeCell ref="A5:A6"/>
    <mergeCell ref="D5:D6"/>
    <mergeCell ref="E5:I5"/>
    <mergeCell ref="J5:J6"/>
    <mergeCell ref="K5:L5"/>
    <mergeCell ref="A8:L8"/>
    <mergeCell ref="B91:B98"/>
    <mergeCell ref="J91:J98"/>
    <mergeCell ref="A10:A17"/>
    <mergeCell ref="K10:K17"/>
    <mergeCell ref="A59:A66"/>
    <mergeCell ref="B59:B66"/>
    <mergeCell ref="J59:J66"/>
    <mergeCell ref="J83:J90"/>
    <mergeCell ref="K83:K90"/>
    <mergeCell ref="A75:A82"/>
    <mergeCell ref="B75:B82"/>
    <mergeCell ref="J75:J82"/>
    <mergeCell ref="B10:B17"/>
    <mergeCell ref="K151:K158"/>
    <mergeCell ref="J151:J158"/>
    <mergeCell ref="B151:B158"/>
    <mergeCell ref="A151:A158"/>
    <mergeCell ref="A1:L3"/>
    <mergeCell ref="K59:K66"/>
    <mergeCell ref="A67:A74"/>
    <mergeCell ref="B67:B74"/>
    <mergeCell ref="J67:J74"/>
    <mergeCell ref="K67:K74"/>
    <mergeCell ref="K26:K33"/>
    <mergeCell ref="J26:J33"/>
    <mergeCell ref="A26:A33"/>
    <mergeCell ref="K91:K98"/>
    <mergeCell ref="A83:A90"/>
    <mergeCell ref="B83:B90"/>
    <mergeCell ref="J10:J17"/>
    <mergeCell ref="B26:B33"/>
    <mergeCell ref="A108:A115"/>
    <mergeCell ref="J108:J115"/>
    <mergeCell ref="K108:K115"/>
    <mergeCell ref="B100:B107"/>
    <mergeCell ref="B108:B115"/>
    <mergeCell ref="A91:A98"/>
    <mergeCell ref="K34:K41"/>
    <mergeCell ref="K100:K107"/>
    <mergeCell ref="J18:J25"/>
    <mergeCell ref="B18:B25"/>
    <mergeCell ref="A42:A49"/>
    <mergeCell ref="B42:B49"/>
    <mergeCell ref="A18:A25"/>
    <mergeCell ref="J34:J41"/>
    <mergeCell ref="A99:L99"/>
    <mergeCell ref="B34:B41"/>
    <mergeCell ref="A34:A41"/>
    <mergeCell ref="K75:K82"/>
    <mergeCell ref="J42:J49"/>
    <mergeCell ref="A50:A57"/>
    <mergeCell ref="B50:B57"/>
    <mergeCell ref="J50:J57"/>
    <mergeCell ref="A58:L58"/>
    <mergeCell ref="K50:K57"/>
  </mergeCells>
  <pageMargins left="0.70866141732283472" right="0.70866141732283472" top="0.47244094488188981" bottom="0.74803149606299213" header="0.31496062992125984" footer="0.31496062992125984"/>
  <pageSetup paperSize="9" scale="45" firstPageNumber="39" fitToHeight="0" orientation="portrait" useFirstPageNumber="1" horizontalDpi="300" verticalDpi="300" r:id="rId1"/>
  <headerFooter>
    <oddHeader>&amp;C&amp;12&amp;P</oddHeader>
  </headerFooter>
  <rowBreaks count="1" manualBreakCount="1">
    <brk id="106" max="1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84:A86"/>
  <sheetViews>
    <sheetView view="pageLayout" topLeftCell="A10" zoomScale="90" zoomScalePageLayoutView="90" workbookViewId="0">
      <selection sqref="A1:XFD1048576"/>
    </sheetView>
  </sheetViews>
  <sheetFormatPr defaultRowHeight="15" x14ac:dyDescent="0.25"/>
  <cols>
    <col min="1" max="16384" width="9.140625" style="41"/>
  </cols>
  <sheetData>
    <row r="84" ht="7.5" customHeight="1" x14ac:dyDescent="0.25"/>
    <row r="85" hidden="1" x14ac:dyDescent="0.25"/>
    <row r="86" hidden="1" x14ac:dyDescent="0.25"/>
  </sheetData>
  <pageMargins left="0.43307086614173229" right="0.27559055118110237" top="0.74803149606299213" bottom="0.74803149606299213" header="0.31496062992125984" footer="0.31496062992125984"/>
  <pageSetup paperSize="9" scale="52" firstPageNumber="44" fitToHeight="0" orientation="portrait" useFirstPageNumber="1" horizontalDpi="300" verticalDpi="300" r:id="rId1"/>
  <headerFooter>
    <oddHeader>&amp;C&amp;12&amp;P</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pageSetUpPr fitToPage="1"/>
  </sheetPr>
  <dimension ref="A1:J34"/>
  <sheetViews>
    <sheetView topLeftCell="A25" zoomScale="80" zoomScaleNormal="80" zoomScalePageLayoutView="70" workbookViewId="0">
      <selection activeCell="B5" sqref="B5:J5"/>
    </sheetView>
  </sheetViews>
  <sheetFormatPr defaultRowHeight="15" x14ac:dyDescent="0.25"/>
  <cols>
    <col min="1" max="1" width="36.28515625" style="134" customWidth="1"/>
    <col min="2" max="2" width="36.28515625" style="135" customWidth="1"/>
    <col min="3" max="3" width="10.42578125" style="135" customWidth="1"/>
    <col min="4" max="4" width="9.28515625" style="135" customWidth="1"/>
    <col min="5" max="7" width="9.140625" style="135"/>
    <col min="8" max="8" width="9.140625" style="135" customWidth="1"/>
    <col min="9" max="9" width="13" style="135" customWidth="1"/>
    <col min="10" max="10" width="12.5703125" style="135" customWidth="1"/>
    <col min="11" max="16384" width="9.140625" style="133"/>
  </cols>
  <sheetData>
    <row r="1" spans="1:10" ht="15" customHeight="1" x14ac:dyDescent="0.25">
      <c r="A1" s="415" t="s">
        <v>467</v>
      </c>
      <c r="B1" s="415"/>
      <c r="C1" s="415"/>
      <c r="D1" s="415"/>
      <c r="E1" s="415"/>
      <c r="F1" s="415"/>
      <c r="G1" s="415"/>
      <c r="H1" s="415"/>
      <c r="I1" s="415"/>
      <c r="J1" s="415"/>
    </row>
    <row r="2" spans="1:10" ht="15" customHeight="1" x14ac:dyDescent="0.25">
      <c r="A2" s="415"/>
      <c r="B2" s="415"/>
      <c r="C2" s="415"/>
      <c r="D2" s="415"/>
      <c r="E2" s="415"/>
      <c r="F2" s="415"/>
      <c r="G2" s="415"/>
      <c r="H2" s="415"/>
      <c r="I2" s="415"/>
      <c r="J2" s="415"/>
    </row>
    <row r="3" spans="1:10" ht="15" customHeight="1" x14ac:dyDescent="0.25">
      <c r="A3" s="415"/>
      <c r="B3" s="415"/>
      <c r="C3" s="415"/>
      <c r="D3" s="415"/>
      <c r="E3" s="415"/>
      <c r="F3" s="415"/>
      <c r="G3" s="415"/>
      <c r="H3" s="415"/>
      <c r="I3" s="415"/>
      <c r="J3" s="415"/>
    </row>
    <row r="5" spans="1:10" ht="15" customHeight="1" x14ac:dyDescent="0.25">
      <c r="A5" s="46" t="s">
        <v>194</v>
      </c>
      <c r="B5" s="381" t="s">
        <v>468</v>
      </c>
      <c r="C5" s="382"/>
      <c r="D5" s="382"/>
      <c r="E5" s="382"/>
      <c r="F5" s="382"/>
      <c r="G5" s="382"/>
      <c r="H5" s="382"/>
      <c r="I5" s="382"/>
      <c r="J5" s="383"/>
    </row>
    <row r="6" spans="1:10" ht="62.25" customHeight="1" x14ac:dyDescent="0.25">
      <c r="A6" s="46" t="s">
        <v>195</v>
      </c>
      <c r="B6" s="381" t="s">
        <v>469</v>
      </c>
      <c r="C6" s="382"/>
      <c r="D6" s="382"/>
      <c r="E6" s="382"/>
      <c r="F6" s="382"/>
      <c r="G6" s="382"/>
      <c r="H6" s="382"/>
      <c r="I6" s="382"/>
      <c r="J6" s="383"/>
    </row>
    <row r="7" spans="1:10" ht="72" customHeight="1" x14ac:dyDescent="0.25">
      <c r="A7" s="46" t="s">
        <v>196</v>
      </c>
      <c r="B7" s="381" t="s">
        <v>469</v>
      </c>
      <c r="C7" s="382"/>
      <c r="D7" s="382"/>
      <c r="E7" s="382"/>
      <c r="F7" s="382"/>
      <c r="G7" s="382"/>
      <c r="H7" s="382"/>
      <c r="I7" s="382"/>
      <c r="J7" s="383"/>
    </row>
    <row r="8" spans="1:10" ht="15" customHeight="1" x14ac:dyDescent="0.25">
      <c r="A8" s="46" t="s">
        <v>197</v>
      </c>
      <c r="B8" s="381" t="s">
        <v>518</v>
      </c>
      <c r="C8" s="382"/>
      <c r="D8" s="382"/>
      <c r="E8" s="382"/>
      <c r="F8" s="382"/>
      <c r="G8" s="382"/>
      <c r="H8" s="382"/>
      <c r="I8" s="382"/>
      <c r="J8" s="383"/>
    </row>
    <row r="9" spans="1:10" ht="30" customHeight="1" x14ac:dyDescent="0.25">
      <c r="A9" s="379" t="s">
        <v>198</v>
      </c>
      <c r="B9" s="117" t="s">
        <v>165</v>
      </c>
      <c r="C9" s="114" t="s">
        <v>166</v>
      </c>
      <c r="D9" s="114" t="s">
        <v>392</v>
      </c>
      <c r="E9" s="114" t="s">
        <v>393</v>
      </c>
      <c r="F9" s="114" t="s">
        <v>406</v>
      </c>
      <c r="G9" s="114" t="s">
        <v>407</v>
      </c>
      <c r="H9" s="114" t="s">
        <v>396</v>
      </c>
      <c r="I9" s="114" t="s">
        <v>342</v>
      </c>
      <c r="J9" s="114" t="s">
        <v>343</v>
      </c>
    </row>
    <row r="10" spans="1:10" ht="60" x14ac:dyDescent="0.25">
      <c r="A10" s="483"/>
      <c r="B10" s="117" t="s">
        <v>459</v>
      </c>
      <c r="C10" s="114">
        <v>80</v>
      </c>
      <c r="D10" s="114">
        <v>85</v>
      </c>
      <c r="E10" s="114">
        <v>90</v>
      </c>
      <c r="F10" s="114">
        <v>90</v>
      </c>
      <c r="G10" s="114">
        <v>90</v>
      </c>
      <c r="H10" s="114">
        <v>90</v>
      </c>
      <c r="I10" s="114">
        <v>90</v>
      </c>
      <c r="J10" s="114">
        <v>90</v>
      </c>
    </row>
    <row r="11" spans="1:10" ht="15" customHeight="1" x14ac:dyDescent="0.25">
      <c r="A11" s="379" t="s">
        <v>199</v>
      </c>
      <c r="B11" s="482" t="s">
        <v>470</v>
      </c>
      <c r="C11" s="482"/>
      <c r="D11" s="482"/>
      <c r="E11" s="482"/>
      <c r="F11" s="482"/>
      <c r="G11" s="482"/>
      <c r="H11" s="482"/>
      <c r="I11" s="482"/>
      <c r="J11" s="482"/>
    </row>
    <row r="12" spans="1:10" ht="15" customHeight="1" x14ac:dyDescent="0.25">
      <c r="A12" s="380"/>
      <c r="B12" s="482" t="s">
        <v>471</v>
      </c>
      <c r="C12" s="482"/>
      <c r="D12" s="482"/>
      <c r="E12" s="482"/>
      <c r="F12" s="482"/>
      <c r="G12" s="482"/>
      <c r="H12" s="482"/>
      <c r="I12" s="482"/>
      <c r="J12" s="482"/>
    </row>
    <row r="13" spans="1:10" ht="28.5" customHeight="1" x14ac:dyDescent="0.25">
      <c r="A13" s="380"/>
      <c r="B13" s="381" t="s">
        <v>447</v>
      </c>
      <c r="C13" s="382"/>
      <c r="D13" s="382"/>
      <c r="E13" s="382"/>
      <c r="F13" s="382"/>
      <c r="G13" s="382"/>
      <c r="H13" s="382"/>
      <c r="I13" s="382"/>
      <c r="J13" s="383"/>
    </row>
    <row r="14" spans="1:10" ht="48.75" customHeight="1" x14ac:dyDescent="0.25">
      <c r="A14" s="380"/>
      <c r="B14" s="486" t="s">
        <v>472</v>
      </c>
      <c r="C14" s="487"/>
      <c r="D14" s="487"/>
      <c r="E14" s="487"/>
      <c r="F14" s="487"/>
      <c r="G14" s="487"/>
      <c r="H14" s="487"/>
      <c r="I14" s="487"/>
      <c r="J14" s="488"/>
    </row>
    <row r="15" spans="1:10" ht="15" customHeight="1" x14ac:dyDescent="0.25">
      <c r="A15" s="483"/>
      <c r="B15" s="484" t="s">
        <v>448</v>
      </c>
      <c r="C15" s="484"/>
      <c r="D15" s="484"/>
      <c r="E15" s="484"/>
      <c r="F15" s="484"/>
      <c r="G15" s="484"/>
      <c r="H15" s="484"/>
      <c r="I15" s="484"/>
      <c r="J15" s="484"/>
    </row>
    <row r="16" spans="1:10" ht="30" customHeight="1" x14ac:dyDescent="0.25">
      <c r="A16" s="482" t="s">
        <v>200</v>
      </c>
      <c r="B16" s="117" t="s">
        <v>173</v>
      </c>
      <c r="C16" s="114" t="s">
        <v>166</v>
      </c>
      <c r="D16" s="114" t="s">
        <v>392</v>
      </c>
      <c r="E16" s="114" t="s">
        <v>393</v>
      </c>
      <c r="F16" s="114" t="s">
        <v>406</v>
      </c>
      <c r="G16" s="114" t="s">
        <v>407</v>
      </c>
      <c r="H16" s="114" t="s">
        <v>396</v>
      </c>
      <c r="I16" s="114" t="s">
        <v>342</v>
      </c>
      <c r="J16" s="114" t="s">
        <v>343</v>
      </c>
    </row>
    <row r="17" spans="1:10" ht="29.25" customHeight="1" x14ac:dyDescent="0.25">
      <c r="A17" s="482"/>
      <c r="B17" s="482" t="s">
        <v>470</v>
      </c>
      <c r="C17" s="482"/>
      <c r="D17" s="482"/>
      <c r="E17" s="482"/>
      <c r="F17" s="482"/>
      <c r="G17" s="482"/>
      <c r="H17" s="482"/>
      <c r="I17" s="482"/>
      <c r="J17" s="482"/>
    </row>
    <row r="18" spans="1:10" ht="60" x14ac:dyDescent="0.25">
      <c r="A18" s="482"/>
      <c r="B18" s="117" t="s">
        <v>473</v>
      </c>
      <c r="C18" s="114">
        <v>20</v>
      </c>
      <c r="D18" s="114">
        <v>20</v>
      </c>
      <c r="E18" s="114">
        <v>20</v>
      </c>
      <c r="F18" s="114">
        <v>20</v>
      </c>
      <c r="G18" s="114">
        <v>20</v>
      </c>
      <c r="H18" s="114">
        <v>20</v>
      </c>
      <c r="I18" s="114">
        <v>20</v>
      </c>
      <c r="J18" s="114">
        <v>20</v>
      </c>
    </row>
    <row r="19" spans="1:10" ht="33" customHeight="1" x14ac:dyDescent="0.25">
      <c r="A19" s="482"/>
      <c r="B19" s="482" t="s">
        <v>471</v>
      </c>
      <c r="C19" s="482"/>
      <c r="D19" s="482"/>
      <c r="E19" s="482"/>
      <c r="F19" s="482"/>
      <c r="G19" s="482"/>
      <c r="H19" s="482"/>
      <c r="I19" s="482"/>
      <c r="J19" s="482"/>
    </row>
    <row r="20" spans="1:10" ht="95.25" customHeight="1" x14ac:dyDescent="0.25">
      <c r="A20" s="482"/>
      <c r="B20" s="117" t="s">
        <v>692</v>
      </c>
      <c r="C20" s="85">
        <v>80</v>
      </c>
      <c r="D20" s="114">
        <v>82</v>
      </c>
      <c r="E20" s="114">
        <v>84</v>
      </c>
      <c r="F20" s="114">
        <v>86</v>
      </c>
      <c r="G20" s="114">
        <v>88</v>
      </c>
      <c r="H20" s="114">
        <v>90</v>
      </c>
      <c r="I20" s="114">
        <v>92</v>
      </c>
      <c r="J20" s="114">
        <v>94</v>
      </c>
    </row>
    <row r="21" spans="1:10" ht="48" customHeight="1" x14ac:dyDescent="0.25">
      <c r="A21" s="482"/>
      <c r="B21" s="386" t="s">
        <v>447</v>
      </c>
      <c r="C21" s="481"/>
      <c r="D21" s="481"/>
      <c r="E21" s="481"/>
      <c r="F21" s="481"/>
      <c r="G21" s="481"/>
      <c r="H21" s="481"/>
      <c r="I21" s="481"/>
      <c r="J21" s="481"/>
    </row>
    <row r="22" spans="1:10" ht="90" x14ac:dyDescent="0.25">
      <c r="A22" s="482"/>
      <c r="B22" s="117" t="s">
        <v>144</v>
      </c>
      <c r="C22" s="114">
        <v>14</v>
      </c>
      <c r="D22" s="114">
        <v>15</v>
      </c>
      <c r="E22" s="114">
        <v>15</v>
      </c>
      <c r="F22" s="114">
        <v>15</v>
      </c>
      <c r="G22" s="114">
        <v>15</v>
      </c>
      <c r="H22" s="114">
        <v>15</v>
      </c>
      <c r="I22" s="114">
        <v>15</v>
      </c>
      <c r="J22" s="114">
        <v>15</v>
      </c>
    </row>
    <row r="23" spans="1:10" ht="49.5" customHeight="1" x14ac:dyDescent="0.25">
      <c r="A23" s="482"/>
      <c r="B23" s="386" t="s">
        <v>472</v>
      </c>
      <c r="C23" s="386"/>
      <c r="D23" s="386"/>
      <c r="E23" s="386"/>
      <c r="F23" s="386"/>
      <c r="G23" s="386"/>
      <c r="H23" s="386"/>
      <c r="I23" s="386"/>
      <c r="J23" s="386"/>
    </row>
    <row r="24" spans="1:10" ht="60.75" customHeight="1" x14ac:dyDescent="0.25">
      <c r="A24" s="482"/>
      <c r="B24" s="117" t="s">
        <v>146</v>
      </c>
      <c r="C24" s="114">
        <v>51</v>
      </c>
      <c r="D24" s="114">
        <v>51</v>
      </c>
      <c r="E24" s="114">
        <v>51</v>
      </c>
      <c r="F24" s="114">
        <v>51</v>
      </c>
      <c r="G24" s="114">
        <v>51</v>
      </c>
      <c r="H24" s="114">
        <v>51</v>
      </c>
      <c r="I24" s="114">
        <v>51</v>
      </c>
      <c r="J24" s="114">
        <v>51</v>
      </c>
    </row>
    <row r="25" spans="1:10" ht="23.25" customHeight="1" x14ac:dyDescent="0.25">
      <c r="A25" s="485"/>
      <c r="B25" s="386" t="s">
        <v>448</v>
      </c>
      <c r="C25" s="481"/>
      <c r="D25" s="481"/>
      <c r="E25" s="481"/>
      <c r="F25" s="481"/>
      <c r="G25" s="481"/>
      <c r="H25" s="481"/>
      <c r="I25" s="481"/>
      <c r="J25" s="481"/>
    </row>
    <row r="26" spans="1:10" ht="46.5" customHeight="1" x14ac:dyDescent="0.25">
      <c r="A26" s="485"/>
      <c r="B26" s="109" t="s">
        <v>322</v>
      </c>
      <c r="C26" s="107">
        <v>4.0000000000000002E-4</v>
      </c>
      <c r="D26" s="107">
        <v>4.0000000000000002E-4</v>
      </c>
      <c r="E26" s="107">
        <v>4.0000000000000002E-4</v>
      </c>
      <c r="F26" s="107">
        <v>4.0000000000000002E-4</v>
      </c>
      <c r="G26" s="107">
        <v>4.0000000000000002E-4</v>
      </c>
      <c r="H26" s="107">
        <v>4.0000000000000002E-4</v>
      </c>
      <c r="I26" s="107">
        <v>4.0000000000000002E-4</v>
      </c>
      <c r="J26" s="107">
        <v>4.0000000000000002E-4</v>
      </c>
    </row>
    <row r="27" spans="1:10" ht="27" customHeight="1" x14ac:dyDescent="0.25">
      <c r="A27" s="46" t="s">
        <v>201</v>
      </c>
      <c r="B27" s="248" t="s">
        <v>424</v>
      </c>
      <c r="C27" s="336"/>
      <c r="D27" s="336"/>
      <c r="E27" s="336"/>
      <c r="F27" s="336"/>
      <c r="G27" s="336"/>
      <c r="H27" s="336"/>
      <c r="I27" s="336"/>
      <c r="J27" s="249"/>
    </row>
    <row r="28" spans="1:10" ht="30" x14ac:dyDescent="0.25">
      <c r="A28" s="379" t="s">
        <v>202</v>
      </c>
      <c r="B28" s="109" t="s">
        <v>176</v>
      </c>
      <c r="C28" s="107" t="s">
        <v>177</v>
      </c>
      <c r="D28" s="104" t="s">
        <v>392</v>
      </c>
      <c r="E28" s="104" t="s">
        <v>393</v>
      </c>
      <c r="F28" s="104" t="s">
        <v>406</v>
      </c>
      <c r="G28" s="104" t="s">
        <v>407</v>
      </c>
      <c r="H28" s="104" t="s">
        <v>396</v>
      </c>
      <c r="I28" s="104" t="s">
        <v>342</v>
      </c>
      <c r="J28" s="104" t="s">
        <v>343</v>
      </c>
    </row>
    <row r="29" spans="1:10" ht="30" x14ac:dyDescent="0.25">
      <c r="A29" s="380"/>
      <c r="B29" s="117" t="s">
        <v>178</v>
      </c>
      <c r="C29" s="61">
        <f>SUM(D29:J29)</f>
        <v>20962.400000000001</v>
      </c>
      <c r="D29" s="159">
        <f>'перечень основны мероприятий 3'!E200</f>
        <v>6496.7</v>
      </c>
      <c r="E29" s="159">
        <f>'перечень основны мероприятий 3'!E201</f>
        <v>7079.8</v>
      </c>
      <c r="F29" s="159">
        <f>'перечень основны мероприятий 3'!E202</f>
        <v>7385.9000000000005</v>
      </c>
      <c r="G29" s="159">
        <f>'перечень основны мероприятий 3'!E203</f>
        <v>0</v>
      </c>
      <c r="H29" s="159">
        <f>'перечень основны мероприятий 3'!E204</f>
        <v>0</v>
      </c>
      <c r="I29" s="159">
        <f>'перечень основны мероприятий 3'!E205</f>
        <v>0</v>
      </c>
      <c r="J29" s="159">
        <f>'перечень основны мероприятий 3'!E206</f>
        <v>0</v>
      </c>
    </row>
    <row r="30" spans="1:10" ht="23.25" customHeight="1" x14ac:dyDescent="0.25">
      <c r="A30" s="380"/>
      <c r="B30" s="117" t="s">
        <v>179</v>
      </c>
      <c r="C30" s="61">
        <f t="shared" ref="C30:C33" si="0">SUM(D30:J30)</f>
        <v>456456</v>
      </c>
      <c r="D30" s="159">
        <f>'перечень основны мероприятий 3'!F200</f>
        <v>65208</v>
      </c>
      <c r="E30" s="159">
        <f>'перечень основны мероприятий 3'!F201</f>
        <v>65208</v>
      </c>
      <c r="F30" s="159">
        <f>'перечень основны мероприятий 3'!F202</f>
        <v>65208</v>
      </c>
      <c r="G30" s="159">
        <f>'перечень основны мероприятий 3'!F203</f>
        <v>65208</v>
      </c>
      <c r="H30" s="159">
        <f>'перечень основны мероприятий 3'!F204</f>
        <v>65208</v>
      </c>
      <c r="I30" s="159">
        <f>'перечень основны мероприятий 3'!F205</f>
        <v>65208</v>
      </c>
      <c r="J30" s="159">
        <f>'перечень основны мероприятий 3'!F206</f>
        <v>65208</v>
      </c>
    </row>
    <row r="31" spans="1:10" ht="22.5" customHeight="1" x14ac:dyDescent="0.25">
      <c r="A31" s="380"/>
      <c r="B31" s="117" t="s">
        <v>180</v>
      </c>
      <c r="C31" s="61">
        <f t="shared" si="0"/>
        <v>17316.5</v>
      </c>
      <c r="D31" s="159">
        <f>'перечень основны мероприятий 3'!G200</f>
        <v>3085</v>
      </c>
      <c r="E31" s="159">
        <f>'перечень основны мероприятий 3'!G201</f>
        <v>2232</v>
      </c>
      <c r="F31" s="159">
        <f>'перечень основны мероприятий 3'!G202</f>
        <v>2399.9</v>
      </c>
      <c r="G31" s="159">
        <f>'перечень основны мероприятий 3'!G203</f>
        <v>2399.9</v>
      </c>
      <c r="H31" s="159">
        <f>'перечень основны мероприятий 3'!G204</f>
        <v>2399.9</v>
      </c>
      <c r="I31" s="159">
        <f>'перечень основны мероприятий 3'!G205</f>
        <v>2399.9</v>
      </c>
      <c r="J31" s="159">
        <f>'перечень основны мероприятий 3'!G206</f>
        <v>2399.9</v>
      </c>
    </row>
    <row r="32" spans="1:10" ht="30" x14ac:dyDescent="0.25">
      <c r="A32" s="380"/>
      <c r="B32" s="117" t="s">
        <v>182</v>
      </c>
      <c r="C32" s="61">
        <f t="shared" si="0"/>
        <v>0</v>
      </c>
      <c r="D32" s="159">
        <v>0</v>
      </c>
      <c r="E32" s="159">
        <v>0</v>
      </c>
      <c r="F32" s="159">
        <v>0</v>
      </c>
      <c r="G32" s="159">
        <v>0</v>
      </c>
      <c r="H32" s="159">
        <v>0</v>
      </c>
      <c r="I32" s="159">
        <v>0</v>
      </c>
      <c r="J32" s="159">
        <v>0</v>
      </c>
    </row>
    <row r="33" spans="1:10" ht="39" customHeight="1" x14ac:dyDescent="0.25">
      <c r="A33" s="442"/>
      <c r="B33" s="43" t="s">
        <v>183</v>
      </c>
      <c r="C33" s="9">
        <f t="shared" si="0"/>
        <v>494734.9</v>
      </c>
      <c r="D33" s="160">
        <f>SUM(D29:D32)</f>
        <v>74789.7</v>
      </c>
      <c r="E33" s="160">
        <f t="shared" ref="E33:J33" si="1">SUM(E29:E32)</f>
        <v>74519.8</v>
      </c>
      <c r="F33" s="160">
        <f t="shared" si="1"/>
        <v>74993.799999999988</v>
      </c>
      <c r="G33" s="160">
        <f t="shared" si="1"/>
        <v>67607.899999999994</v>
      </c>
      <c r="H33" s="160">
        <f t="shared" si="1"/>
        <v>67607.899999999994</v>
      </c>
      <c r="I33" s="160">
        <f t="shared" si="1"/>
        <v>67607.899999999994</v>
      </c>
      <c r="J33" s="160">
        <f t="shared" si="1"/>
        <v>67607.899999999994</v>
      </c>
    </row>
    <row r="34" spans="1:10" ht="19.5" customHeight="1" x14ac:dyDescent="0.25">
      <c r="G34" s="136"/>
    </row>
  </sheetData>
  <mergeCells count="20">
    <mergeCell ref="A16:A26"/>
    <mergeCell ref="B25:J25"/>
    <mergeCell ref="A9:A10"/>
    <mergeCell ref="B14:J14"/>
    <mergeCell ref="B23:J23"/>
    <mergeCell ref="A1:J3"/>
    <mergeCell ref="B6:J6"/>
    <mergeCell ref="B5:J5"/>
    <mergeCell ref="A28:A33"/>
    <mergeCell ref="B27:J27"/>
    <mergeCell ref="B8:J8"/>
    <mergeCell ref="B7:J7"/>
    <mergeCell ref="B21:J21"/>
    <mergeCell ref="B19:J19"/>
    <mergeCell ref="B17:J17"/>
    <mergeCell ref="B13:J13"/>
    <mergeCell ref="B12:J12"/>
    <mergeCell ref="B11:J11"/>
    <mergeCell ref="A11:A15"/>
    <mergeCell ref="B15:J15"/>
  </mergeCells>
  <pageMargins left="0.43307086614173229" right="0.35433070866141736" top="0.74803149606299213" bottom="0.19685039370078741" header="0.31496062992125984" footer="0.31496062992125984"/>
  <pageSetup paperSize="9" scale="61" firstPageNumber="45" fitToHeight="0" orientation="portrait" useFirstPageNumber="1" horizontalDpi="300" verticalDpi="300" r:id="rId1"/>
  <headerFooter>
    <oddHeader>&amp;C&amp;12&amp;P</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pageSetUpPr fitToPage="1"/>
  </sheetPr>
  <dimension ref="A1:H28"/>
  <sheetViews>
    <sheetView view="pageLayout" zoomScale="70" zoomScaleNormal="100" zoomScalePageLayoutView="70" workbookViewId="0">
      <selection activeCell="P29" sqref="P29:Q29"/>
    </sheetView>
  </sheetViews>
  <sheetFormatPr defaultRowHeight="15" x14ac:dyDescent="0.25"/>
  <cols>
    <col min="1" max="1" width="5.7109375" style="96" customWidth="1"/>
    <col min="2" max="2" width="19" style="96" customWidth="1"/>
    <col min="3" max="4" width="9.140625" style="96"/>
    <col min="5" max="5" width="10.28515625" style="96" customWidth="1"/>
    <col min="6" max="6" width="31.7109375" style="96" customWidth="1"/>
    <col min="7" max="7" width="15.85546875" style="96" customWidth="1"/>
    <col min="8" max="8" width="40" style="96" customWidth="1"/>
    <col min="9" max="16384" width="9.140625" style="96"/>
  </cols>
  <sheetData>
    <row r="1" spans="1:8" ht="15" customHeight="1" x14ac:dyDescent="0.25">
      <c r="A1" s="415" t="s">
        <v>666</v>
      </c>
      <c r="B1" s="415"/>
      <c r="C1" s="415"/>
      <c r="D1" s="415"/>
      <c r="E1" s="415"/>
      <c r="F1" s="415"/>
      <c r="G1" s="415"/>
      <c r="H1" s="415"/>
    </row>
    <row r="2" spans="1:8" ht="30" customHeight="1" x14ac:dyDescent="0.25">
      <c r="A2" s="415"/>
      <c r="B2" s="415"/>
      <c r="C2" s="415"/>
      <c r="D2" s="415"/>
      <c r="E2" s="415"/>
      <c r="F2" s="415"/>
      <c r="G2" s="415"/>
      <c r="H2" s="415"/>
    </row>
    <row r="3" spans="1:8" ht="15.75" thickBot="1" x14ac:dyDescent="0.3"/>
    <row r="4" spans="1:8" ht="75" customHeight="1" x14ac:dyDescent="0.25">
      <c r="A4" s="118" t="s">
        <v>249</v>
      </c>
      <c r="B4" s="401" t="s">
        <v>251</v>
      </c>
      <c r="C4" s="401" t="s">
        <v>252</v>
      </c>
      <c r="D4" s="401" t="s">
        <v>253</v>
      </c>
      <c r="E4" s="401" t="s">
        <v>254</v>
      </c>
      <c r="F4" s="401" t="s">
        <v>255</v>
      </c>
      <c r="G4" s="401" t="s">
        <v>256</v>
      </c>
      <c r="H4" s="401" t="s">
        <v>257</v>
      </c>
    </row>
    <row r="5" spans="1:8" ht="15.75" thickBot="1" x14ac:dyDescent="0.3">
      <c r="A5" s="119" t="s">
        <v>250</v>
      </c>
      <c r="B5" s="402"/>
      <c r="C5" s="402"/>
      <c r="D5" s="402"/>
      <c r="E5" s="402"/>
      <c r="F5" s="402"/>
      <c r="G5" s="402"/>
      <c r="H5" s="402"/>
    </row>
    <row r="6" spans="1:8" ht="15.75" thickBot="1" x14ac:dyDescent="0.3">
      <c r="A6" s="119">
        <v>1</v>
      </c>
      <c r="B6" s="137">
        <v>2</v>
      </c>
      <c r="C6" s="137">
        <v>3</v>
      </c>
      <c r="D6" s="137">
        <v>4</v>
      </c>
      <c r="E6" s="137">
        <v>5</v>
      </c>
      <c r="F6" s="137">
        <v>6</v>
      </c>
      <c r="G6" s="137">
        <v>7</v>
      </c>
      <c r="H6" s="137">
        <v>8</v>
      </c>
    </row>
    <row r="7" spans="1:8" ht="42" customHeight="1" x14ac:dyDescent="0.25">
      <c r="A7" s="417" t="s">
        <v>667</v>
      </c>
      <c r="B7" s="418"/>
      <c r="C7" s="418"/>
      <c r="D7" s="418"/>
      <c r="E7" s="418"/>
      <c r="F7" s="418"/>
      <c r="G7" s="418"/>
      <c r="H7" s="507"/>
    </row>
    <row r="8" spans="1:8" ht="207" customHeight="1" x14ac:dyDescent="0.25">
      <c r="A8" s="117">
        <v>1</v>
      </c>
      <c r="B8" s="117" t="s">
        <v>459</v>
      </c>
      <c r="C8" s="117" t="s">
        <v>259</v>
      </c>
      <c r="D8" s="117" t="s">
        <v>260</v>
      </c>
      <c r="E8" s="117" t="s">
        <v>261</v>
      </c>
      <c r="F8" s="117" t="s">
        <v>603</v>
      </c>
      <c r="G8" s="117" t="s">
        <v>262</v>
      </c>
      <c r="H8" s="117" t="s">
        <v>601</v>
      </c>
    </row>
    <row r="9" spans="1:8" ht="19.5" customHeight="1" x14ac:dyDescent="0.25">
      <c r="A9" s="510" t="s">
        <v>604</v>
      </c>
      <c r="B9" s="510"/>
      <c r="C9" s="510"/>
      <c r="D9" s="510"/>
      <c r="E9" s="510"/>
      <c r="F9" s="510"/>
      <c r="G9" s="510"/>
      <c r="H9" s="510"/>
    </row>
    <row r="10" spans="1:8" ht="217.5" customHeight="1" x14ac:dyDescent="0.25">
      <c r="A10" s="46">
        <v>1</v>
      </c>
      <c r="B10" s="46" t="s">
        <v>605</v>
      </c>
      <c r="C10" s="46" t="s">
        <v>259</v>
      </c>
      <c r="D10" s="46" t="s">
        <v>260</v>
      </c>
      <c r="E10" s="46" t="s">
        <v>261</v>
      </c>
      <c r="F10" s="97" t="s">
        <v>606</v>
      </c>
      <c r="G10" s="46" t="s">
        <v>262</v>
      </c>
      <c r="H10" s="46" t="s">
        <v>607</v>
      </c>
    </row>
    <row r="11" spans="1:8" ht="24" customHeight="1" thickBot="1" x14ac:dyDescent="0.3">
      <c r="A11" s="406" t="s">
        <v>475</v>
      </c>
      <c r="B11" s="407"/>
      <c r="C11" s="407"/>
      <c r="D11" s="407"/>
      <c r="E11" s="407"/>
      <c r="F11" s="407"/>
      <c r="G11" s="407"/>
      <c r="H11" s="408"/>
    </row>
    <row r="12" spans="1:8" ht="15" customHeight="1" x14ac:dyDescent="0.25">
      <c r="A12" s="401">
        <v>1</v>
      </c>
      <c r="B12" s="410" t="s">
        <v>474</v>
      </c>
      <c r="C12" s="401" t="s">
        <v>259</v>
      </c>
      <c r="D12" s="410" t="s">
        <v>260</v>
      </c>
      <c r="E12" s="410" t="s">
        <v>261</v>
      </c>
      <c r="F12" s="111" t="s">
        <v>476</v>
      </c>
      <c r="G12" s="410" t="s">
        <v>262</v>
      </c>
      <c r="H12" s="410" t="s">
        <v>0</v>
      </c>
    </row>
    <row r="13" spans="1:8" ht="105" customHeight="1" x14ac:dyDescent="0.25">
      <c r="A13" s="409"/>
      <c r="B13" s="411"/>
      <c r="C13" s="409"/>
      <c r="D13" s="411"/>
      <c r="E13" s="411"/>
      <c r="F13" s="111" t="s">
        <v>477</v>
      </c>
      <c r="G13" s="411"/>
      <c r="H13" s="508"/>
    </row>
    <row r="14" spans="1:8" ht="60" customHeight="1" x14ac:dyDescent="0.25">
      <c r="A14" s="409"/>
      <c r="B14" s="411"/>
      <c r="C14" s="409"/>
      <c r="D14" s="411"/>
      <c r="E14" s="411"/>
      <c r="F14" s="111" t="s">
        <v>478</v>
      </c>
      <c r="G14" s="411"/>
      <c r="H14" s="508"/>
    </row>
    <row r="15" spans="1:8" ht="45" customHeight="1" thickBot="1" x14ac:dyDescent="0.3">
      <c r="A15" s="402"/>
      <c r="B15" s="412"/>
      <c r="C15" s="402"/>
      <c r="D15" s="412"/>
      <c r="E15" s="412"/>
      <c r="F15" s="120" t="s">
        <v>479</v>
      </c>
      <c r="G15" s="412"/>
      <c r="H15" s="509"/>
    </row>
    <row r="16" spans="1:8" ht="30" customHeight="1" thickBot="1" x14ac:dyDescent="0.3">
      <c r="A16" s="501" t="s">
        <v>480</v>
      </c>
      <c r="B16" s="502"/>
      <c r="C16" s="502"/>
      <c r="D16" s="502"/>
      <c r="E16" s="502"/>
      <c r="F16" s="503"/>
      <c r="G16" s="502"/>
      <c r="H16" s="504"/>
    </row>
    <row r="17" spans="1:8" ht="15" customHeight="1" x14ac:dyDescent="0.25">
      <c r="A17" s="409">
        <v>1</v>
      </c>
      <c r="B17" s="411" t="s">
        <v>302</v>
      </c>
      <c r="C17" s="409" t="s">
        <v>286</v>
      </c>
      <c r="D17" s="411" t="s">
        <v>260</v>
      </c>
      <c r="E17" s="299" t="s">
        <v>261</v>
      </c>
      <c r="F17" s="122" t="s">
        <v>481</v>
      </c>
      <c r="G17" s="300" t="s">
        <v>262</v>
      </c>
      <c r="H17" s="410" t="s">
        <v>0</v>
      </c>
    </row>
    <row r="18" spans="1:8" ht="133.5" customHeight="1" x14ac:dyDescent="0.25">
      <c r="A18" s="409"/>
      <c r="B18" s="411"/>
      <c r="C18" s="409"/>
      <c r="D18" s="411"/>
      <c r="E18" s="299"/>
      <c r="F18" s="123" t="s">
        <v>303</v>
      </c>
      <c r="G18" s="300"/>
      <c r="H18" s="505"/>
    </row>
    <row r="19" spans="1:8" ht="120" customHeight="1" thickBot="1" x14ac:dyDescent="0.3">
      <c r="A19" s="409"/>
      <c r="B19" s="411"/>
      <c r="C19" s="409"/>
      <c r="D19" s="411"/>
      <c r="E19" s="299"/>
      <c r="F19" s="124" t="s">
        <v>482</v>
      </c>
      <c r="G19" s="300"/>
      <c r="H19" s="506"/>
    </row>
    <row r="20" spans="1:8" ht="45" customHeight="1" thickBot="1" x14ac:dyDescent="0.3">
      <c r="A20" s="403" t="s">
        <v>483</v>
      </c>
      <c r="B20" s="404"/>
      <c r="C20" s="404"/>
      <c r="D20" s="404"/>
      <c r="E20" s="404"/>
      <c r="F20" s="404"/>
      <c r="G20" s="404"/>
      <c r="H20" s="405"/>
    </row>
    <row r="21" spans="1:8" ht="15" customHeight="1" x14ac:dyDescent="0.25">
      <c r="A21" s="401">
        <v>1</v>
      </c>
      <c r="B21" s="410" t="s">
        <v>304</v>
      </c>
      <c r="C21" s="401" t="s">
        <v>286</v>
      </c>
      <c r="D21" s="410" t="s">
        <v>260</v>
      </c>
      <c r="E21" s="410" t="s">
        <v>261</v>
      </c>
      <c r="F21" s="125" t="s">
        <v>481</v>
      </c>
      <c r="G21" s="410" t="s">
        <v>262</v>
      </c>
      <c r="H21" s="410" t="s">
        <v>0</v>
      </c>
    </row>
    <row r="22" spans="1:8" ht="30" customHeight="1" x14ac:dyDescent="0.25">
      <c r="A22" s="409"/>
      <c r="B22" s="411"/>
      <c r="C22" s="409"/>
      <c r="D22" s="411"/>
      <c r="E22" s="411"/>
      <c r="F22" s="111" t="s">
        <v>484</v>
      </c>
      <c r="G22" s="411"/>
      <c r="H22" s="505"/>
    </row>
    <row r="23" spans="1:8" ht="45" customHeight="1" thickBot="1" x14ac:dyDescent="0.3">
      <c r="A23" s="402"/>
      <c r="B23" s="412"/>
      <c r="C23" s="402"/>
      <c r="D23" s="412"/>
      <c r="E23" s="412"/>
      <c r="F23" s="124" t="s">
        <v>485</v>
      </c>
      <c r="G23" s="412"/>
      <c r="H23" s="506"/>
    </row>
    <row r="24" spans="1:8" ht="15.75" thickBot="1" x14ac:dyDescent="0.3">
      <c r="A24" s="489" t="s">
        <v>602</v>
      </c>
      <c r="B24" s="490"/>
      <c r="C24" s="490"/>
      <c r="D24" s="490"/>
      <c r="E24" s="490"/>
      <c r="F24" s="490"/>
      <c r="G24" s="490"/>
      <c r="H24" s="491"/>
    </row>
    <row r="25" spans="1:8" x14ac:dyDescent="0.25">
      <c r="A25" s="492">
        <v>1</v>
      </c>
      <c r="B25" s="495" t="s">
        <v>322</v>
      </c>
      <c r="C25" s="492" t="s">
        <v>259</v>
      </c>
      <c r="D25" s="498" t="s">
        <v>260</v>
      </c>
      <c r="E25" s="498" t="s">
        <v>261</v>
      </c>
      <c r="F25" s="125" t="s">
        <v>301</v>
      </c>
      <c r="G25" s="410" t="s">
        <v>262</v>
      </c>
      <c r="H25" s="498" t="s">
        <v>313</v>
      </c>
    </row>
    <row r="26" spans="1:8" ht="45" x14ac:dyDescent="0.25">
      <c r="A26" s="493"/>
      <c r="B26" s="496"/>
      <c r="C26" s="493"/>
      <c r="D26" s="499"/>
      <c r="E26" s="499"/>
      <c r="F26" s="111" t="s">
        <v>309</v>
      </c>
      <c r="G26" s="411"/>
      <c r="H26" s="499"/>
    </row>
    <row r="27" spans="1:8" ht="30" x14ac:dyDescent="0.25">
      <c r="A27" s="493"/>
      <c r="B27" s="496"/>
      <c r="C27" s="493"/>
      <c r="D27" s="499"/>
      <c r="E27" s="499"/>
      <c r="F27" s="111" t="s">
        <v>310</v>
      </c>
      <c r="G27" s="411"/>
      <c r="H27" s="499"/>
    </row>
    <row r="28" spans="1:8" ht="30.75" thickBot="1" x14ac:dyDescent="0.3">
      <c r="A28" s="494"/>
      <c r="B28" s="497"/>
      <c r="C28" s="494"/>
      <c r="D28" s="500"/>
      <c r="E28" s="500"/>
      <c r="F28" s="120" t="s">
        <v>311</v>
      </c>
      <c r="G28" s="412"/>
      <c r="H28" s="500"/>
    </row>
  </sheetData>
  <mergeCells count="42">
    <mergeCell ref="A20:H20"/>
    <mergeCell ref="A21:A23"/>
    <mergeCell ref="B21:B23"/>
    <mergeCell ref="C21:C23"/>
    <mergeCell ref="D21:D23"/>
    <mergeCell ref="E21:E23"/>
    <mergeCell ref="G21:G23"/>
    <mergeCell ref="H21:H23"/>
    <mergeCell ref="A1:H2"/>
    <mergeCell ref="B4:B5"/>
    <mergeCell ref="C4:C5"/>
    <mergeCell ref="D4:D5"/>
    <mergeCell ref="E4:E5"/>
    <mergeCell ref="F4:F5"/>
    <mergeCell ref="G4:G5"/>
    <mergeCell ref="H4:H5"/>
    <mergeCell ref="A7:H7"/>
    <mergeCell ref="A11:H11"/>
    <mergeCell ref="A12:A15"/>
    <mergeCell ref="B12:B15"/>
    <mergeCell ref="C12:C15"/>
    <mergeCell ref="D12:D15"/>
    <mergeCell ref="E12:E15"/>
    <mergeCell ref="G12:G15"/>
    <mergeCell ref="H12:H15"/>
    <mergeCell ref="A9:H9"/>
    <mergeCell ref="A16:H16"/>
    <mergeCell ref="A17:A19"/>
    <mergeCell ref="B17:B19"/>
    <mergeCell ref="C17:C19"/>
    <mergeCell ref="D17:D19"/>
    <mergeCell ref="E17:E19"/>
    <mergeCell ref="G17:G19"/>
    <mergeCell ref="H17:H19"/>
    <mergeCell ref="A24:H24"/>
    <mergeCell ref="A25:A28"/>
    <mergeCell ref="B25:B28"/>
    <mergeCell ref="C25:C28"/>
    <mergeCell ref="D25:D28"/>
    <mergeCell ref="E25:E28"/>
    <mergeCell ref="G25:G28"/>
    <mergeCell ref="H25:H28"/>
  </mergeCells>
  <pageMargins left="0.70866141732283472" right="0.70866141732283472" top="0.74803149606299213" bottom="0.74803149606299213" header="0.31496062992125984" footer="0.31496062992125984"/>
  <pageSetup paperSize="9" scale="61" firstPageNumber="46" fitToHeight="0" orientation="portrait" useFirstPageNumber="1" horizontalDpi="300" verticalDpi="300" r:id="rId1"/>
  <headerFooter>
    <oddHeader>&amp;C&amp;12&amp;P</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pageSetUpPr fitToPage="1"/>
  </sheetPr>
  <dimension ref="A1"/>
  <sheetViews>
    <sheetView view="pageLayout" zoomScale="85" zoomScalePageLayoutView="85" workbookViewId="0">
      <selection activeCell="B1" sqref="A1:XFD1048576"/>
    </sheetView>
  </sheetViews>
  <sheetFormatPr defaultRowHeight="15" x14ac:dyDescent="0.25"/>
  <cols>
    <col min="1" max="12" width="9.140625" style="41"/>
    <col min="13" max="13" width="22.28515625" style="41" customWidth="1"/>
    <col min="14" max="16384" width="9.140625" style="41"/>
  </cols>
  <sheetData/>
  <pageMargins left="0.70866141732283472" right="0.70866141732283472" top="0.74803149606299213" bottom="0.74803149606299213" header="0.31496062992125984" footer="0.31496062992125984"/>
  <pageSetup paperSize="9" scale="66" firstPageNumber="48" fitToHeight="0" orientation="portrait" useFirstPageNumber="1" horizontalDpi="300" verticalDpi="300" r:id="rId1"/>
  <headerFooter>
    <oddHeader>&amp;C&amp;12&amp;P</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W212"/>
  <sheetViews>
    <sheetView view="pageLayout" topLeftCell="A166" zoomScale="55" zoomScaleNormal="100" zoomScalePageLayoutView="55" workbookViewId="0">
      <selection sqref="A1:L206"/>
    </sheetView>
  </sheetViews>
  <sheetFormatPr defaultColWidth="15.140625" defaultRowHeight="15" x14ac:dyDescent="0.25"/>
  <cols>
    <col min="1" max="1" width="6.85546875" style="148" customWidth="1"/>
    <col min="2" max="2" width="28.7109375" style="92" customWidth="1"/>
    <col min="3" max="3" width="10.28515625" style="85" customWidth="1"/>
    <col min="4" max="4" width="10.7109375" style="93" bestFit="1" customWidth="1"/>
    <col min="5" max="5" width="10.42578125" style="93" customWidth="1"/>
    <col min="6" max="6" width="11" style="93" customWidth="1"/>
    <col min="7" max="7" width="9.5703125" style="93" bestFit="1" customWidth="1"/>
    <col min="8" max="8" width="8" style="93" customWidth="1"/>
    <col min="9" max="9" width="11.42578125" style="93" customWidth="1"/>
    <col min="10" max="10" width="15.140625" style="85"/>
    <col min="11" max="11" width="18.28515625" style="85" customWidth="1"/>
    <col min="12" max="12" width="20.28515625" style="85" customWidth="1"/>
    <col min="13" max="13" width="7.85546875" style="138" customWidth="1"/>
    <col min="14" max="16384" width="15.140625" style="89"/>
  </cols>
  <sheetData>
    <row r="1" spans="1:13" ht="28.5" customHeight="1" x14ac:dyDescent="0.25">
      <c r="A1" s="512" t="s">
        <v>486</v>
      </c>
      <c r="B1" s="431"/>
      <c r="C1" s="431"/>
      <c r="D1" s="431"/>
      <c r="E1" s="431"/>
      <c r="F1" s="431"/>
      <c r="G1" s="431"/>
      <c r="H1" s="431"/>
      <c r="I1" s="431"/>
      <c r="J1" s="431"/>
      <c r="K1" s="431"/>
      <c r="L1" s="431"/>
    </row>
    <row r="2" spans="1:13" ht="28.5" customHeight="1" x14ac:dyDescent="0.25">
      <c r="A2" s="431"/>
      <c r="B2" s="431"/>
      <c r="C2" s="431"/>
      <c r="D2" s="431"/>
      <c r="E2" s="431"/>
      <c r="F2" s="431"/>
      <c r="G2" s="431"/>
      <c r="H2" s="431"/>
      <c r="I2" s="431"/>
      <c r="J2" s="431"/>
      <c r="K2" s="431"/>
      <c r="L2" s="431"/>
    </row>
    <row r="3" spans="1:13" ht="21.75" customHeight="1" x14ac:dyDescent="0.25">
      <c r="A3" s="431"/>
      <c r="B3" s="431"/>
      <c r="C3" s="431"/>
      <c r="D3" s="431"/>
      <c r="E3" s="431"/>
      <c r="F3" s="431"/>
      <c r="G3" s="431"/>
      <c r="H3" s="431"/>
      <c r="I3" s="431"/>
      <c r="J3" s="431"/>
      <c r="K3" s="431"/>
      <c r="L3" s="431"/>
    </row>
    <row r="4" spans="1:13" ht="32.25" hidden="1" customHeight="1" x14ac:dyDescent="0.25">
      <c r="A4" s="81"/>
      <c r="B4" s="83"/>
      <c r="C4" s="83"/>
      <c r="D4" s="84"/>
      <c r="E4" s="84"/>
      <c r="F4" s="84"/>
      <c r="G4" s="84"/>
      <c r="H4" s="84"/>
      <c r="I4" s="84"/>
      <c r="J4" s="83"/>
      <c r="K4" s="83"/>
      <c r="L4" s="83"/>
    </row>
    <row r="5" spans="1:13" s="85" customFormat="1" ht="123" customHeight="1" x14ac:dyDescent="0.25">
      <c r="A5" s="428" t="s">
        <v>148</v>
      </c>
      <c r="B5" s="232" t="s">
        <v>80</v>
      </c>
      <c r="C5" s="232" t="s">
        <v>9</v>
      </c>
      <c r="D5" s="429" t="s">
        <v>10</v>
      </c>
      <c r="E5" s="429" t="s">
        <v>11</v>
      </c>
      <c r="F5" s="429"/>
      <c r="G5" s="429"/>
      <c r="H5" s="429"/>
      <c r="I5" s="429"/>
      <c r="J5" s="232" t="s">
        <v>133</v>
      </c>
      <c r="K5" s="232" t="s">
        <v>81</v>
      </c>
      <c r="L5" s="232"/>
      <c r="M5" s="139"/>
    </row>
    <row r="6" spans="1:13" s="85" customFormat="1" ht="130.5" customHeight="1" x14ac:dyDescent="0.25">
      <c r="A6" s="428"/>
      <c r="B6" s="232"/>
      <c r="C6" s="232"/>
      <c r="D6" s="429"/>
      <c r="E6" s="180" t="s">
        <v>12</v>
      </c>
      <c r="F6" s="180" t="s">
        <v>13</v>
      </c>
      <c r="G6" s="180" t="s">
        <v>14</v>
      </c>
      <c r="H6" s="180" t="s">
        <v>15</v>
      </c>
      <c r="I6" s="180" t="s">
        <v>16</v>
      </c>
      <c r="J6" s="232"/>
      <c r="K6" s="178" t="s">
        <v>82</v>
      </c>
      <c r="L6" s="178" t="s">
        <v>83</v>
      </c>
      <c r="M6" s="139"/>
    </row>
    <row r="7" spans="1:13" s="141" customFormat="1" x14ac:dyDescent="0.25">
      <c r="A7" s="2">
        <v>1</v>
      </c>
      <c r="B7" s="2">
        <v>2</v>
      </c>
      <c r="C7" s="2">
        <v>3</v>
      </c>
      <c r="D7" s="2">
        <v>4</v>
      </c>
      <c r="E7" s="2">
        <v>5</v>
      </c>
      <c r="F7" s="2">
        <v>6</v>
      </c>
      <c r="G7" s="2">
        <v>7</v>
      </c>
      <c r="H7" s="2">
        <v>8</v>
      </c>
      <c r="I7" s="2">
        <v>9</v>
      </c>
      <c r="J7" s="2">
        <v>10</v>
      </c>
      <c r="K7" s="2">
        <v>11</v>
      </c>
      <c r="L7" s="2">
        <v>12</v>
      </c>
      <c r="M7" s="140"/>
    </row>
    <row r="8" spans="1:13" x14ac:dyDescent="0.25">
      <c r="A8" s="232" t="s">
        <v>487</v>
      </c>
      <c r="B8" s="232"/>
      <c r="C8" s="232"/>
      <c r="D8" s="232"/>
      <c r="E8" s="232"/>
      <c r="F8" s="232"/>
      <c r="G8" s="232"/>
      <c r="H8" s="232"/>
      <c r="I8" s="232"/>
      <c r="J8" s="232"/>
      <c r="K8" s="232"/>
      <c r="L8" s="232"/>
    </row>
    <row r="9" spans="1:13" x14ac:dyDescent="0.25">
      <c r="A9" s="232" t="s">
        <v>134</v>
      </c>
      <c r="B9" s="232"/>
      <c r="C9" s="232"/>
      <c r="D9" s="232"/>
      <c r="E9" s="232"/>
      <c r="F9" s="232"/>
      <c r="G9" s="232"/>
      <c r="H9" s="232"/>
      <c r="I9" s="232"/>
      <c r="J9" s="232"/>
      <c r="K9" s="232"/>
      <c r="L9" s="232"/>
    </row>
    <row r="10" spans="1:13" ht="50.25" customHeight="1" x14ac:dyDescent="0.25">
      <c r="A10" s="428" t="s">
        <v>348</v>
      </c>
      <c r="B10" s="232" t="s">
        <v>451</v>
      </c>
      <c r="C10" s="438" t="s">
        <v>425</v>
      </c>
      <c r="D10" s="514">
        <f t="shared" ref="D10:I10" si="0">SUM(D12:D18)</f>
        <v>12140.2</v>
      </c>
      <c r="E10" s="514">
        <f t="shared" si="0"/>
        <v>0</v>
      </c>
      <c r="F10" s="514">
        <f t="shared" si="0"/>
        <v>0</v>
      </c>
      <c r="G10" s="514">
        <f>SUM(G12:G18)</f>
        <v>12140.2</v>
      </c>
      <c r="H10" s="514">
        <f t="shared" si="0"/>
        <v>0</v>
      </c>
      <c r="I10" s="514">
        <f t="shared" si="0"/>
        <v>0</v>
      </c>
      <c r="J10" s="232" t="s">
        <v>452</v>
      </c>
      <c r="K10" s="232" t="s">
        <v>135</v>
      </c>
      <c r="L10" s="438">
        <v>140</v>
      </c>
    </row>
    <row r="11" spans="1:13" ht="28.5" hidden="1" customHeight="1" x14ac:dyDescent="0.25">
      <c r="A11" s="428"/>
      <c r="B11" s="232"/>
      <c r="C11" s="438"/>
      <c r="D11" s="514"/>
      <c r="E11" s="514"/>
      <c r="F11" s="514"/>
      <c r="G11" s="514"/>
      <c r="H11" s="514"/>
      <c r="I11" s="514"/>
      <c r="J11" s="232"/>
      <c r="K11" s="232"/>
      <c r="L11" s="438"/>
    </row>
    <row r="12" spans="1:13" x14ac:dyDescent="0.25">
      <c r="A12" s="428"/>
      <c r="B12" s="232"/>
      <c r="C12" s="178" t="s">
        <v>73</v>
      </c>
      <c r="D12" s="11">
        <f>SUM(E12:I12)</f>
        <v>2329</v>
      </c>
      <c r="E12" s="11">
        <f t="shared" ref="E12:F12" si="1">E20+E28+E36+E44+E52+E60+E68+E76+E84</f>
        <v>0</v>
      </c>
      <c r="F12" s="11">
        <f t="shared" si="1"/>
        <v>0</v>
      </c>
      <c r="G12" s="11">
        <f>G20+G28+G36+G44+G52+G60+G68+G76+G84</f>
        <v>2329</v>
      </c>
      <c r="H12" s="11">
        <f t="shared" ref="H12:I12" si="2">H20+H28+H36+H44+H52+H60+H68+H76+H84</f>
        <v>0</v>
      </c>
      <c r="I12" s="11">
        <f t="shared" si="2"/>
        <v>0</v>
      </c>
      <c r="J12" s="232"/>
      <c r="K12" s="232"/>
      <c r="L12" s="178">
        <v>20</v>
      </c>
    </row>
    <row r="13" spans="1:13" x14ac:dyDescent="0.25">
      <c r="A13" s="428"/>
      <c r="B13" s="232"/>
      <c r="C13" s="178" t="s">
        <v>77</v>
      </c>
      <c r="D13" s="11">
        <f>SUM(E13:I13)</f>
        <v>1538.6999999999998</v>
      </c>
      <c r="E13" s="11">
        <f t="shared" ref="E13:F13" si="3">E21+E29+E37+E45+E53+E61+E69+E77+E85</f>
        <v>0</v>
      </c>
      <c r="F13" s="11">
        <f t="shared" si="3"/>
        <v>0</v>
      </c>
      <c r="G13" s="11">
        <f t="shared" ref="G13:I18" si="4">G21+G29+G37+G45+G53+G61+G69+G77+G85</f>
        <v>1538.6999999999998</v>
      </c>
      <c r="H13" s="11">
        <f t="shared" si="4"/>
        <v>0</v>
      </c>
      <c r="I13" s="11">
        <f t="shared" si="4"/>
        <v>0</v>
      </c>
      <c r="J13" s="232"/>
      <c r="K13" s="232"/>
      <c r="L13" s="178">
        <v>20</v>
      </c>
    </row>
    <row r="14" spans="1:13" x14ac:dyDescent="0.25">
      <c r="A14" s="428"/>
      <c r="B14" s="232"/>
      <c r="C14" s="178" t="s">
        <v>330</v>
      </c>
      <c r="D14" s="11">
        <f t="shared" ref="D14:D18" si="5">SUM(E14:I14)</f>
        <v>1654.5</v>
      </c>
      <c r="E14" s="11">
        <f t="shared" ref="E14:F14" si="6">E22+E30+E38+E46+E54+E62+E70+E78+E86</f>
        <v>0</v>
      </c>
      <c r="F14" s="11">
        <f t="shared" si="6"/>
        <v>0</v>
      </c>
      <c r="G14" s="11">
        <f t="shared" si="4"/>
        <v>1654.5</v>
      </c>
      <c r="H14" s="11">
        <f t="shared" si="4"/>
        <v>0</v>
      </c>
      <c r="I14" s="11">
        <f t="shared" si="4"/>
        <v>0</v>
      </c>
      <c r="J14" s="232"/>
      <c r="K14" s="232"/>
      <c r="L14" s="178">
        <v>20</v>
      </c>
    </row>
    <row r="15" spans="1:13" x14ac:dyDescent="0.25">
      <c r="A15" s="428"/>
      <c r="B15" s="232"/>
      <c r="C15" s="178" t="s">
        <v>331</v>
      </c>
      <c r="D15" s="11">
        <f t="shared" si="5"/>
        <v>1654.5</v>
      </c>
      <c r="E15" s="11">
        <f t="shared" ref="E15:F15" si="7">E23+E31+E39+E47+E55+E63+E71+E79+E87</f>
        <v>0</v>
      </c>
      <c r="F15" s="11">
        <f t="shared" si="7"/>
        <v>0</v>
      </c>
      <c r="G15" s="11">
        <f t="shared" si="4"/>
        <v>1654.5</v>
      </c>
      <c r="H15" s="11">
        <f t="shared" si="4"/>
        <v>0</v>
      </c>
      <c r="I15" s="11">
        <f t="shared" si="4"/>
        <v>0</v>
      </c>
      <c r="J15" s="232"/>
      <c r="K15" s="232"/>
      <c r="L15" s="178">
        <v>20</v>
      </c>
    </row>
    <row r="16" spans="1:13" s="143" customFormat="1" ht="14.25" customHeight="1" x14ac:dyDescent="0.25">
      <c r="A16" s="428"/>
      <c r="B16" s="232"/>
      <c r="C16" s="178" t="s">
        <v>332</v>
      </c>
      <c r="D16" s="11">
        <f t="shared" si="5"/>
        <v>1654.5</v>
      </c>
      <c r="E16" s="11">
        <f t="shared" ref="E16:F16" si="8">E24+E32+E40+E48+E56+E64+E72+E80+E88</f>
        <v>0</v>
      </c>
      <c r="F16" s="11">
        <f t="shared" si="8"/>
        <v>0</v>
      </c>
      <c r="G16" s="11">
        <f t="shared" si="4"/>
        <v>1654.5</v>
      </c>
      <c r="H16" s="11">
        <f t="shared" si="4"/>
        <v>0</v>
      </c>
      <c r="I16" s="11">
        <f t="shared" si="4"/>
        <v>0</v>
      </c>
      <c r="J16" s="232"/>
      <c r="K16" s="232"/>
      <c r="L16" s="178">
        <v>20</v>
      </c>
      <c r="M16" s="142"/>
    </row>
    <row r="17" spans="1:15" s="27" customFormat="1" ht="45" x14ac:dyDescent="0.25">
      <c r="A17" s="428"/>
      <c r="B17" s="232"/>
      <c r="C17" s="178" t="s">
        <v>342</v>
      </c>
      <c r="D17" s="11">
        <f t="shared" si="5"/>
        <v>1654.5</v>
      </c>
      <c r="E17" s="11">
        <f t="shared" ref="E17:F17" si="9">E25+E33+E41+E49+E57+E65+E73+E81+E89</f>
        <v>0</v>
      </c>
      <c r="F17" s="11">
        <f t="shared" si="9"/>
        <v>0</v>
      </c>
      <c r="G17" s="11">
        <f t="shared" si="4"/>
        <v>1654.5</v>
      </c>
      <c r="H17" s="11">
        <f t="shared" si="4"/>
        <v>0</v>
      </c>
      <c r="I17" s="11">
        <f t="shared" si="4"/>
        <v>0</v>
      </c>
      <c r="J17" s="232"/>
      <c r="K17" s="232"/>
      <c r="L17" s="178">
        <v>20</v>
      </c>
      <c r="M17" s="33"/>
    </row>
    <row r="18" spans="1:15" s="27" customFormat="1" ht="174" customHeight="1" x14ac:dyDescent="0.25">
      <c r="A18" s="428"/>
      <c r="B18" s="232"/>
      <c r="C18" s="178" t="s">
        <v>343</v>
      </c>
      <c r="D18" s="11">
        <f t="shared" si="5"/>
        <v>1654.5</v>
      </c>
      <c r="E18" s="11">
        <f t="shared" ref="E18:F18" si="10">E26+E34+E42+E50+E58+E66+E74+E82+E90</f>
        <v>0</v>
      </c>
      <c r="F18" s="11">
        <f t="shared" si="10"/>
        <v>0</v>
      </c>
      <c r="G18" s="11">
        <f t="shared" si="4"/>
        <v>1654.5</v>
      </c>
      <c r="H18" s="11">
        <f t="shared" si="4"/>
        <v>0</v>
      </c>
      <c r="I18" s="11">
        <f t="shared" si="4"/>
        <v>0</v>
      </c>
      <c r="J18" s="232"/>
      <c r="K18" s="232"/>
      <c r="L18" s="178">
        <v>20</v>
      </c>
      <c r="M18" s="33"/>
    </row>
    <row r="19" spans="1:15" ht="28.5" x14ac:dyDescent="0.25">
      <c r="A19" s="428" t="s">
        <v>18</v>
      </c>
      <c r="B19" s="232" t="s">
        <v>61</v>
      </c>
      <c r="C19" s="179" t="s">
        <v>425</v>
      </c>
      <c r="D19" s="182">
        <f>SUM(D20:D26)</f>
        <v>660</v>
      </c>
      <c r="E19" s="182">
        <f t="shared" ref="E19" si="11">SUM(E20:E26)</f>
        <v>0</v>
      </c>
      <c r="F19" s="182">
        <f t="shared" ref="F19" si="12">SUM(F20:F26)</f>
        <v>0</v>
      </c>
      <c r="G19" s="182">
        <f t="shared" ref="G19" si="13">SUM(G20:G26)</f>
        <v>660</v>
      </c>
      <c r="H19" s="182">
        <f t="shared" ref="H19" si="14">SUM(H20:H26)</f>
        <v>0</v>
      </c>
      <c r="I19" s="182">
        <f t="shared" ref="I19" si="15">SUM(I20:I26)</f>
        <v>0</v>
      </c>
      <c r="J19" s="232" t="s">
        <v>453</v>
      </c>
      <c r="K19" s="232" t="s">
        <v>137</v>
      </c>
      <c r="L19" s="179">
        <v>1120</v>
      </c>
    </row>
    <row r="20" spans="1:15" x14ac:dyDescent="0.25">
      <c r="A20" s="428"/>
      <c r="B20" s="232"/>
      <c r="C20" s="178" t="s">
        <v>73</v>
      </c>
      <c r="D20" s="11">
        <f>SUM(E20:I20)</f>
        <v>100</v>
      </c>
      <c r="E20" s="11">
        <v>0</v>
      </c>
      <c r="F20" s="11">
        <v>0</v>
      </c>
      <c r="G20" s="11">
        <v>100</v>
      </c>
      <c r="H20" s="11">
        <v>0</v>
      </c>
      <c r="I20" s="11">
        <v>0</v>
      </c>
      <c r="J20" s="232"/>
      <c r="K20" s="232"/>
      <c r="L20" s="178">
        <v>160</v>
      </c>
    </row>
    <row r="21" spans="1:15" x14ac:dyDescent="0.25">
      <c r="A21" s="428"/>
      <c r="B21" s="232"/>
      <c r="C21" s="178" t="s">
        <v>77</v>
      </c>
      <c r="D21" s="11">
        <f>SUM(E21:I21)</f>
        <v>60</v>
      </c>
      <c r="E21" s="11">
        <v>0</v>
      </c>
      <c r="F21" s="11">
        <v>0</v>
      </c>
      <c r="G21" s="11">
        <v>60</v>
      </c>
      <c r="H21" s="11">
        <v>0</v>
      </c>
      <c r="I21" s="11">
        <v>0</v>
      </c>
      <c r="J21" s="232"/>
      <c r="K21" s="232"/>
      <c r="L21" s="178">
        <v>160</v>
      </c>
    </row>
    <row r="22" spans="1:15" x14ac:dyDescent="0.25">
      <c r="A22" s="428"/>
      <c r="B22" s="232"/>
      <c r="C22" s="178" t="s">
        <v>330</v>
      </c>
      <c r="D22" s="11">
        <f t="shared" ref="D22:D26" si="16">SUM(E22:I22)</f>
        <v>100</v>
      </c>
      <c r="E22" s="11">
        <v>0</v>
      </c>
      <c r="F22" s="11">
        <v>0</v>
      </c>
      <c r="G22" s="11">
        <v>100</v>
      </c>
      <c r="H22" s="11">
        <v>0</v>
      </c>
      <c r="I22" s="11">
        <v>0</v>
      </c>
      <c r="J22" s="232"/>
      <c r="K22" s="232"/>
      <c r="L22" s="178">
        <v>160</v>
      </c>
    </row>
    <row r="23" spans="1:15" x14ac:dyDescent="0.25">
      <c r="A23" s="428"/>
      <c r="B23" s="232"/>
      <c r="C23" s="178" t="s">
        <v>331</v>
      </c>
      <c r="D23" s="11">
        <f t="shared" si="16"/>
        <v>100</v>
      </c>
      <c r="E23" s="11">
        <v>0</v>
      </c>
      <c r="F23" s="11">
        <v>0</v>
      </c>
      <c r="G23" s="11">
        <v>100</v>
      </c>
      <c r="H23" s="11">
        <v>0</v>
      </c>
      <c r="I23" s="11">
        <v>0</v>
      </c>
      <c r="J23" s="232"/>
      <c r="K23" s="232"/>
      <c r="L23" s="178">
        <v>160</v>
      </c>
      <c r="N23" s="144"/>
    </row>
    <row r="24" spans="1:15" x14ac:dyDescent="0.25">
      <c r="A24" s="428"/>
      <c r="B24" s="232"/>
      <c r="C24" s="178" t="s">
        <v>332</v>
      </c>
      <c r="D24" s="11">
        <f t="shared" si="16"/>
        <v>100</v>
      </c>
      <c r="E24" s="11">
        <v>0</v>
      </c>
      <c r="F24" s="11">
        <v>0</v>
      </c>
      <c r="G24" s="11">
        <v>100</v>
      </c>
      <c r="H24" s="11">
        <v>0</v>
      </c>
      <c r="I24" s="11">
        <v>0</v>
      </c>
      <c r="J24" s="232"/>
      <c r="K24" s="232"/>
      <c r="L24" s="178">
        <v>160</v>
      </c>
    </row>
    <row r="25" spans="1:15" s="27" customFormat="1" ht="45" x14ac:dyDescent="0.25">
      <c r="A25" s="428"/>
      <c r="B25" s="232"/>
      <c r="C25" s="178" t="s">
        <v>342</v>
      </c>
      <c r="D25" s="11">
        <f t="shared" si="16"/>
        <v>100</v>
      </c>
      <c r="E25" s="11">
        <v>0</v>
      </c>
      <c r="F25" s="11">
        <v>0</v>
      </c>
      <c r="G25" s="11">
        <v>100</v>
      </c>
      <c r="H25" s="11">
        <v>0</v>
      </c>
      <c r="I25" s="11">
        <v>0</v>
      </c>
      <c r="J25" s="232"/>
      <c r="K25" s="232"/>
      <c r="L25" s="181">
        <v>160</v>
      </c>
      <c r="M25" s="33"/>
      <c r="O25" s="89"/>
    </row>
    <row r="26" spans="1:15" s="27" customFormat="1" ht="45" x14ac:dyDescent="0.25">
      <c r="A26" s="428"/>
      <c r="B26" s="232"/>
      <c r="C26" s="178" t="s">
        <v>343</v>
      </c>
      <c r="D26" s="11">
        <f t="shared" si="16"/>
        <v>100</v>
      </c>
      <c r="E26" s="11">
        <v>0</v>
      </c>
      <c r="F26" s="11">
        <v>0</v>
      </c>
      <c r="G26" s="11">
        <v>100</v>
      </c>
      <c r="H26" s="11">
        <v>0</v>
      </c>
      <c r="I26" s="11">
        <v>0</v>
      </c>
      <c r="J26" s="232"/>
      <c r="K26" s="232"/>
      <c r="L26" s="181">
        <v>160</v>
      </c>
      <c r="M26" s="33"/>
    </row>
    <row r="27" spans="1:15" ht="32.25" customHeight="1" x14ac:dyDescent="0.25">
      <c r="A27" s="428" t="s">
        <v>121</v>
      </c>
      <c r="B27" s="232" t="s">
        <v>62</v>
      </c>
      <c r="C27" s="179" t="s">
        <v>425</v>
      </c>
      <c r="D27" s="182">
        <f>SUM(D28:D34)</f>
        <v>1136.3</v>
      </c>
      <c r="E27" s="182">
        <f t="shared" ref="E27" si="17">SUM(E28:E34)</f>
        <v>0</v>
      </c>
      <c r="F27" s="182">
        <f t="shared" ref="F27" si="18">SUM(F28:F34)</f>
        <v>0</v>
      </c>
      <c r="G27" s="182">
        <f t="shared" ref="G27" si="19">SUM(G28:G34)</f>
        <v>1136.3</v>
      </c>
      <c r="H27" s="182">
        <f t="shared" ref="H27" si="20">SUM(H28:H34)</f>
        <v>0</v>
      </c>
      <c r="I27" s="182">
        <f t="shared" ref="I27" si="21">SUM(I28:I34)</f>
        <v>0</v>
      </c>
      <c r="J27" s="232" t="s">
        <v>454</v>
      </c>
      <c r="K27" s="232" t="s">
        <v>138</v>
      </c>
      <c r="L27" s="179">
        <v>21000</v>
      </c>
    </row>
    <row r="28" spans="1:15" x14ac:dyDescent="0.25">
      <c r="A28" s="428"/>
      <c r="B28" s="232"/>
      <c r="C28" s="178" t="s">
        <v>73</v>
      </c>
      <c r="D28" s="11">
        <f>SUM(E28:I28)</f>
        <v>213.8</v>
      </c>
      <c r="E28" s="11">
        <v>0</v>
      </c>
      <c r="F28" s="11">
        <v>0</v>
      </c>
      <c r="G28" s="11">
        <v>213.8</v>
      </c>
      <c r="H28" s="11">
        <v>0</v>
      </c>
      <c r="I28" s="11">
        <v>0</v>
      </c>
      <c r="J28" s="232"/>
      <c r="K28" s="232"/>
      <c r="L28" s="178">
        <v>3000</v>
      </c>
    </row>
    <row r="29" spans="1:15" ht="20.25" customHeight="1" x14ac:dyDescent="0.25">
      <c r="A29" s="428"/>
      <c r="B29" s="232"/>
      <c r="C29" s="178" t="s">
        <v>77</v>
      </c>
      <c r="D29" s="11">
        <f>SUM(E29:I29)</f>
        <v>108.5</v>
      </c>
      <c r="E29" s="11">
        <v>0</v>
      </c>
      <c r="F29" s="11">
        <v>0</v>
      </c>
      <c r="G29" s="11">
        <v>108.5</v>
      </c>
      <c r="H29" s="11">
        <v>0</v>
      </c>
      <c r="I29" s="11">
        <v>0</v>
      </c>
      <c r="J29" s="232"/>
      <c r="K29" s="232"/>
      <c r="L29" s="178">
        <v>3000</v>
      </c>
    </row>
    <row r="30" spans="1:15" ht="30" customHeight="1" x14ac:dyDescent="0.25">
      <c r="A30" s="428"/>
      <c r="B30" s="232"/>
      <c r="C30" s="178" t="s">
        <v>330</v>
      </c>
      <c r="D30" s="11">
        <f t="shared" ref="D30:D34" si="22">SUM(E30:I30)</f>
        <v>162.80000000000001</v>
      </c>
      <c r="E30" s="11">
        <v>0</v>
      </c>
      <c r="F30" s="11">
        <v>0</v>
      </c>
      <c r="G30" s="11">
        <v>162.80000000000001</v>
      </c>
      <c r="H30" s="11">
        <v>0</v>
      </c>
      <c r="I30" s="11">
        <v>0</v>
      </c>
      <c r="J30" s="232"/>
      <c r="K30" s="232"/>
      <c r="L30" s="178">
        <v>3000</v>
      </c>
    </row>
    <row r="31" spans="1:15" ht="63" customHeight="1" x14ac:dyDescent="0.25">
      <c r="A31" s="428"/>
      <c r="B31" s="232"/>
      <c r="C31" s="178" t="s">
        <v>331</v>
      </c>
      <c r="D31" s="11">
        <f t="shared" si="22"/>
        <v>162.80000000000001</v>
      </c>
      <c r="E31" s="11">
        <v>0</v>
      </c>
      <c r="F31" s="11">
        <v>0</v>
      </c>
      <c r="G31" s="11">
        <v>162.80000000000001</v>
      </c>
      <c r="H31" s="11">
        <v>0</v>
      </c>
      <c r="I31" s="11">
        <v>0</v>
      </c>
      <c r="J31" s="232"/>
      <c r="K31" s="232"/>
      <c r="L31" s="178">
        <v>3000</v>
      </c>
      <c r="N31" s="145"/>
    </row>
    <row r="32" spans="1:15" s="143" customFormat="1" x14ac:dyDescent="0.25">
      <c r="A32" s="428"/>
      <c r="B32" s="232"/>
      <c r="C32" s="178" t="s">
        <v>332</v>
      </c>
      <c r="D32" s="182">
        <f t="shared" si="22"/>
        <v>162.80000000000001</v>
      </c>
      <c r="E32" s="182">
        <v>0</v>
      </c>
      <c r="F32" s="182">
        <v>0</v>
      </c>
      <c r="G32" s="11">
        <v>162.80000000000001</v>
      </c>
      <c r="H32" s="182">
        <v>0</v>
      </c>
      <c r="I32" s="182">
        <v>0</v>
      </c>
      <c r="J32" s="232"/>
      <c r="K32" s="232"/>
      <c r="L32" s="179">
        <v>3000</v>
      </c>
      <c r="M32" s="142"/>
    </row>
    <row r="33" spans="1:15" s="27" customFormat="1" ht="45" x14ac:dyDescent="0.25">
      <c r="A33" s="428"/>
      <c r="B33" s="232"/>
      <c r="C33" s="178" t="s">
        <v>342</v>
      </c>
      <c r="D33" s="11">
        <f t="shared" si="22"/>
        <v>162.80000000000001</v>
      </c>
      <c r="E33" s="11">
        <v>0</v>
      </c>
      <c r="F33" s="11">
        <v>0</v>
      </c>
      <c r="G33" s="11">
        <v>162.80000000000001</v>
      </c>
      <c r="H33" s="11">
        <v>0</v>
      </c>
      <c r="I33" s="11">
        <v>0</v>
      </c>
      <c r="J33" s="232"/>
      <c r="K33" s="232"/>
      <c r="L33" s="178">
        <v>3000</v>
      </c>
      <c r="M33" s="33"/>
    </row>
    <row r="34" spans="1:15" s="27" customFormat="1" ht="87" customHeight="1" x14ac:dyDescent="0.25">
      <c r="A34" s="428"/>
      <c r="B34" s="232"/>
      <c r="C34" s="178" t="s">
        <v>343</v>
      </c>
      <c r="D34" s="11">
        <f t="shared" si="22"/>
        <v>162.80000000000001</v>
      </c>
      <c r="E34" s="11">
        <v>0</v>
      </c>
      <c r="F34" s="11">
        <v>0</v>
      </c>
      <c r="G34" s="11">
        <v>162.80000000000001</v>
      </c>
      <c r="H34" s="11">
        <v>0</v>
      </c>
      <c r="I34" s="11">
        <v>0</v>
      </c>
      <c r="J34" s="232"/>
      <c r="K34" s="232"/>
      <c r="L34" s="178">
        <v>3000</v>
      </c>
      <c r="M34" s="33"/>
      <c r="O34" s="8"/>
    </row>
    <row r="35" spans="1:15" ht="28.5" x14ac:dyDescent="0.25">
      <c r="A35" s="428" t="s">
        <v>122</v>
      </c>
      <c r="B35" s="232" t="s">
        <v>63</v>
      </c>
      <c r="C35" s="179" t="s">
        <v>425</v>
      </c>
      <c r="D35" s="182">
        <f>SUM(D36:D42)</f>
        <v>477.5</v>
      </c>
      <c r="E35" s="182">
        <f t="shared" ref="E35" si="23">SUM(E36:E42)</f>
        <v>0</v>
      </c>
      <c r="F35" s="182">
        <f t="shared" ref="F35" si="24">SUM(F36:F42)</f>
        <v>0</v>
      </c>
      <c r="G35" s="182">
        <f t="shared" ref="G35" si="25">SUM(G36:G42)</f>
        <v>477.5</v>
      </c>
      <c r="H35" s="182">
        <f t="shared" ref="H35" si="26">SUM(H36:H42)</f>
        <v>0</v>
      </c>
      <c r="I35" s="182">
        <f t="shared" ref="I35" si="27">SUM(I36:I42)</f>
        <v>0</v>
      </c>
      <c r="J35" s="232" t="s">
        <v>453</v>
      </c>
      <c r="K35" s="232" t="s">
        <v>139</v>
      </c>
      <c r="L35" s="179">
        <v>700</v>
      </c>
    </row>
    <row r="36" spans="1:15" x14ac:dyDescent="0.25">
      <c r="A36" s="428"/>
      <c r="B36" s="232"/>
      <c r="C36" s="178" t="s">
        <v>73</v>
      </c>
      <c r="D36" s="11">
        <f>SUM(E36:I36)</f>
        <v>85</v>
      </c>
      <c r="E36" s="11">
        <v>0</v>
      </c>
      <c r="F36" s="11">
        <v>0</v>
      </c>
      <c r="G36" s="11">
        <v>85</v>
      </c>
      <c r="H36" s="11">
        <v>0</v>
      </c>
      <c r="I36" s="11">
        <v>0</v>
      </c>
      <c r="J36" s="232"/>
      <c r="K36" s="232"/>
      <c r="L36" s="178">
        <v>100</v>
      </c>
    </row>
    <row r="37" spans="1:15" x14ac:dyDescent="0.25">
      <c r="A37" s="428"/>
      <c r="B37" s="232"/>
      <c r="C37" s="178" t="s">
        <v>77</v>
      </c>
      <c r="D37" s="11">
        <f>SUM(E37:I37)</f>
        <v>85</v>
      </c>
      <c r="E37" s="11">
        <v>0</v>
      </c>
      <c r="F37" s="11">
        <v>0</v>
      </c>
      <c r="G37" s="11">
        <v>85</v>
      </c>
      <c r="H37" s="11">
        <v>0</v>
      </c>
      <c r="I37" s="11">
        <v>0</v>
      </c>
      <c r="J37" s="232"/>
      <c r="K37" s="232"/>
      <c r="L37" s="178">
        <v>100</v>
      </c>
    </row>
    <row r="38" spans="1:15" x14ac:dyDescent="0.25">
      <c r="A38" s="428"/>
      <c r="B38" s="232"/>
      <c r="C38" s="178" t="s">
        <v>330</v>
      </c>
      <c r="D38" s="11">
        <f t="shared" ref="D38:D42" si="28">SUM(E38:I38)</f>
        <v>61.5</v>
      </c>
      <c r="E38" s="11">
        <v>0</v>
      </c>
      <c r="F38" s="11">
        <v>0</v>
      </c>
      <c r="G38" s="11">
        <v>61.5</v>
      </c>
      <c r="H38" s="11">
        <v>0</v>
      </c>
      <c r="I38" s="11">
        <v>0</v>
      </c>
      <c r="J38" s="232"/>
      <c r="K38" s="232"/>
      <c r="L38" s="178">
        <v>100</v>
      </c>
    </row>
    <row r="39" spans="1:15" x14ac:dyDescent="0.25">
      <c r="A39" s="428"/>
      <c r="B39" s="232"/>
      <c r="C39" s="178" t="s">
        <v>331</v>
      </c>
      <c r="D39" s="11">
        <f t="shared" si="28"/>
        <v>61.5</v>
      </c>
      <c r="E39" s="11">
        <v>0</v>
      </c>
      <c r="F39" s="11">
        <v>0</v>
      </c>
      <c r="G39" s="11">
        <v>61.5</v>
      </c>
      <c r="H39" s="11">
        <v>0</v>
      </c>
      <c r="I39" s="11">
        <v>0</v>
      </c>
      <c r="J39" s="232"/>
      <c r="K39" s="232"/>
      <c r="L39" s="178">
        <v>100</v>
      </c>
    </row>
    <row r="40" spans="1:15" s="143" customFormat="1" x14ac:dyDescent="0.25">
      <c r="A40" s="428"/>
      <c r="B40" s="232"/>
      <c r="C40" s="178" t="s">
        <v>332</v>
      </c>
      <c r="D40" s="182">
        <f t="shared" si="28"/>
        <v>61.5</v>
      </c>
      <c r="E40" s="182">
        <v>0</v>
      </c>
      <c r="F40" s="182">
        <v>0</v>
      </c>
      <c r="G40" s="11">
        <v>61.5</v>
      </c>
      <c r="H40" s="182">
        <v>0</v>
      </c>
      <c r="I40" s="182">
        <v>0</v>
      </c>
      <c r="J40" s="232"/>
      <c r="K40" s="232"/>
      <c r="L40" s="179">
        <v>100</v>
      </c>
      <c r="M40" s="142"/>
    </row>
    <row r="41" spans="1:15" s="27" customFormat="1" ht="45" x14ac:dyDescent="0.25">
      <c r="A41" s="428"/>
      <c r="B41" s="232"/>
      <c r="C41" s="178" t="s">
        <v>342</v>
      </c>
      <c r="D41" s="11">
        <f t="shared" si="28"/>
        <v>61.5</v>
      </c>
      <c r="E41" s="11">
        <v>0</v>
      </c>
      <c r="F41" s="11">
        <v>0</v>
      </c>
      <c r="G41" s="11">
        <v>61.5</v>
      </c>
      <c r="H41" s="11">
        <v>0</v>
      </c>
      <c r="I41" s="11">
        <v>0</v>
      </c>
      <c r="J41" s="232"/>
      <c r="K41" s="232"/>
      <c r="L41" s="181">
        <v>100</v>
      </c>
      <c r="M41" s="33"/>
    </row>
    <row r="42" spans="1:15" s="27" customFormat="1" ht="79.5" customHeight="1" x14ac:dyDescent="0.25">
      <c r="A42" s="428"/>
      <c r="B42" s="232"/>
      <c r="C42" s="178" t="s">
        <v>343</v>
      </c>
      <c r="D42" s="11">
        <f t="shared" si="28"/>
        <v>61.5</v>
      </c>
      <c r="E42" s="11">
        <v>0</v>
      </c>
      <c r="F42" s="11">
        <v>0</v>
      </c>
      <c r="G42" s="11">
        <v>61.5</v>
      </c>
      <c r="H42" s="11">
        <v>0</v>
      </c>
      <c r="I42" s="11">
        <v>0</v>
      </c>
      <c r="J42" s="232"/>
      <c r="K42" s="232"/>
      <c r="L42" s="181">
        <v>100</v>
      </c>
      <c r="M42" s="33"/>
    </row>
    <row r="43" spans="1:15" ht="28.5" x14ac:dyDescent="0.25">
      <c r="A43" s="428" t="s">
        <v>426</v>
      </c>
      <c r="B43" s="232" t="s">
        <v>64</v>
      </c>
      <c r="C43" s="179" t="s">
        <v>425</v>
      </c>
      <c r="D43" s="182">
        <f>SUM(D44:D50)</f>
        <v>585</v>
      </c>
      <c r="E43" s="182">
        <f t="shared" ref="E43" si="29">SUM(E44:E50)</f>
        <v>0</v>
      </c>
      <c r="F43" s="182">
        <f t="shared" ref="F43" si="30">SUM(F44:F50)</f>
        <v>0</v>
      </c>
      <c r="G43" s="182">
        <f t="shared" ref="G43" si="31">SUM(G44:G50)</f>
        <v>585</v>
      </c>
      <c r="H43" s="182">
        <f t="shared" ref="H43" si="32">SUM(H44:H50)</f>
        <v>0</v>
      </c>
      <c r="I43" s="182">
        <f t="shared" ref="I43" si="33">SUM(I44:I50)</f>
        <v>0</v>
      </c>
      <c r="J43" s="232" t="s">
        <v>453</v>
      </c>
      <c r="K43" s="232" t="s">
        <v>140</v>
      </c>
      <c r="L43" s="179">
        <v>140</v>
      </c>
    </row>
    <row r="44" spans="1:15" x14ac:dyDescent="0.25">
      <c r="A44" s="428"/>
      <c r="B44" s="232"/>
      <c r="C44" s="178" t="s">
        <v>73</v>
      </c>
      <c r="D44" s="11">
        <f>SUM(E44:I44)</f>
        <v>90</v>
      </c>
      <c r="E44" s="11">
        <v>0</v>
      </c>
      <c r="F44" s="11">
        <v>0</v>
      </c>
      <c r="G44" s="11">
        <v>90</v>
      </c>
      <c r="H44" s="11">
        <v>0</v>
      </c>
      <c r="I44" s="11">
        <v>0</v>
      </c>
      <c r="J44" s="232"/>
      <c r="K44" s="232"/>
      <c r="L44" s="178">
        <v>20</v>
      </c>
    </row>
    <row r="45" spans="1:15" x14ac:dyDescent="0.25">
      <c r="A45" s="428"/>
      <c r="B45" s="232"/>
      <c r="C45" s="178" t="s">
        <v>77</v>
      </c>
      <c r="D45" s="11">
        <f>SUM(E45:I45)</f>
        <v>45</v>
      </c>
      <c r="E45" s="11">
        <v>0</v>
      </c>
      <c r="F45" s="11">
        <v>0</v>
      </c>
      <c r="G45" s="11">
        <v>45</v>
      </c>
      <c r="H45" s="11">
        <v>0</v>
      </c>
      <c r="I45" s="11">
        <v>0</v>
      </c>
      <c r="J45" s="232"/>
      <c r="K45" s="232"/>
      <c r="L45" s="178">
        <v>20</v>
      </c>
    </row>
    <row r="46" spans="1:15" x14ac:dyDescent="0.25">
      <c r="A46" s="428"/>
      <c r="B46" s="232"/>
      <c r="C46" s="178" t="s">
        <v>330</v>
      </c>
      <c r="D46" s="11">
        <f t="shared" ref="D46:D50" si="34">SUM(E46:I46)</f>
        <v>90</v>
      </c>
      <c r="E46" s="11">
        <v>0</v>
      </c>
      <c r="F46" s="11">
        <v>0</v>
      </c>
      <c r="G46" s="11">
        <v>90</v>
      </c>
      <c r="H46" s="11">
        <v>0</v>
      </c>
      <c r="I46" s="11">
        <v>0</v>
      </c>
      <c r="J46" s="232"/>
      <c r="K46" s="232"/>
      <c r="L46" s="178">
        <v>20</v>
      </c>
    </row>
    <row r="47" spans="1:15" x14ac:dyDescent="0.25">
      <c r="A47" s="428"/>
      <c r="B47" s="232"/>
      <c r="C47" s="178" t="s">
        <v>331</v>
      </c>
      <c r="D47" s="11">
        <f t="shared" si="34"/>
        <v>90</v>
      </c>
      <c r="E47" s="11">
        <v>0</v>
      </c>
      <c r="F47" s="11">
        <v>0</v>
      </c>
      <c r="G47" s="11">
        <v>90</v>
      </c>
      <c r="H47" s="11">
        <v>0</v>
      </c>
      <c r="I47" s="11">
        <v>0</v>
      </c>
      <c r="J47" s="232"/>
      <c r="K47" s="232"/>
      <c r="L47" s="178">
        <v>20</v>
      </c>
    </row>
    <row r="48" spans="1:15" x14ac:dyDescent="0.25">
      <c r="A48" s="428"/>
      <c r="B48" s="232"/>
      <c r="C48" s="178" t="s">
        <v>332</v>
      </c>
      <c r="D48" s="11">
        <f t="shared" si="34"/>
        <v>90</v>
      </c>
      <c r="E48" s="11">
        <v>0</v>
      </c>
      <c r="F48" s="11">
        <v>0</v>
      </c>
      <c r="G48" s="11">
        <v>90</v>
      </c>
      <c r="H48" s="11">
        <v>0</v>
      </c>
      <c r="I48" s="11">
        <v>0</v>
      </c>
      <c r="J48" s="232"/>
      <c r="K48" s="232"/>
      <c r="L48" s="178">
        <v>20</v>
      </c>
    </row>
    <row r="49" spans="1:13" s="27" customFormat="1" ht="45" x14ac:dyDescent="0.25">
      <c r="A49" s="428"/>
      <c r="B49" s="232"/>
      <c r="C49" s="178" t="s">
        <v>342</v>
      </c>
      <c r="D49" s="11">
        <f t="shared" si="34"/>
        <v>90</v>
      </c>
      <c r="E49" s="11">
        <v>0</v>
      </c>
      <c r="F49" s="11">
        <v>0</v>
      </c>
      <c r="G49" s="11">
        <v>90</v>
      </c>
      <c r="H49" s="11">
        <v>0</v>
      </c>
      <c r="I49" s="11">
        <v>0</v>
      </c>
      <c r="J49" s="232"/>
      <c r="K49" s="232"/>
      <c r="L49" s="178">
        <v>20</v>
      </c>
      <c r="M49" s="33"/>
    </row>
    <row r="50" spans="1:13" s="27" customFormat="1" ht="82.5" customHeight="1" x14ac:dyDescent="0.25">
      <c r="A50" s="428"/>
      <c r="B50" s="232"/>
      <c r="C50" s="178" t="s">
        <v>343</v>
      </c>
      <c r="D50" s="11">
        <f t="shared" si="34"/>
        <v>90</v>
      </c>
      <c r="E50" s="11">
        <v>0</v>
      </c>
      <c r="F50" s="11">
        <v>0</v>
      </c>
      <c r="G50" s="11">
        <v>90</v>
      </c>
      <c r="H50" s="11">
        <v>0</v>
      </c>
      <c r="I50" s="11">
        <v>0</v>
      </c>
      <c r="J50" s="232"/>
      <c r="K50" s="232"/>
      <c r="L50" s="178">
        <v>20</v>
      </c>
      <c r="M50" s="33"/>
    </row>
    <row r="51" spans="1:13" ht="28.5" x14ac:dyDescent="0.25">
      <c r="A51" s="428" t="s">
        <v>427</v>
      </c>
      <c r="B51" s="232" t="s">
        <v>65</v>
      </c>
      <c r="C51" s="179" t="s">
        <v>425</v>
      </c>
      <c r="D51" s="182">
        <f>SUM(D52:D58)</f>
        <v>600</v>
      </c>
      <c r="E51" s="182">
        <f t="shared" ref="E51" si="35">SUM(E52:E58)</f>
        <v>0</v>
      </c>
      <c r="F51" s="182">
        <f t="shared" ref="F51" si="36">SUM(F52:F58)</f>
        <v>0</v>
      </c>
      <c r="G51" s="182">
        <f t="shared" ref="G51" si="37">SUM(G52:G58)</f>
        <v>600</v>
      </c>
      <c r="H51" s="182">
        <f t="shared" ref="H51" si="38">SUM(H52:H58)</f>
        <v>0</v>
      </c>
      <c r="I51" s="182">
        <f t="shared" ref="I51" si="39">SUM(I52:I58)</f>
        <v>0</v>
      </c>
      <c r="J51" s="232" t="s">
        <v>455</v>
      </c>
      <c r="K51" s="232" t="s">
        <v>141</v>
      </c>
      <c r="L51" s="179">
        <f>SUM(L52:L58)</f>
        <v>133</v>
      </c>
    </row>
    <row r="52" spans="1:13" x14ac:dyDescent="0.25">
      <c r="A52" s="428"/>
      <c r="B52" s="232"/>
      <c r="C52" s="178" t="s">
        <v>73</v>
      </c>
      <c r="D52" s="11">
        <f>SUM(E52:I52)</f>
        <v>600</v>
      </c>
      <c r="E52" s="11">
        <v>0</v>
      </c>
      <c r="F52" s="11">
        <v>0</v>
      </c>
      <c r="G52" s="11">
        <v>600</v>
      </c>
      <c r="H52" s="11">
        <v>0</v>
      </c>
      <c r="I52" s="11">
        <v>0</v>
      </c>
      <c r="J52" s="232"/>
      <c r="K52" s="232"/>
      <c r="L52" s="178">
        <v>19</v>
      </c>
    </row>
    <row r="53" spans="1:13" x14ac:dyDescent="0.25">
      <c r="A53" s="428"/>
      <c r="B53" s="232"/>
      <c r="C53" s="178" t="s">
        <v>77</v>
      </c>
      <c r="D53" s="11">
        <f>SUM(E53:I53)</f>
        <v>0</v>
      </c>
      <c r="E53" s="11">
        <v>0</v>
      </c>
      <c r="F53" s="11">
        <v>0</v>
      </c>
      <c r="G53" s="11">
        <v>0</v>
      </c>
      <c r="H53" s="11">
        <v>0</v>
      </c>
      <c r="I53" s="11">
        <v>0</v>
      </c>
      <c r="J53" s="232"/>
      <c r="K53" s="232"/>
      <c r="L53" s="178">
        <v>19</v>
      </c>
    </row>
    <row r="54" spans="1:13" x14ac:dyDescent="0.25">
      <c r="A54" s="428"/>
      <c r="B54" s="232"/>
      <c r="C54" s="178" t="s">
        <v>330</v>
      </c>
      <c r="D54" s="11">
        <f t="shared" ref="D54:D58" si="40">SUM(E54:I54)</f>
        <v>0</v>
      </c>
      <c r="E54" s="11">
        <v>0</v>
      </c>
      <c r="F54" s="11">
        <v>0</v>
      </c>
      <c r="G54" s="11">
        <v>0</v>
      </c>
      <c r="H54" s="11">
        <v>0</v>
      </c>
      <c r="I54" s="11">
        <v>0</v>
      </c>
      <c r="J54" s="232"/>
      <c r="K54" s="232"/>
      <c r="L54" s="178">
        <v>19</v>
      </c>
    </row>
    <row r="55" spans="1:13" x14ac:dyDescent="0.25">
      <c r="A55" s="428"/>
      <c r="B55" s="232"/>
      <c r="C55" s="178" t="s">
        <v>331</v>
      </c>
      <c r="D55" s="11">
        <f t="shared" si="40"/>
        <v>0</v>
      </c>
      <c r="E55" s="11">
        <v>0</v>
      </c>
      <c r="F55" s="11">
        <v>0</v>
      </c>
      <c r="G55" s="11">
        <v>0</v>
      </c>
      <c r="H55" s="11">
        <v>0</v>
      </c>
      <c r="I55" s="11">
        <v>0</v>
      </c>
      <c r="J55" s="232"/>
      <c r="K55" s="232"/>
      <c r="L55" s="178">
        <v>19</v>
      </c>
    </row>
    <row r="56" spans="1:13" s="143" customFormat="1" x14ac:dyDescent="0.25">
      <c r="A56" s="428"/>
      <c r="B56" s="232"/>
      <c r="C56" s="178" t="s">
        <v>332</v>
      </c>
      <c r="D56" s="11">
        <f t="shared" si="40"/>
        <v>0</v>
      </c>
      <c r="E56" s="11">
        <v>0</v>
      </c>
      <c r="F56" s="11">
        <v>0</v>
      </c>
      <c r="G56" s="11">
        <v>0</v>
      </c>
      <c r="H56" s="11">
        <v>0</v>
      </c>
      <c r="I56" s="11">
        <v>0</v>
      </c>
      <c r="J56" s="232"/>
      <c r="K56" s="232"/>
      <c r="L56" s="179">
        <v>19</v>
      </c>
      <c r="M56" s="142"/>
    </row>
    <row r="57" spans="1:13" s="27" customFormat="1" ht="45" x14ac:dyDescent="0.25">
      <c r="A57" s="428"/>
      <c r="B57" s="232"/>
      <c r="C57" s="178" t="s">
        <v>342</v>
      </c>
      <c r="D57" s="11">
        <f t="shared" si="40"/>
        <v>0</v>
      </c>
      <c r="E57" s="11">
        <v>0</v>
      </c>
      <c r="F57" s="11">
        <v>0</v>
      </c>
      <c r="G57" s="11">
        <v>0</v>
      </c>
      <c r="H57" s="11">
        <v>0</v>
      </c>
      <c r="I57" s="11">
        <v>0</v>
      </c>
      <c r="J57" s="232"/>
      <c r="K57" s="232"/>
      <c r="L57" s="181">
        <v>19</v>
      </c>
      <c r="M57" s="33"/>
    </row>
    <row r="58" spans="1:13" s="27" customFormat="1" ht="189.75" customHeight="1" x14ac:dyDescent="0.25">
      <c r="A58" s="428"/>
      <c r="B58" s="232"/>
      <c r="C58" s="178" t="s">
        <v>343</v>
      </c>
      <c r="D58" s="11">
        <f t="shared" si="40"/>
        <v>0</v>
      </c>
      <c r="E58" s="11">
        <v>0</v>
      </c>
      <c r="F58" s="11">
        <v>0</v>
      </c>
      <c r="G58" s="11">
        <v>0</v>
      </c>
      <c r="H58" s="11">
        <v>0</v>
      </c>
      <c r="I58" s="11">
        <v>0</v>
      </c>
      <c r="J58" s="232"/>
      <c r="K58" s="232"/>
      <c r="L58" s="181">
        <v>19</v>
      </c>
      <c r="M58" s="33"/>
    </row>
    <row r="59" spans="1:13" ht="36" customHeight="1" x14ac:dyDescent="0.25">
      <c r="A59" s="428" t="s">
        <v>428</v>
      </c>
      <c r="B59" s="232" t="s">
        <v>66</v>
      </c>
      <c r="C59" s="179" t="s">
        <v>425</v>
      </c>
      <c r="D59" s="182">
        <f t="shared" ref="D59:I59" si="41">SUM(D60:D66)</f>
        <v>1295</v>
      </c>
      <c r="E59" s="182">
        <f t="shared" si="41"/>
        <v>0</v>
      </c>
      <c r="F59" s="182">
        <f t="shared" si="41"/>
        <v>0</v>
      </c>
      <c r="G59" s="182">
        <f t="shared" si="41"/>
        <v>1295</v>
      </c>
      <c r="H59" s="182">
        <f t="shared" si="41"/>
        <v>0</v>
      </c>
      <c r="I59" s="182">
        <f t="shared" si="41"/>
        <v>0</v>
      </c>
      <c r="J59" s="232" t="s">
        <v>458</v>
      </c>
      <c r="K59" s="232" t="s">
        <v>136</v>
      </c>
      <c r="L59" s="179">
        <v>1400</v>
      </c>
    </row>
    <row r="60" spans="1:13" ht="22.5" customHeight="1" x14ac:dyDescent="0.25">
      <c r="A60" s="428"/>
      <c r="B60" s="232"/>
      <c r="C60" s="178" t="s">
        <v>73</v>
      </c>
      <c r="D60" s="11">
        <f>SUM(E60:I60)</f>
        <v>185</v>
      </c>
      <c r="E60" s="11">
        <v>0</v>
      </c>
      <c r="F60" s="11">
        <v>0</v>
      </c>
      <c r="G60" s="11">
        <v>185</v>
      </c>
      <c r="H60" s="11">
        <v>0</v>
      </c>
      <c r="I60" s="11">
        <v>0</v>
      </c>
      <c r="J60" s="232"/>
      <c r="K60" s="232"/>
      <c r="L60" s="178">
        <v>200</v>
      </c>
    </row>
    <row r="61" spans="1:13" ht="22.5" customHeight="1" x14ac:dyDescent="0.25">
      <c r="A61" s="428"/>
      <c r="B61" s="232"/>
      <c r="C61" s="178" t="s">
        <v>77</v>
      </c>
      <c r="D61" s="11">
        <f>SUM(E61:I61)</f>
        <v>185</v>
      </c>
      <c r="E61" s="11">
        <v>0</v>
      </c>
      <c r="F61" s="11">
        <v>0</v>
      </c>
      <c r="G61" s="11">
        <v>185</v>
      </c>
      <c r="H61" s="11">
        <v>0</v>
      </c>
      <c r="I61" s="11">
        <v>0</v>
      </c>
      <c r="J61" s="232"/>
      <c r="K61" s="232"/>
      <c r="L61" s="178">
        <v>200</v>
      </c>
    </row>
    <row r="62" spans="1:13" ht="30.75" customHeight="1" x14ac:dyDescent="0.25">
      <c r="A62" s="428"/>
      <c r="B62" s="232"/>
      <c r="C62" s="178" t="s">
        <v>330</v>
      </c>
      <c r="D62" s="11">
        <f t="shared" ref="D62:D65" si="42">SUM(E62:I62)</f>
        <v>185</v>
      </c>
      <c r="E62" s="11">
        <v>0</v>
      </c>
      <c r="F62" s="11">
        <v>0</v>
      </c>
      <c r="G62" s="11">
        <v>185</v>
      </c>
      <c r="H62" s="11">
        <v>0</v>
      </c>
      <c r="I62" s="11">
        <v>0</v>
      </c>
      <c r="J62" s="232"/>
      <c r="K62" s="232"/>
      <c r="L62" s="178">
        <v>200</v>
      </c>
    </row>
    <row r="63" spans="1:13" x14ac:dyDescent="0.25">
      <c r="A63" s="428"/>
      <c r="B63" s="232"/>
      <c r="C63" s="178" t="s">
        <v>331</v>
      </c>
      <c r="D63" s="11">
        <f>SUM(E63:I63)</f>
        <v>185</v>
      </c>
      <c r="E63" s="11">
        <v>0</v>
      </c>
      <c r="F63" s="11">
        <v>0</v>
      </c>
      <c r="G63" s="11">
        <v>185</v>
      </c>
      <c r="H63" s="11">
        <v>0</v>
      </c>
      <c r="I63" s="11">
        <v>0</v>
      </c>
      <c r="J63" s="232"/>
      <c r="K63" s="232"/>
      <c r="L63" s="178">
        <v>200</v>
      </c>
    </row>
    <row r="64" spans="1:13" s="143" customFormat="1" x14ac:dyDescent="0.25">
      <c r="A64" s="428"/>
      <c r="B64" s="232"/>
      <c r="C64" s="178" t="s">
        <v>332</v>
      </c>
      <c r="D64" s="11">
        <f t="shared" si="42"/>
        <v>185</v>
      </c>
      <c r="E64" s="11">
        <v>0</v>
      </c>
      <c r="F64" s="11">
        <v>0</v>
      </c>
      <c r="G64" s="11">
        <v>185</v>
      </c>
      <c r="H64" s="11">
        <v>0</v>
      </c>
      <c r="I64" s="11">
        <v>0</v>
      </c>
      <c r="J64" s="232"/>
      <c r="K64" s="232"/>
      <c r="L64" s="179">
        <v>200</v>
      </c>
      <c r="M64" s="142"/>
    </row>
    <row r="65" spans="1:13" s="27" customFormat="1" ht="45" x14ac:dyDescent="0.25">
      <c r="A65" s="428"/>
      <c r="B65" s="232"/>
      <c r="C65" s="178" t="s">
        <v>342</v>
      </c>
      <c r="D65" s="11">
        <f t="shared" si="42"/>
        <v>185</v>
      </c>
      <c r="E65" s="11">
        <v>0</v>
      </c>
      <c r="F65" s="11">
        <v>0</v>
      </c>
      <c r="G65" s="11">
        <v>185</v>
      </c>
      <c r="H65" s="11">
        <v>0</v>
      </c>
      <c r="I65" s="11">
        <v>0</v>
      </c>
      <c r="J65" s="232"/>
      <c r="K65" s="232"/>
      <c r="L65" s="178">
        <v>200</v>
      </c>
      <c r="M65" s="33"/>
    </row>
    <row r="66" spans="1:13" s="27" customFormat="1" ht="77.25" customHeight="1" x14ac:dyDescent="0.25">
      <c r="A66" s="428"/>
      <c r="B66" s="232"/>
      <c r="C66" s="178" t="s">
        <v>343</v>
      </c>
      <c r="D66" s="11">
        <f>SUM(E66:I66)</f>
        <v>185</v>
      </c>
      <c r="E66" s="11">
        <v>0</v>
      </c>
      <c r="F66" s="11">
        <v>0</v>
      </c>
      <c r="G66" s="11">
        <v>185</v>
      </c>
      <c r="H66" s="11">
        <v>0</v>
      </c>
      <c r="I66" s="11">
        <v>0</v>
      </c>
      <c r="J66" s="232"/>
      <c r="K66" s="232"/>
      <c r="L66" s="178">
        <v>200</v>
      </c>
      <c r="M66" s="33"/>
    </row>
    <row r="67" spans="1:13" s="27" customFormat="1" ht="28.5" x14ac:dyDescent="0.25">
      <c r="A67" s="428" t="s">
        <v>429</v>
      </c>
      <c r="B67" s="232" t="s">
        <v>220</v>
      </c>
      <c r="C67" s="179" t="s">
        <v>425</v>
      </c>
      <c r="D67" s="182">
        <f>D68+D69+D70+D71+D72+D73+D74</f>
        <v>1801.1</v>
      </c>
      <c r="E67" s="182">
        <f t="shared" ref="E67:I67" si="43">E68+E69+E70+E71+E72+E73+E74</f>
        <v>0</v>
      </c>
      <c r="F67" s="182">
        <f t="shared" si="43"/>
        <v>0</v>
      </c>
      <c r="G67" s="182">
        <f>G68+G69+G70+G71+G72+G73+G74</f>
        <v>1801.1</v>
      </c>
      <c r="H67" s="182">
        <f t="shared" si="43"/>
        <v>0</v>
      </c>
      <c r="I67" s="182">
        <f t="shared" si="43"/>
        <v>0</v>
      </c>
      <c r="J67" s="232" t="s">
        <v>457</v>
      </c>
      <c r="K67" s="232" t="s">
        <v>115</v>
      </c>
      <c r="L67" s="178">
        <v>7</v>
      </c>
      <c r="M67" s="33"/>
    </row>
    <row r="68" spans="1:13" s="27" customFormat="1" x14ac:dyDescent="0.25">
      <c r="A68" s="511"/>
      <c r="B68" s="511"/>
      <c r="C68" s="178" t="s">
        <v>73</v>
      </c>
      <c r="D68" s="11">
        <f>E68+F68+G68+H68+I68</f>
        <v>257.3</v>
      </c>
      <c r="E68" s="11">
        <v>0</v>
      </c>
      <c r="F68" s="11">
        <v>0</v>
      </c>
      <c r="G68" s="11">
        <v>257.3</v>
      </c>
      <c r="H68" s="11">
        <v>0</v>
      </c>
      <c r="I68" s="11">
        <v>0</v>
      </c>
      <c r="J68" s="511"/>
      <c r="K68" s="511"/>
      <c r="L68" s="178">
        <v>1</v>
      </c>
      <c r="M68" s="33"/>
    </row>
    <row r="69" spans="1:13" s="27" customFormat="1" x14ac:dyDescent="0.25">
      <c r="A69" s="511"/>
      <c r="B69" s="511"/>
      <c r="C69" s="178" t="s">
        <v>77</v>
      </c>
      <c r="D69" s="11">
        <f t="shared" ref="D69:D74" si="44">E69+F69+G69+H69+I69</f>
        <v>257.3</v>
      </c>
      <c r="E69" s="11">
        <v>0</v>
      </c>
      <c r="F69" s="11">
        <v>0</v>
      </c>
      <c r="G69" s="11">
        <v>257.3</v>
      </c>
      <c r="H69" s="11">
        <v>0</v>
      </c>
      <c r="I69" s="11">
        <v>0</v>
      </c>
      <c r="J69" s="511"/>
      <c r="K69" s="511"/>
      <c r="L69" s="178">
        <v>1</v>
      </c>
      <c r="M69" s="33"/>
    </row>
    <row r="70" spans="1:13" s="27" customFormat="1" x14ac:dyDescent="0.25">
      <c r="A70" s="511"/>
      <c r="B70" s="511"/>
      <c r="C70" s="178" t="s">
        <v>330</v>
      </c>
      <c r="D70" s="11">
        <f t="shared" si="44"/>
        <v>257.3</v>
      </c>
      <c r="E70" s="11">
        <v>0</v>
      </c>
      <c r="F70" s="11">
        <v>0</v>
      </c>
      <c r="G70" s="11">
        <v>257.3</v>
      </c>
      <c r="H70" s="11">
        <v>0</v>
      </c>
      <c r="I70" s="11">
        <v>0</v>
      </c>
      <c r="J70" s="511"/>
      <c r="K70" s="511"/>
      <c r="L70" s="178">
        <v>1</v>
      </c>
      <c r="M70" s="33"/>
    </row>
    <row r="71" spans="1:13" s="27" customFormat="1" x14ac:dyDescent="0.25">
      <c r="A71" s="511"/>
      <c r="B71" s="511"/>
      <c r="C71" s="178" t="s">
        <v>331</v>
      </c>
      <c r="D71" s="11">
        <f t="shared" si="44"/>
        <v>257.3</v>
      </c>
      <c r="E71" s="11">
        <v>0</v>
      </c>
      <c r="F71" s="11">
        <v>0</v>
      </c>
      <c r="G71" s="11">
        <v>257.3</v>
      </c>
      <c r="H71" s="11">
        <v>0</v>
      </c>
      <c r="I71" s="11">
        <v>0</v>
      </c>
      <c r="J71" s="511"/>
      <c r="K71" s="511"/>
      <c r="L71" s="178">
        <v>1</v>
      </c>
      <c r="M71" s="33"/>
    </row>
    <row r="72" spans="1:13" s="31" customFormat="1" x14ac:dyDescent="0.25">
      <c r="A72" s="511"/>
      <c r="B72" s="511"/>
      <c r="C72" s="178" t="s">
        <v>332</v>
      </c>
      <c r="D72" s="11">
        <f t="shared" si="44"/>
        <v>257.3</v>
      </c>
      <c r="E72" s="11">
        <v>0</v>
      </c>
      <c r="F72" s="11">
        <v>0</v>
      </c>
      <c r="G72" s="11">
        <v>257.3</v>
      </c>
      <c r="H72" s="11">
        <v>0</v>
      </c>
      <c r="I72" s="11">
        <v>0</v>
      </c>
      <c r="J72" s="511"/>
      <c r="K72" s="511"/>
      <c r="L72" s="178">
        <v>1</v>
      </c>
      <c r="M72" s="146"/>
    </row>
    <row r="73" spans="1:13" s="27" customFormat="1" ht="45" x14ac:dyDescent="0.25">
      <c r="A73" s="511"/>
      <c r="B73" s="511"/>
      <c r="C73" s="178" t="s">
        <v>342</v>
      </c>
      <c r="D73" s="11">
        <f t="shared" si="44"/>
        <v>257.3</v>
      </c>
      <c r="E73" s="11">
        <v>0</v>
      </c>
      <c r="F73" s="11">
        <v>0</v>
      </c>
      <c r="G73" s="11">
        <v>257.3</v>
      </c>
      <c r="H73" s="11">
        <v>0</v>
      </c>
      <c r="I73" s="11">
        <v>0</v>
      </c>
      <c r="J73" s="511"/>
      <c r="K73" s="511"/>
      <c r="L73" s="178">
        <v>1</v>
      </c>
      <c r="M73" s="33"/>
    </row>
    <row r="74" spans="1:13" s="27" customFormat="1" ht="55.5" customHeight="1" x14ac:dyDescent="0.25">
      <c r="A74" s="511"/>
      <c r="B74" s="511"/>
      <c r="C74" s="178" t="s">
        <v>343</v>
      </c>
      <c r="D74" s="11">
        <f t="shared" si="44"/>
        <v>257.3</v>
      </c>
      <c r="E74" s="11">
        <v>0</v>
      </c>
      <c r="F74" s="11">
        <v>0</v>
      </c>
      <c r="G74" s="11">
        <v>257.3</v>
      </c>
      <c r="H74" s="11">
        <v>0</v>
      </c>
      <c r="I74" s="11">
        <v>0</v>
      </c>
      <c r="J74" s="511"/>
      <c r="K74" s="511"/>
      <c r="L74" s="178">
        <v>1</v>
      </c>
      <c r="M74" s="33"/>
    </row>
    <row r="75" spans="1:13" s="27" customFormat="1" ht="28.5" x14ac:dyDescent="0.25">
      <c r="A75" s="428" t="s">
        <v>430</v>
      </c>
      <c r="B75" s="232" t="s">
        <v>221</v>
      </c>
      <c r="C75" s="179" t="s">
        <v>425</v>
      </c>
      <c r="D75" s="182">
        <f>D76+D77+D78+D79+D80+D81+D82</f>
        <v>2151.8000000000002</v>
      </c>
      <c r="E75" s="182">
        <f t="shared" ref="E75:H75" si="45">E76+E77+E78+E79+E80+E81+E82</f>
        <v>0</v>
      </c>
      <c r="F75" s="182">
        <f t="shared" si="45"/>
        <v>0</v>
      </c>
      <c r="G75" s="182">
        <f t="shared" si="45"/>
        <v>2151.8000000000002</v>
      </c>
      <c r="H75" s="182">
        <f t="shared" si="45"/>
        <v>0</v>
      </c>
      <c r="I75" s="182">
        <f>I76+I77+I78+I79+I80+I81+I82</f>
        <v>0</v>
      </c>
      <c r="J75" s="232" t="s">
        <v>456</v>
      </c>
      <c r="K75" s="232" t="s">
        <v>115</v>
      </c>
      <c r="L75" s="178">
        <v>7</v>
      </c>
      <c r="M75" s="33"/>
    </row>
    <row r="76" spans="1:13" s="27" customFormat="1" x14ac:dyDescent="0.25">
      <c r="A76" s="511"/>
      <c r="B76" s="511"/>
      <c r="C76" s="178" t="s">
        <v>73</v>
      </c>
      <c r="D76" s="11">
        <f>E76+F76+G76+H76+I76</f>
        <v>307.39999999999998</v>
      </c>
      <c r="E76" s="11">
        <v>0</v>
      </c>
      <c r="F76" s="11">
        <v>0</v>
      </c>
      <c r="G76" s="11">
        <v>307.39999999999998</v>
      </c>
      <c r="H76" s="11">
        <v>0</v>
      </c>
      <c r="I76" s="11">
        <v>0</v>
      </c>
      <c r="J76" s="511"/>
      <c r="K76" s="511"/>
      <c r="L76" s="178">
        <v>1</v>
      </c>
      <c r="M76" s="33"/>
    </row>
    <row r="77" spans="1:13" s="27" customFormat="1" x14ac:dyDescent="0.25">
      <c r="A77" s="511"/>
      <c r="B77" s="511"/>
      <c r="C77" s="178" t="s">
        <v>77</v>
      </c>
      <c r="D77" s="11">
        <f t="shared" ref="D77:D82" si="46">E77+F77+G77+H77+I77</f>
        <v>307.39999999999998</v>
      </c>
      <c r="E77" s="11">
        <v>0</v>
      </c>
      <c r="F77" s="11">
        <v>0</v>
      </c>
      <c r="G77" s="11">
        <v>307.39999999999998</v>
      </c>
      <c r="H77" s="11">
        <v>0</v>
      </c>
      <c r="I77" s="11">
        <v>0</v>
      </c>
      <c r="J77" s="511"/>
      <c r="K77" s="511"/>
      <c r="L77" s="178">
        <v>1</v>
      </c>
      <c r="M77" s="33"/>
    </row>
    <row r="78" spans="1:13" s="27" customFormat="1" x14ac:dyDescent="0.25">
      <c r="A78" s="511"/>
      <c r="B78" s="511"/>
      <c r="C78" s="178" t="s">
        <v>330</v>
      </c>
      <c r="D78" s="11">
        <f t="shared" si="46"/>
        <v>307.39999999999998</v>
      </c>
      <c r="E78" s="11">
        <v>0</v>
      </c>
      <c r="F78" s="11">
        <v>0</v>
      </c>
      <c r="G78" s="11">
        <v>307.39999999999998</v>
      </c>
      <c r="H78" s="11">
        <v>0</v>
      </c>
      <c r="I78" s="11">
        <v>0</v>
      </c>
      <c r="J78" s="511"/>
      <c r="K78" s="511"/>
      <c r="L78" s="178">
        <v>1</v>
      </c>
      <c r="M78" s="33"/>
    </row>
    <row r="79" spans="1:13" s="27" customFormat="1" x14ac:dyDescent="0.25">
      <c r="A79" s="511"/>
      <c r="B79" s="511"/>
      <c r="C79" s="178" t="s">
        <v>331</v>
      </c>
      <c r="D79" s="11">
        <f t="shared" si="46"/>
        <v>307.39999999999998</v>
      </c>
      <c r="E79" s="11">
        <v>0</v>
      </c>
      <c r="F79" s="11">
        <v>0</v>
      </c>
      <c r="G79" s="11">
        <v>307.39999999999998</v>
      </c>
      <c r="H79" s="11">
        <v>0</v>
      </c>
      <c r="I79" s="11">
        <v>0</v>
      </c>
      <c r="J79" s="511"/>
      <c r="K79" s="511"/>
      <c r="L79" s="178">
        <v>1</v>
      </c>
      <c r="M79" s="33"/>
    </row>
    <row r="80" spans="1:13" s="31" customFormat="1" x14ac:dyDescent="0.25">
      <c r="A80" s="511"/>
      <c r="B80" s="511"/>
      <c r="C80" s="178" t="s">
        <v>332</v>
      </c>
      <c r="D80" s="11">
        <f>E80+F80+G80+H80+I80</f>
        <v>307.39999999999998</v>
      </c>
      <c r="E80" s="11">
        <v>0</v>
      </c>
      <c r="F80" s="11">
        <v>0</v>
      </c>
      <c r="G80" s="11">
        <v>307.39999999999998</v>
      </c>
      <c r="H80" s="11">
        <v>0</v>
      </c>
      <c r="I80" s="11">
        <v>0</v>
      </c>
      <c r="J80" s="511"/>
      <c r="K80" s="511"/>
      <c r="L80" s="179">
        <v>1</v>
      </c>
      <c r="M80" s="146"/>
    </row>
    <row r="81" spans="1:23" s="27" customFormat="1" ht="45" x14ac:dyDescent="0.25">
      <c r="A81" s="511"/>
      <c r="B81" s="511"/>
      <c r="C81" s="178" t="s">
        <v>342</v>
      </c>
      <c r="D81" s="11">
        <f t="shared" si="46"/>
        <v>307.39999999999998</v>
      </c>
      <c r="E81" s="11">
        <v>0</v>
      </c>
      <c r="F81" s="11">
        <v>0</v>
      </c>
      <c r="G81" s="11">
        <v>307.39999999999998</v>
      </c>
      <c r="H81" s="11">
        <v>0</v>
      </c>
      <c r="I81" s="11">
        <v>0</v>
      </c>
      <c r="J81" s="511"/>
      <c r="K81" s="511"/>
      <c r="L81" s="178">
        <v>1</v>
      </c>
      <c r="M81" s="33"/>
    </row>
    <row r="82" spans="1:23" s="27" customFormat="1" ht="45.75" customHeight="1" x14ac:dyDescent="0.25">
      <c r="A82" s="511"/>
      <c r="B82" s="511"/>
      <c r="C82" s="178" t="s">
        <v>343</v>
      </c>
      <c r="D82" s="11">
        <f t="shared" si="46"/>
        <v>307.39999999999998</v>
      </c>
      <c r="E82" s="11">
        <v>0</v>
      </c>
      <c r="F82" s="11">
        <v>0</v>
      </c>
      <c r="G82" s="11">
        <v>307.39999999999998</v>
      </c>
      <c r="H82" s="11">
        <v>0</v>
      </c>
      <c r="I82" s="11">
        <v>0</v>
      </c>
      <c r="J82" s="511"/>
      <c r="K82" s="511"/>
      <c r="L82" s="178">
        <v>1</v>
      </c>
      <c r="M82" s="33"/>
    </row>
    <row r="83" spans="1:23" s="27" customFormat="1" ht="28.5" x14ac:dyDescent="0.25">
      <c r="A83" s="428" t="s">
        <v>431</v>
      </c>
      <c r="B83" s="513" t="s">
        <v>222</v>
      </c>
      <c r="C83" s="179" t="s">
        <v>425</v>
      </c>
      <c r="D83" s="182">
        <f>D84+D85+D86+D87+D88+D89+D90</f>
        <v>3433.5</v>
      </c>
      <c r="E83" s="182">
        <f t="shared" ref="E83:I83" si="47">E84+E85+E86+E87+E88+E89+E90</f>
        <v>0</v>
      </c>
      <c r="F83" s="182">
        <f t="shared" si="47"/>
        <v>0</v>
      </c>
      <c r="G83" s="182">
        <f t="shared" si="47"/>
        <v>3433.5</v>
      </c>
      <c r="H83" s="182">
        <f t="shared" si="47"/>
        <v>0</v>
      </c>
      <c r="I83" s="182">
        <f t="shared" si="47"/>
        <v>0</v>
      </c>
      <c r="J83" s="232" t="s">
        <v>457</v>
      </c>
      <c r="K83" s="232" t="s">
        <v>115</v>
      </c>
      <c r="L83" s="178">
        <v>7</v>
      </c>
      <c r="M83" s="33"/>
      <c r="N83" s="8">
        <f>G83+G75+G67</f>
        <v>7386.4</v>
      </c>
    </row>
    <row r="84" spans="1:23" s="27" customFormat="1" x14ac:dyDescent="0.25">
      <c r="A84" s="511"/>
      <c r="B84" s="515"/>
      <c r="C84" s="178" t="s">
        <v>73</v>
      </c>
      <c r="D84" s="11">
        <f>E84+F84+G84+H84+I84</f>
        <v>490.5</v>
      </c>
      <c r="E84" s="11">
        <v>0</v>
      </c>
      <c r="F84" s="11">
        <v>0</v>
      </c>
      <c r="G84" s="11">
        <v>490.5</v>
      </c>
      <c r="H84" s="11">
        <v>0</v>
      </c>
      <c r="I84" s="11">
        <v>0</v>
      </c>
      <c r="J84" s="511"/>
      <c r="K84" s="511"/>
      <c r="L84" s="178">
        <v>1</v>
      </c>
      <c r="M84" s="33"/>
    </row>
    <row r="85" spans="1:23" s="27" customFormat="1" x14ac:dyDescent="0.25">
      <c r="A85" s="511"/>
      <c r="B85" s="515"/>
      <c r="C85" s="178" t="s">
        <v>77</v>
      </c>
      <c r="D85" s="11">
        <f t="shared" ref="D85:D90" si="48">E85+F85+G85+H85+I85</f>
        <v>490.5</v>
      </c>
      <c r="E85" s="11">
        <v>0</v>
      </c>
      <c r="F85" s="11">
        <v>0</v>
      </c>
      <c r="G85" s="11">
        <v>490.5</v>
      </c>
      <c r="H85" s="11">
        <v>0</v>
      </c>
      <c r="I85" s="11">
        <v>0</v>
      </c>
      <c r="J85" s="511"/>
      <c r="K85" s="511"/>
      <c r="L85" s="178">
        <v>1</v>
      </c>
      <c r="M85" s="33"/>
    </row>
    <row r="86" spans="1:23" s="27" customFormat="1" x14ac:dyDescent="0.25">
      <c r="A86" s="511"/>
      <c r="B86" s="515"/>
      <c r="C86" s="178" t="s">
        <v>330</v>
      </c>
      <c r="D86" s="11">
        <f t="shared" si="48"/>
        <v>490.5</v>
      </c>
      <c r="E86" s="11">
        <v>0</v>
      </c>
      <c r="F86" s="11">
        <v>0</v>
      </c>
      <c r="G86" s="11">
        <v>490.5</v>
      </c>
      <c r="H86" s="11">
        <v>0</v>
      </c>
      <c r="I86" s="11">
        <v>0</v>
      </c>
      <c r="J86" s="511"/>
      <c r="K86" s="511"/>
      <c r="L86" s="178">
        <v>1</v>
      </c>
      <c r="M86" s="33"/>
    </row>
    <row r="87" spans="1:23" s="27" customFormat="1" x14ac:dyDescent="0.25">
      <c r="A87" s="511"/>
      <c r="B87" s="515"/>
      <c r="C87" s="178" t="s">
        <v>331</v>
      </c>
      <c r="D87" s="11">
        <f t="shared" si="48"/>
        <v>490.5</v>
      </c>
      <c r="E87" s="11">
        <v>0</v>
      </c>
      <c r="F87" s="11">
        <v>0</v>
      </c>
      <c r="G87" s="11">
        <v>490.5</v>
      </c>
      <c r="H87" s="11">
        <v>0</v>
      </c>
      <c r="I87" s="11">
        <v>0</v>
      </c>
      <c r="J87" s="511"/>
      <c r="K87" s="511"/>
      <c r="L87" s="178">
        <v>1</v>
      </c>
      <c r="M87" s="33"/>
    </row>
    <row r="88" spans="1:23" s="31" customFormat="1" ht="20.25" customHeight="1" x14ac:dyDescent="0.25">
      <c r="A88" s="511"/>
      <c r="B88" s="515"/>
      <c r="C88" s="178" t="s">
        <v>332</v>
      </c>
      <c r="D88" s="11">
        <f t="shared" si="48"/>
        <v>490.5</v>
      </c>
      <c r="E88" s="11">
        <v>0</v>
      </c>
      <c r="F88" s="11">
        <v>0</v>
      </c>
      <c r="G88" s="11">
        <v>490.5</v>
      </c>
      <c r="H88" s="11">
        <v>0</v>
      </c>
      <c r="I88" s="11">
        <v>0</v>
      </c>
      <c r="J88" s="511"/>
      <c r="K88" s="511"/>
      <c r="L88" s="179">
        <v>1</v>
      </c>
      <c r="M88" s="146"/>
    </row>
    <row r="89" spans="1:23" s="27" customFormat="1" ht="93.75" customHeight="1" x14ac:dyDescent="0.25">
      <c r="A89" s="511"/>
      <c r="B89" s="515"/>
      <c r="C89" s="178" t="s">
        <v>342</v>
      </c>
      <c r="D89" s="11">
        <f t="shared" si="48"/>
        <v>490.5</v>
      </c>
      <c r="E89" s="11">
        <v>0</v>
      </c>
      <c r="F89" s="11">
        <v>0</v>
      </c>
      <c r="G89" s="11">
        <v>490.5</v>
      </c>
      <c r="H89" s="11">
        <v>0</v>
      </c>
      <c r="I89" s="11">
        <v>0</v>
      </c>
      <c r="J89" s="511"/>
      <c r="K89" s="511"/>
      <c r="L89" s="178">
        <v>1</v>
      </c>
      <c r="M89" s="33"/>
    </row>
    <row r="90" spans="1:23" s="27" customFormat="1" ht="57.75" customHeight="1" x14ac:dyDescent="0.25">
      <c r="A90" s="511"/>
      <c r="B90" s="515"/>
      <c r="C90" s="178" t="s">
        <v>343</v>
      </c>
      <c r="D90" s="11">
        <f t="shared" si="48"/>
        <v>490.5</v>
      </c>
      <c r="E90" s="11">
        <v>0</v>
      </c>
      <c r="F90" s="11">
        <v>0</v>
      </c>
      <c r="G90" s="11">
        <v>490.5</v>
      </c>
      <c r="H90" s="11">
        <v>0</v>
      </c>
      <c r="I90" s="11">
        <v>0</v>
      </c>
      <c r="J90" s="511"/>
      <c r="K90" s="511"/>
      <c r="L90" s="178">
        <v>1</v>
      </c>
      <c r="M90" s="33"/>
    </row>
    <row r="91" spans="1:23" ht="29.25" customHeight="1" x14ac:dyDescent="0.25">
      <c r="A91" s="232" t="s">
        <v>519</v>
      </c>
      <c r="B91" s="232"/>
      <c r="C91" s="232"/>
      <c r="D91" s="232"/>
      <c r="E91" s="232"/>
      <c r="F91" s="232"/>
      <c r="G91" s="232"/>
      <c r="H91" s="232"/>
      <c r="I91" s="232"/>
      <c r="J91" s="232"/>
      <c r="K91" s="232"/>
      <c r="L91" s="232"/>
    </row>
    <row r="92" spans="1:23" ht="40.5" customHeight="1" x14ac:dyDescent="0.25">
      <c r="A92" s="518" t="s">
        <v>349</v>
      </c>
      <c r="B92" s="513" t="s">
        <v>142</v>
      </c>
      <c r="C92" s="179" t="s">
        <v>425</v>
      </c>
      <c r="D92" s="182">
        <f>E92+F92+G92+H92+I92</f>
        <v>341405.00000000006</v>
      </c>
      <c r="E92" s="182">
        <f t="shared" ref="E92:I92" si="49">SUM(E93:E99)</f>
        <v>6102.2</v>
      </c>
      <c r="F92" s="182">
        <f>SUM(F93:F99)</f>
        <v>335302.80000000005</v>
      </c>
      <c r="G92" s="182">
        <f t="shared" si="49"/>
        <v>0</v>
      </c>
      <c r="H92" s="182">
        <f t="shared" si="49"/>
        <v>0</v>
      </c>
      <c r="I92" s="182">
        <f t="shared" si="49"/>
        <v>0</v>
      </c>
      <c r="J92" s="232" t="s">
        <v>22</v>
      </c>
      <c r="K92" s="513" t="s">
        <v>688</v>
      </c>
      <c r="L92" s="179">
        <f>L93+L94+L95+L96+L97+L98+L99</f>
        <v>616</v>
      </c>
    </row>
    <row r="93" spans="1:23" ht="24" customHeight="1" x14ac:dyDescent="0.25">
      <c r="A93" s="518"/>
      <c r="B93" s="513"/>
      <c r="C93" s="178" t="s">
        <v>73</v>
      </c>
      <c r="D93" s="11">
        <f>SUM(E93:I93)</f>
        <v>49447.1</v>
      </c>
      <c r="E93" s="11">
        <f t="shared" ref="E93" si="50">E101+E117+E109</f>
        <v>1546.7</v>
      </c>
      <c r="F93" s="11">
        <f>F101+F117+F109</f>
        <v>47900.4</v>
      </c>
      <c r="G93" s="11">
        <f t="shared" ref="G93:I93" si="51">G101+G117+G109</f>
        <v>0</v>
      </c>
      <c r="H93" s="11">
        <f t="shared" si="51"/>
        <v>0</v>
      </c>
      <c r="I93" s="11">
        <f t="shared" si="51"/>
        <v>0</v>
      </c>
      <c r="J93" s="232"/>
      <c r="K93" s="513"/>
      <c r="L93" s="178">
        <v>82</v>
      </c>
      <c r="V93" s="27"/>
      <c r="W93" s="27"/>
    </row>
    <row r="94" spans="1:23" ht="22.5" customHeight="1" x14ac:dyDescent="0.25">
      <c r="A94" s="518"/>
      <c r="B94" s="513"/>
      <c r="C94" s="178" t="s">
        <v>77</v>
      </c>
      <c r="D94" s="11">
        <f>SUM(E94:I94)</f>
        <v>50025.1</v>
      </c>
      <c r="E94" s="11">
        <f t="shared" ref="E94" si="52">E102+E118+E110</f>
        <v>2124.6999999999998</v>
      </c>
      <c r="F94" s="11">
        <f t="shared" ref="F94:I99" si="53">F102+F118+F110</f>
        <v>47900.4</v>
      </c>
      <c r="G94" s="11">
        <f t="shared" si="53"/>
        <v>0</v>
      </c>
      <c r="H94" s="11">
        <f t="shared" si="53"/>
        <v>0</v>
      </c>
      <c r="I94" s="11">
        <f t="shared" si="53"/>
        <v>0</v>
      </c>
      <c r="J94" s="232"/>
      <c r="K94" s="513"/>
      <c r="L94" s="178">
        <v>84</v>
      </c>
    </row>
    <row r="95" spans="1:23" ht="26.25" customHeight="1" x14ac:dyDescent="0.25">
      <c r="A95" s="518"/>
      <c r="B95" s="513"/>
      <c r="C95" s="178" t="s">
        <v>330</v>
      </c>
      <c r="D95" s="11">
        <f t="shared" ref="D95:D99" si="54">SUM(E95:I95)</f>
        <v>50331.200000000004</v>
      </c>
      <c r="E95" s="11">
        <f t="shared" ref="E95" si="55">E103+E119+E111</f>
        <v>2430.8000000000002</v>
      </c>
      <c r="F95" s="11">
        <f t="shared" si="53"/>
        <v>47900.4</v>
      </c>
      <c r="G95" s="11">
        <f t="shared" si="53"/>
        <v>0</v>
      </c>
      <c r="H95" s="11">
        <f t="shared" si="53"/>
        <v>0</v>
      </c>
      <c r="I95" s="11">
        <f t="shared" si="53"/>
        <v>0</v>
      </c>
      <c r="J95" s="232"/>
      <c r="K95" s="513"/>
      <c r="L95" s="178">
        <v>86</v>
      </c>
      <c r="M95" s="138">
        <v>8</v>
      </c>
    </row>
    <row r="96" spans="1:23" ht="36" customHeight="1" x14ac:dyDescent="0.25">
      <c r="A96" s="518"/>
      <c r="B96" s="513"/>
      <c r="C96" s="178" t="s">
        <v>331</v>
      </c>
      <c r="D96" s="11">
        <f t="shared" si="54"/>
        <v>47900.4</v>
      </c>
      <c r="E96" s="11">
        <f t="shared" ref="E96" si="56">E104+E120+E112</f>
        <v>0</v>
      </c>
      <c r="F96" s="11">
        <f t="shared" si="53"/>
        <v>47900.4</v>
      </c>
      <c r="G96" s="11">
        <f t="shared" si="53"/>
        <v>0</v>
      </c>
      <c r="H96" s="11">
        <f t="shared" si="53"/>
        <v>0</v>
      </c>
      <c r="I96" s="11">
        <f t="shared" si="53"/>
        <v>0</v>
      </c>
      <c r="J96" s="232"/>
      <c r="K96" s="513"/>
      <c r="L96" s="178">
        <v>88</v>
      </c>
    </row>
    <row r="97" spans="1:14" s="143" customFormat="1" ht="33.75" customHeight="1" x14ac:dyDescent="0.25">
      <c r="A97" s="518"/>
      <c r="B97" s="513"/>
      <c r="C97" s="178" t="s">
        <v>332</v>
      </c>
      <c r="D97" s="11">
        <f t="shared" si="54"/>
        <v>47900.4</v>
      </c>
      <c r="E97" s="11">
        <f t="shared" ref="E97" si="57">E105+E121+E113</f>
        <v>0</v>
      </c>
      <c r="F97" s="11">
        <f t="shared" si="53"/>
        <v>47900.4</v>
      </c>
      <c r="G97" s="11">
        <f t="shared" si="53"/>
        <v>0</v>
      </c>
      <c r="H97" s="11">
        <f t="shared" si="53"/>
        <v>0</v>
      </c>
      <c r="I97" s="11">
        <f t="shared" si="53"/>
        <v>0</v>
      </c>
      <c r="J97" s="232"/>
      <c r="K97" s="513"/>
      <c r="L97" s="178">
        <v>90</v>
      </c>
      <c r="M97" s="142"/>
    </row>
    <row r="98" spans="1:14" s="27" customFormat="1" ht="55.5" customHeight="1" x14ac:dyDescent="0.25">
      <c r="A98" s="518"/>
      <c r="B98" s="513"/>
      <c r="C98" s="178" t="s">
        <v>342</v>
      </c>
      <c r="D98" s="11">
        <f t="shared" si="54"/>
        <v>47900.4</v>
      </c>
      <c r="E98" s="11">
        <f t="shared" ref="E98" si="58">E106+E122+E114</f>
        <v>0</v>
      </c>
      <c r="F98" s="11">
        <f t="shared" si="53"/>
        <v>47900.4</v>
      </c>
      <c r="G98" s="11">
        <f t="shared" si="53"/>
        <v>0</v>
      </c>
      <c r="H98" s="11">
        <f t="shared" si="53"/>
        <v>0</v>
      </c>
      <c r="I98" s="11">
        <f t="shared" si="53"/>
        <v>0</v>
      </c>
      <c r="J98" s="232"/>
      <c r="K98" s="513"/>
      <c r="L98" s="178">
        <v>92</v>
      </c>
      <c r="M98" s="33"/>
    </row>
    <row r="99" spans="1:14" s="27" customFormat="1" ht="45" x14ac:dyDescent="0.25">
      <c r="A99" s="518"/>
      <c r="B99" s="513"/>
      <c r="C99" s="178" t="s">
        <v>343</v>
      </c>
      <c r="D99" s="11">
        <f t="shared" si="54"/>
        <v>47900.4</v>
      </c>
      <c r="E99" s="11">
        <f>E107+E123+E115</f>
        <v>0</v>
      </c>
      <c r="F99" s="11">
        <f t="shared" si="53"/>
        <v>47900.4</v>
      </c>
      <c r="G99" s="11">
        <f t="shared" si="53"/>
        <v>0</v>
      </c>
      <c r="H99" s="11">
        <f t="shared" si="53"/>
        <v>0</v>
      </c>
      <c r="I99" s="11">
        <f t="shared" si="53"/>
        <v>0</v>
      </c>
      <c r="J99" s="232"/>
      <c r="K99" s="513"/>
      <c r="L99" s="178">
        <v>94</v>
      </c>
      <c r="M99" s="33"/>
    </row>
    <row r="100" spans="1:14" ht="38.25" customHeight="1" x14ac:dyDescent="0.25">
      <c r="A100" s="428" t="s">
        <v>92</v>
      </c>
      <c r="B100" s="232" t="s">
        <v>67</v>
      </c>
      <c r="C100" s="179" t="s">
        <v>425</v>
      </c>
      <c r="D100" s="182">
        <f>SUM(D101:D107)</f>
        <v>86751</v>
      </c>
      <c r="E100" s="182">
        <f t="shared" ref="E100" si="59">SUM(E101:E107)</f>
        <v>0</v>
      </c>
      <c r="F100" s="182">
        <f t="shared" ref="F100" si="60">SUM(F101:F107)</f>
        <v>86751</v>
      </c>
      <c r="G100" s="182">
        <f t="shared" ref="G100" si="61">SUM(G101:G107)</f>
        <v>0</v>
      </c>
      <c r="H100" s="182">
        <f t="shared" ref="H100" si="62">SUM(H101:H107)</f>
        <v>0</v>
      </c>
      <c r="I100" s="182">
        <f t="shared" ref="I100" si="63">SUM(I101:I107)</f>
        <v>0</v>
      </c>
      <c r="J100" s="232" t="s">
        <v>0</v>
      </c>
      <c r="K100" s="232" t="s">
        <v>143</v>
      </c>
      <c r="L100" s="179">
        <f>L101+L102+L103+L104+L105+L106+L107</f>
        <v>1330</v>
      </c>
    </row>
    <row r="101" spans="1:14" ht="38.25" customHeight="1" x14ac:dyDescent="0.25">
      <c r="A101" s="428"/>
      <c r="B101" s="232"/>
      <c r="C101" s="178" t="s">
        <v>73</v>
      </c>
      <c r="D101" s="11">
        <f>SUM(E101:I101)</f>
        <v>12393</v>
      </c>
      <c r="E101" s="11">
        <v>0</v>
      </c>
      <c r="F101" s="11">
        <v>12393</v>
      </c>
      <c r="G101" s="11">
        <v>0</v>
      </c>
      <c r="H101" s="11">
        <v>0</v>
      </c>
      <c r="I101" s="11">
        <v>0</v>
      </c>
      <c r="J101" s="232"/>
      <c r="K101" s="232"/>
      <c r="L101" s="178">
        <v>190</v>
      </c>
    </row>
    <row r="102" spans="1:14" ht="38.25" customHeight="1" x14ac:dyDescent="0.25">
      <c r="A102" s="428"/>
      <c r="B102" s="232"/>
      <c r="C102" s="178" t="s">
        <v>77</v>
      </c>
      <c r="D102" s="11">
        <f t="shared" ref="D102:D107" si="64">SUM(E102:I102)</f>
        <v>12393</v>
      </c>
      <c r="E102" s="11">
        <v>0</v>
      </c>
      <c r="F102" s="11">
        <v>12393</v>
      </c>
      <c r="G102" s="11">
        <v>0</v>
      </c>
      <c r="H102" s="11">
        <v>0</v>
      </c>
      <c r="I102" s="11">
        <v>0</v>
      </c>
      <c r="J102" s="232"/>
      <c r="K102" s="232"/>
      <c r="L102" s="178">
        <v>190</v>
      </c>
    </row>
    <row r="103" spans="1:14" ht="38.25" customHeight="1" x14ac:dyDescent="0.25">
      <c r="A103" s="428"/>
      <c r="B103" s="232"/>
      <c r="C103" s="178" t="s">
        <v>330</v>
      </c>
      <c r="D103" s="11">
        <f t="shared" si="64"/>
        <v>12393</v>
      </c>
      <c r="E103" s="11">
        <v>0</v>
      </c>
      <c r="F103" s="11">
        <v>12393</v>
      </c>
      <c r="G103" s="11">
        <v>0</v>
      </c>
      <c r="H103" s="11">
        <v>0</v>
      </c>
      <c r="I103" s="11">
        <v>0</v>
      </c>
      <c r="J103" s="232"/>
      <c r="K103" s="232"/>
      <c r="L103" s="178">
        <v>190</v>
      </c>
    </row>
    <row r="104" spans="1:14" ht="38.25" customHeight="1" x14ac:dyDescent="0.25">
      <c r="A104" s="428"/>
      <c r="B104" s="232"/>
      <c r="C104" s="178" t="s">
        <v>331</v>
      </c>
      <c r="D104" s="11">
        <f t="shared" si="64"/>
        <v>12393</v>
      </c>
      <c r="E104" s="11">
        <v>0</v>
      </c>
      <c r="F104" s="11">
        <v>12393</v>
      </c>
      <c r="G104" s="11">
        <v>0</v>
      </c>
      <c r="H104" s="11">
        <v>0</v>
      </c>
      <c r="I104" s="11">
        <v>0</v>
      </c>
      <c r="J104" s="232"/>
      <c r="K104" s="232"/>
      <c r="L104" s="178">
        <v>190</v>
      </c>
    </row>
    <row r="105" spans="1:14" s="143" customFormat="1" ht="38.25" customHeight="1" x14ac:dyDescent="0.25">
      <c r="A105" s="428"/>
      <c r="B105" s="232"/>
      <c r="C105" s="178" t="s">
        <v>332</v>
      </c>
      <c r="D105" s="11">
        <f t="shared" si="64"/>
        <v>12393</v>
      </c>
      <c r="E105" s="11">
        <v>0</v>
      </c>
      <c r="F105" s="11">
        <v>12393</v>
      </c>
      <c r="G105" s="11">
        <v>0</v>
      </c>
      <c r="H105" s="11">
        <v>0</v>
      </c>
      <c r="I105" s="11">
        <v>0</v>
      </c>
      <c r="J105" s="232"/>
      <c r="K105" s="232"/>
      <c r="L105" s="178">
        <v>190</v>
      </c>
      <c r="M105" s="142"/>
    </row>
    <row r="106" spans="1:14" s="27" customFormat="1" ht="45" x14ac:dyDescent="0.25">
      <c r="A106" s="428"/>
      <c r="B106" s="232"/>
      <c r="C106" s="178" t="s">
        <v>342</v>
      </c>
      <c r="D106" s="11">
        <f t="shared" si="64"/>
        <v>12393</v>
      </c>
      <c r="E106" s="11">
        <v>0</v>
      </c>
      <c r="F106" s="11">
        <v>12393</v>
      </c>
      <c r="G106" s="11">
        <v>0</v>
      </c>
      <c r="H106" s="11">
        <v>0</v>
      </c>
      <c r="I106" s="11">
        <v>0</v>
      </c>
      <c r="J106" s="232"/>
      <c r="K106" s="232"/>
      <c r="L106" s="181">
        <v>190</v>
      </c>
      <c r="M106" s="33"/>
    </row>
    <row r="107" spans="1:14" s="27" customFormat="1" ht="45" x14ac:dyDescent="0.25">
      <c r="A107" s="428"/>
      <c r="B107" s="232"/>
      <c r="C107" s="178" t="s">
        <v>343</v>
      </c>
      <c r="D107" s="11">
        <f t="shared" si="64"/>
        <v>12393</v>
      </c>
      <c r="E107" s="11">
        <v>0</v>
      </c>
      <c r="F107" s="11">
        <v>12393</v>
      </c>
      <c r="G107" s="11">
        <v>0</v>
      </c>
      <c r="H107" s="11">
        <v>0</v>
      </c>
      <c r="I107" s="11">
        <v>0</v>
      </c>
      <c r="J107" s="232"/>
      <c r="K107" s="232"/>
      <c r="L107" s="181">
        <v>190</v>
      </c>
      <c r="M107" s="33"/>
    </row>
    <row r="108" spans="1:14" s="158" customFormat="1" ht="39" customHeight="1" x14ac:dyDescent="0.25">
      <c r="A108" s="428" t="s">
        <v>131</v>
      </c>
      <c r="B108" s="232" t="s">
        <v>68</v>
      </c>
      <c r="C108" s="179" t="s">
        <v>425</v>
      </c>
      <c r="D108" s="182">
        <f>SUM(D109:D115)</f>
        <v>248551.8</v>
      </c>
      <c r="E108" s="182">
        <f t="shared" ref="E108" si="65">SUM(E109:E115)</f>
        <v>0</v>
      </c>
      <c r="F108" s="182">
        <f>SUM(F109:F115)</f>
        <v>248551.8</v>
      </c>
      <c r="G108" s="182">
        <f t="shared" ref="G108" si="66">SUM(G109:G115)</f>
        <v>0</v>
      </c>
      <c r="H108" s="182">
        <f t="shared" ref="H108" si="67">SUM(H109:H115)</f>
        <v>0</v>
      </c>
      <c r="I108" s="182">
        <f t="shared" ref="I108" si="68">SUM(I109:I115)</f>
        <v>0</v>
      </c>
      <c r="J108" s="232" t="s">
        <v>506</v>
      </c>
      <c r="K108" s="232" t="s">
        <v>689</v>
      </c>
      <c r="L108" s="179">
        <f>L109+L110+L111+L112+L113+L114+L115</f>
        <v>1360</v>
      </c>
      <c r="N108" s="158" t="s">
        <v>734</v>
      </c>
    </row>
    <row r="109" spans="1:14" x14ac:dyDescent="0.25">
      <c r="A109" s="428"/>
      <c r="B109" s="232"/>
      <c r="C109" s="178" t="s">
        <v>73</v>
      </c>
      <c r="D109" s="11">
        <f>SUM(E109:I109)</f>
        <v>35507.4</v>
      </c>
      <c r="E109" s="11">
        <v>0</v>
      </c>
      <c r="F109" s="11">
        <v>35507.4</v>
      </c>
      <c r="G109" s="11">
        <v>0</v>
      </c>
      <c r="H109" s="11">
        <v>0</v>
      </c>
      <c r="I109" s="11">
        <v>0</v>
      </c>
      <c r="J109" s="232"/>
      <c r="K109" s="232"/>
      <c r="L109" s="178">
        <v>194</v>
      </c>
    </row>
    <row r="110" spans="1:14" x14ac:dyDescent="0.25">
      <c r="A110" s="428"/>
      <c r="B110" s="232"/>
      <c r="C110" s="178" t="s">
        <v>77</v>
      </c>
      <c r="D110" s="11">
        <f>SUM(E110:I110)</f>
        <v>35507.4</v>
      </c>
      <c r="E110" s="11">
        <v>0</v>
      </c>
      <c r="F110" s="11">
        <v>35507.4</v>
      </c>
      <c r="G110" s="11">
        <v>0</v>
      </c>
      <c r="H110" s="11">
        <v>0</v>
      </c>
      <c r="I110" s="11">
        <v>0</v>
      </c>
      <c r="J110" s="232"/>
      <c r="K110" s="232"/>
      <c r="L110" s="178">
        <v>195</v>
      </c>
    </row>
    <row r="111" spans="1:14" x14ac:dyDescent="0.25">
      <c r="A111" s="428"/>
      <c r="B111" s="232"/>
      <c r="C111" s="178" t="s">
        <v>330</v>
      </c>
      <c r="D111" s="11">
        <f t="shared" ref="D111:D115" si="69">SUM(E111:I111)</f>
        <v>35507.4</v>
      </c>
      <c r="E111" s="11">
        <v>0</v>
      </c>
      <c r="F111" s="11">
        <v>35507.4</v>
      </c>
      <c r="G111" s="11">
        <v>0</v>
      </c>
      <c r="H111" s="11">
        <v>0</v>
      </c>
      <c r="I111" s="11">
        <v>0</v>
      </c>
      <c r="J111" s="232"/>
      <c r="K111" s="232"/>
      <c r="L111" s="178">
        <v>195</v>
      </c>
    </row>
    <row r="112" spans="1:14" ht="30.75" customHeight="1" x14ac:dyDescent="0.25">
      <c r="A112" s="428"/>
      <c r="B112" s="232"/>
      <c r="C112" s="178" t="s">
        <v>331</v>
      </c>
      <c r="D112" s="11">
        <f t="shared" si="69"/>
        <v>35507.4</v>
      </c>
      <c r="E112" s="11">
        <v>0</v>
      </c>
      <c r="F112" s="11">
        <v>35507.4</v>
      </c>
      <c r="G112" s="11">
        <v>0</v>
      </c>
      <c r="H112" s="11">
        <v>0</v>
      </c>
      <c r="I112" s="11">
        <v>0</v>
      </c>
      <c r="J112" s="232"/>
      <c r="K112" s="232"/>
      <c r="L112" s="178">
        <v>194</v>
      </c>
    </row>
    <row r="113" spans="1:13" s="143" customFormat="1" ht="45" customHeight="1" x14ac:dyDescent="0.25">
      <c r="A113" s="428"/>
      <c r="B113" s="232"/>
      <c r="C113" s="178" t="s">
        <v>332</v>
      </c>
      <c r="D113" s="11">
        <f t="shared" si="69"/>
        <v>35507.4</v>
      </c>
      <c r="E113" s="11">
        <v>0</v>
      </c>
      <c r="F113" s="11">
        <v>35507.4</v>
      </c>
      <c r="G113" s="11">
        <v>0</v>
      </c>
      <c r="H113" s="11">
        <v>0</v>
      </c>
      <c r="I113" s="11">
        <v>0</v>
      </c>
      <c r="J113" s="232"/>
      <c r="K113" s="232"/>
      <c r="L113" s="178">
        <v>194</v>
      </c>
      <c r="M113" s="142"/>
    </row>
    <row r="114" spans="1:13" s="27" customFormat="1" ht="45" x14ac:dyDescent="0.25">
      <c r="A114" s="428"/>
      <c r="B114" s="232"/>
      <c r="C114" s="178" t="s">
        <v>342</v>
      </c>
      <c r="D114" s="11">
        <f t="shared" si="69"/>
        <v>35507.4</v>
      </c>
      <c r="E114" s="11">
        <v>0</v>
      </c>
      <c r="F114" s="11">
        <v>35507.4</v>
      </c>
      <c r="G114" s="11">
        <v>0</v>
      </c>
      <c r="H114" s="11">
        <v>0</v>
      </c>
      <c r="I114" s="11">
        <v>0</v>
      </c>
      <c r="J114" s="232"/>
      <c r="K114" s="232"/>
      <c r="L114" s="181">
        <v>194</v>
      </c>
      <c r="M114" s="33"/>
    </row>
    <row r="115" spans="1:13" s="27" customFormat="1" ht="45" x14ac:dyDescent="0.25">
      <c r="A115" s="428"/>
      <c r="B115" s="232"/>
      <c r="C115" s="178" t="s">
        <v>343</v>
      </c>
      <c r="D115" s="11">
        <f t="shared" si="69"/>
        <v>35507.4</v>
      </c>
      <c r="E115" s="11">
        <v>0</v>
      </c>
      <c r="F115" s="11">
        <v>35507.4</v>
      </c>
      <c r="G115" s="11">
        <v>0</v>
      </c>
      <c r="H115" s="11">
        <v>0</v>
      </c>
      <c r="I115" s="11">
        <v>0</v>
      </c>
      <c r="J115" s="232"/>
      <c r="K115" s="232"/>
      <c r="L115" s="181">
        <v>194</v>
      </c>
      <c r="M115" s="33"/>
    </row>
    <row r="116" spans="1:13" ht="36.75" customHeight="1" x14ac:dyDescent="0.25">
      <c r="A116" s="428" t="s">
        <v>432</v>
      </c>
      <c r="B116" s="232" t="s">
        <v>69</v>
      </c>
      <c r="C116" s="179" t="s">
        <v>425</v>
      </c>
      <c r="D116" s="182">
        <f>SUM(D117:D123)</f>
        <v>6102.2</v>
      </c>
      <c r="E116" s="182">
        <f>SUM(E117:E123)</f>
        <v>6102.2</v>
      </c>
      <c r="F116" s="182">
        <f t="shared" ref="F116" si="70">SUM(F117:F123)</f>
        <v>0</v>
      </c>
      <c r="G116" s="182">
        <f t="shared" ref="G116" si="71">SUM(G117:G123)</f>
        <v>0</v>
      </c>
      <c r="H116" s="182">
        <f t="shared" ref="H116" si="72">SUM(H117:H123)</f>
        <v>0</v>
      </c>
      <c r="I116" s="182">
        <f t="shared" ref="I116" si="73">SUM(I117:I123)</f>
        <v>0</v>
      </c>
      <c r="J116" s="232" t="s">
        <v>0</v>
      </c>
      <c r="K116" s="232" t="s">
        <v>690</v>
      </c>
      <c r="L116" s="179">
        <f>L117+L118+L119+L120+L121+L122+L123</f>
        <v>483</v>
      </c>
    </row>
    <row r="117" spans="1:13" ht="24" customHeight="1" x14ac:dyDescent="0.25">
      <c r="A117" s="428"/>
      <c r="B117" s="232"/>
      <c r="C117" s="178" t="s">
        <v>73</v>
      </c>
      <c r="D117" s="11">
        <f>SUM(E117:I117)</f>
        <v>1546.7</v>
      </c>
      <c r="E117" s="11">
        <v>1546.7</v>
      </c>
      <c r="F117" s="11">
        <v>0</v>
      </c>
      <c r="G117" s="11">
        <v>0</v>
      </c>
      <c r="H117" s="11">
        <v>0</v>
      </c>
      <c r="I117" s="11">
        <v>0</v>
      </c>
      <c r="J117" s="232"/>
      <c r="K117" s="232"/>
      <c r="L117" s="178">
        <v>69</v>
      </c>
    </row>
    <row r="118" spans="1:13" ht="32.25" customHeight="1" x14ac:dyDescent="0.25">
      <c r="A118" s="428"/>
      <c r="B118" s="232"/>
      <c r="C118" s="178" t="s">
        <v>77</v>
      </c>
      <c r="D118" s="11">
        <f t="shared" ref="D118:D138" si="74">SUM(E118:I118)</f>
        <v>2124.6999999999998</v>
      </c>
      <c r="E118" s="11">
        <v>2124.6999999999998</v>
      </c>
      <c r="F118" s="11">
        <v>0</v>
      </c>
      <c r="G118" s="11">
        <v>0</v>
      </c>
      <c r="H118" s="11">
        <v>0</v>
      </c>
      <c r="I118" s="11">
        <v>0</v>
      </c>
      <c r="J118" s="232"/>
      <c r="K118" s="232"/>
      <c r="L118" s="178">
        <v>69</v>
      </c>
    </row>
    <row r="119" spans="1:13" ht="50.25" customHeight="1" x14ac:dyDescent="0.25">
      <c r="A119" s="428"/>
      <c r="B119" s="232"/>
      <c r="C119" s="178" t="s">
        <v>330</v>
      </c>
      <c r="D119" s="11">
        <f t="shared" si="74"/>
        <v>2430.8000000000002</v>
      </c>
      <c r="E119" s="11">
        <v>2430.8000000000002</v>
      </c>
      <c r="F119" s="11">
        <v>0</v>
      </c>
      <c r="G119" s="11">
        <v>0</v>
      </c>
      <c r="H119" s="11">
        <v>0</v>
      </c>
      <c r="I119" s="11">
        <v>0</v>
      </c>
      <c r="J119" s="232"/>
      <c r="K119" s="232"/>
      <c r="L119" s="178">
        <v>69</v>
      </c>
    </row>
    <row r="120" spans="1:13" ht="37.5" customHeight="1" x14ac:dyDescent="0.25">
      <c r="A120" s="428"/>
      <c r="B120" s="232"/>
      <c r="C120" s="178" t="s">
        <v>331</v>
      </c>
      <c r="D120" s="11">
        <f t="shared" si="74"/>
        <v>0</v>
      </c>
      <c r="E120" s="11">
        <v>0</v>
      </c>
      <c r="F120" s="11">
        <v>0</v>
      </c>
      <c r="G120" s="11">
        <v>0</v>
      </c>
      <c r="H120" s="11">
        <v>0</v>
      </c>
      <c r="I120" s="11">
        <v>0</v>
      </c>
      <c r="J120" s="232"/>
      <c r="K120" s="232"/>
      <c r="L120" s="178">
        <v>69</v>
      </c>
    </row>
    <row r="121" spans="1:13" s="143" customFormat="1" ht="27.75" customHeight="1" x14ac:dyDescent="0.25">
      <c r="A121" s="428"/>
      <c r="B121" s="232"/>
      <c r="C121" s="178" t="s">
        <v>332</v>
      </c>
      <c r="D121" s="11">
        <f>SUM(E121:I121)</f>
        <v>0</v>
      </c>
      <c r="E121" s="11">
        <v>0</v>
      </c>
      <c r="F121" s="11">
        <v>0</v>
      </c>
      <c r="G121" s="11">
        <v>0</v>
      </c>
      <c r="H121" s="11">
        <v>0</v>
      </c>
      <c r="I121" s="11">
        <v>0</v>
      </c>
      <c r="J121" s="232"/>
      <c r="K121" s="232"/>
      <c r="L121" s="178">
        <v>69</v>
      </c>
      <c r="M121" s="142"/>
    </row>
    <row r="122" spans="1:13" s="27" customFormat="1" ht="45" x14ac:dyDescent="0.25">
      <c r="A122" s="428"/>
      <c r="B122" s="232"/>
      <c r="C122" s="178" t="s">
        <v>342</v>
      </c>
      <c r="D122" s="11">
        <f t="shared" si="74"/>
        <v>0</v>
      </c>
      <c r="E122" s="11">
        <v>0</v>
      </c>
      <c r="F122" s="11">
        <v>0</v>
      </c>
      <c r="G122" s="11">
        <v>0</v>
      </c>
      <c r="H122" s="11">
        <v>0</v>
      </c>
      <c r="I122" s="11">
        <v>0</v>
      </c>
      <c r="J122" s="232"/>
      <c r="K122" s="232"/>
      <c r="L122" s="181">
        <v>69</v>
      </c>
      <c r="M122" s="33"/>
    </row>
    <row r="123" spans="1:13" s="27" customFormat="1" ht="45" x14ac:dyDescent="0.25">
      <c r="A123" s="428"/>
      <c r="B123" s="232"/>
      <c r="C123" s="178" t="s">
        <v>343</v>
      </c>
      <c r="D123" s="11">
        <f t="shared" si="74"/>
        <v>0</v>
      </c>
      <c r="E123" s="11">
        <v>0</v>
      </c>
      <c r="F123" s="11">
        <v>0</v>
      </c>
      <c r="G123" s="11">
        <v>0</v>
      </c>
      <c r="H123" s="11">
        <v>0</v>
      </c>
      <c r="I123" s="11">
        <v>0</v>
      </c>
      <c r="J123" s="232"/>
      <c r="K123" s="232"/>
      <c r="L123" s="181">
        <v>69</v>
      </c>
      <c r="M123" s="33"/>
    </row>
    <row r="124" spans="1:13" s="27" customFormat="1" ht="38.25" customHeight="1" x14ac:dyDescent="0.25">
      <c r="A124" s="516" t="s">
        <v>433</v>
      </c>
      <c r="B124" s="516"/>
      <c r="C124" s="516"/>
      <c r="D124" s="516"/>
      <c r="E124" s="516"/>
      <c r="F124" s="516"/>
      <c r="G124" s="516"/>
      <c r="H124" s="516"/>
      <c r="I124" s="516"/>
      <c r="J124" s="516"/>
      <c r="K124" s="516"/>
      <c r="L124" s="516"/>
      <c r="M124" s="33"/>
    </row>
    <row r="125" spans="1:13" ht="33.75" customHeight="1" x14ac:dyDescent="0.25">
      <c r="A125" s="428" t="s">
        <v>351</v>
      </c>
      <c r="B125" s="232" t="s">
        <v>643</v>
      </c>
      <c r="C125" s="179" t="s">
        <v>425</v>
      </c>
      <c r="D125" s="182">
        <f>SUM(D126:D132)</f>
        <v>130553.4</v>
      </c>
      <c r="E125" s="182">
        <f t="shared" ref="E125" si="75">SUM(E126:E132)</f>
        <v>14860.2</v>
      </c>
      <c r="F125" s="182">
        <f t="shared" ref="F125" si="76">SUM(F126:F132)</f>
        <v>115693.20000000001</v>
      </c>
      <c r="G125" s="182">
        <f t="shared" ref="G125" si="77">SUM(G126:G132)</f>
        <v>0</v>
      </c>
      <c r="H125" s="182">
        <f t="shared" ref="H125" si="78">SUM(H126:H132)</f>
        <v>0</v>
      </c>
      <c r="I125" s="182">
        <f t="shared" ref="I125" si="79">SUM(I126:I132)</f>
        <v>0</v>
      </c>
      <c r="J125" s="513" t="s">
        <v>22</v>
      </c>
      <c r="K125" s="232" t="s">
        <v>144</v>
      </c>
      <c r="L125" s="179">
        <f>L126+L127+L128+L129+L130+L131+L132</f>
        <v>105</v>
      </c>
    </row>
    <row r="126" spans="1:13" ht="21.75" customHeight="1" x14ac:dyDescent="0.25">
      <c r="A126" s="428"/>
      <c r="B126" s="232"/>
      <c r="C126" s="178" t="s">
        <v>73</v>
      </c>
      <c r="D126" s="11">
        <f t="shared" si="74"/>
        <v>21477.599999999999</v>
      </c>
      <c r="E126" s="11">
        <f>E134</f>
        <v>4950</v>
      </c>
      <c r="F126" s="11">
        <f>F134</f>
        <v>16527.599999999999</v>
      </c>
      <c r="G126" s="11">
        <f t="shared" ref="G126:I126" si="80">G134</f>
        <v>0</v>
      </c>
      <c r="H126" s="11">
        <f t="shared" si="80"/>
        <v>0</v>
      </c>
      <c r="I126" s="11">
        <f t="shared" si="80"/>
        <v>0</v>
      </c>
      <c r="J126" s="513"/>
      <c r="K126" s="232"/>
      <c r="L126" s="178">
        <f>L134</f>
        <v>15</v>
      </c>
    </row>
    <row r="127" spans="1:13" ht="21.75" customHeight="1" x14ac:dyDescent="0.25">
      <c r="A127" s="428"/>
      <c r="B127" s="232"/>
      <c r="C127" s="178" t="s">
        <v>77</v>
      </c>
      <c r="D127" s="11">
        <f t="shared" si="74"/>
        <v>21482.699999999997</v>
      </c>
      <c r="E127" s="11">
        <f t="shared" ref="E127:I127" si="81">E135</f>
        <v>4955.1000000000004</v>
      </c>
      <c r="F127" s="11">
        <f>F135</f>
        <v>16527.599999999999</v>
      </c>
      <c r="G127" s="11">
        <f t="shared" si="81"/>
        <v>0</v>
      </c>
      <c r="H127" s="11">
        <f t="shared" si="81"/>
        <v>0</v>
      </c>
      <c r="I127" s="11">
        <f t="shared" si="81"/>
        <v>0</v>
      </c>
      <c r="J127" s="513"/>
      <c r="K127" s="232"/>
      <c r="L127" s="178">
        <f t="shared" ref="L127:L132" si="82">L135</f>
        <v>15</v>
      </c>
    </row>
    <row r="128" spans="1:13" ht="21.75" customHeight="1" x14ac:dyDescent="0.25">
      <c r="A128" s="428"/>
      <c r="B128" s="232"/>
      <c r="C128" s="178" t="s">
        <v>330</v>
      </c>
      <c r="D128" s="11">
        <f t="shared" si="74"/>
        <v>21482.699999999997</v>
      </c>
      <c r="E128" s="11">
        <f t="shared" ref="E128:I128" si="83">E136</f>
        <v>4955.1000000000004</v>
      </c>
      <c r="F128" s="11">
        <f t="shared" si="83"/>
        <v>16527.599999999999</v>
      </c>
      <c r="G128" s="11">
        <f t="shared" si="83"/>
        <v>0</v>
      </c>
      <c r="H128" s="11">
        <f t="shared" si="83"/>
        <v>0</v>
      </c>
      <c r="I128" s="11">
        <f t="shared" si="83"/>
        <v>0</v>
      </c>
      <c r="J128" s="513"/>
      <c r="K128" s="232"/>
      <c r="L128" s="178">
        <f t="shared" si="82"/>
        <v>15</v>
      </c>
    </row>
    <row r="129" spans="1:13" ht="21.75" customHeight="1" x14ac:dyDescent="0.25">
      <c r="A129" s="428"/>
      <c r="B129" s="232"/>
      <c r="C129" s="178" t="s">
        <v>331</v>
      </c>
      <c r="D129" s="11">
        <f t="shared" si="74"/>
        <v>16527.599999999999</v>
      </c>
      <c r="E129" s="11">
        <f t="shared" ref="E129:I129" si="84">E137</f>
        <v>0</v>
      </c>
      <c r="F129" s="11">
        <f t="shared" si="84"/>
        <v>16527.599999999999</v>
      </c>
      <c r="G129" s="11">
        <f t="shared" si="84"/>
        <v>0</v>
      </c>
      <c r="H129" s="11">
        <f t="shared" si="84"/>
        <v>0</v>
      </c>
      <c r="I129" s="11">
        <f t="shared" si="84"/>
        <v>0</v>
      </c>
      <c r="J129" s="513"/>
      <c r="K129" s="232"/>
      <c r="L129" s="178">
        <f t="shared" si="82"/>
        <v>15</v>
      </c>
    </row>
    <row r="130" spans="1:13" s="143" customFormat="1" ht="21.75" customHeight="1" x14ac:dyDescent="0.25">
      <c r="A130" s="428"/>
      <c r="B130" s="232"/>
      <c r="C130" s="178" t="s">
        <v>332</v>
      </c>
      <c r="D130" s="11">
        <f t="shared" si="74"/>
        <v>16527.599999999999</v>
      </c>
      <c r="E130" s="11">
        <f>E138</f>
        <v>0</v>
      </c>
      <c r="F130" s="11">
        <f t="shared" ref="F130" si="85">F138</f>
        <v>16527.599999999999</v>
      </c>
      <c r="G130" s="11">
        <f t="shared" ref="G130:I130" si="86">G138</f>
        <v>0</v>
      </c>
      <c r="H130" s="11">
        <f t="shared" si="86"/>
        <v>0</v>
      </c>
      <c r="I130" s="11">
        <f t="shared" si="86"/>
        <v>0</v>
      </c>
      <c r="J130" s="513"/>
      <c r="K130" s="232"/>
      <c r="L130" s="178">
        <f t="shared" si="82"/>
        <v>15</v>
      </c>
      <c r="M130" s="142"/>
    </row>
    <row r="131" spans="1:13" s="27" customFormat="1" ht="45" x14ac:dyDescent="0.25">
      <c r="A131" s="428"/>
      <c r="B131" s="232"/>
      <c r="C131" s="178" t="s">
        <v>342</v>
      </c>
      <c r="D131" s="11">
        <f t="shared" si="74"/>
        <v>16527.599999999999</v>
      </c>
      <c r="E131" s="11">
        <f t="shared" ref="E131:I131" si="87">E139</f>
        <v>0</v>
      </c>
      <c r="F131" s="11">
        <f t="shared" si="87"/>
        <v>16527.599999999999</v>
      </c>
      <c r="G131" s="11">
        <f t="shared" si="87"/>
        <v>0</v>
      </c>
      <c r="H131" s="11">
        <f t="shared" si="87"/>
        <v>0</v>
      </c>
      <c r="I131" s="11">
        <f t="shared" si="87"/>
        <v>0</v>
      </c>
      <c r="J131" s="513"/>
      <c r="K131" s="232"/>
      <c r="L131" s="178">
        <f t="shared" si="82"/>
        <v>15</v>
      </c>
      <c r="M131" s="33"/>
    </row>
    <row r="132" spans="1:13" s="27" customFormat="1" ht="45" x14ac:dyDescent="0.25">
      <c r="A132" s="428"/>
      <c r="B132" s="232"/>
      <c r="C132" s="178" t="s">
        <v>343</v>
      </c>
      <c r="D132" s="11">
        <f t="shared" si="74"/>
        <v>16527.599999999999</v>
      </c>
      <c r="E132" s="11">
        <f t="shared" ref="E132:I132" si="88">E140</f>
        <v>0</v>
      </c>
      <c r="F132" s="11">
        <f t="shared" si="88"/>
        <v>16527.599999999999</v>
      </c>
      <c r="G132" s="11">
        <f t="shared" si="88"/>
        <v>0</v>
      </c>
      <c r="H132" s="11">
        <f t="shared" si="88"/>
        <v>0</v>
      </c>
      <c r="I132" s="11">
        <f t="shared" si="88"/>
        <v>0</v>
      </c>
      <c r="J132" s="513"/>
      <c r="K132" s="232"/>
      <c r="L132" s="178">
        <f t="shared" si="82"/>
        <v>15</v>
      </c>
      <c r="M132" s="33"/>
    </row>
    <row r="133" spans="1:13" ht="35.25" customHeight="1" x14ac:dyDescent="0.25">
      <c r="A133" s="428" t="s">
        <v>422</v>
      </c>
      <c r="B133" s="232" t="s">
        <v>70</v>
      </c>
      <c r="C133" s="179" t="s">
        <v>425</v>
      </c>
      <c r="D133" s="182">
        <f>SUM(D134:D140)</f>
        <v>130553.4</v>
      </c>
      <c r="E133" s="182">
        <f t="shared" ref="E133" si="89">SUM(E134:E140)</f>
        <v>14860.2</v>
      </c>
      <c r="F133" s="182">
        <f t="shared" ref="F133" si="90">SUM(F134:F140)</f>
        <v>115693.20000000001</v>
      </c>
      <c r="G133" s="182">
        <f t="shared" ref="G133" si="91">SUM(G134:G140)</f>
        <v>0</v>
      </c>
      <c r="H133" s="182">
        <f t="shared" ref="H133" si="92">SUM(H134:H140)</f>
        <v>0</v>
      </c>
      <c r="I133" s="182">
        <f t="shared" ref="I133" si="93">SUM(I134:I140)</f>
        <v>0</v>
      </c>
      <c r="J133" s="513" t="s">
        <v>507</v>
      </c>
      <c r="K133" s="232" t="s">
        <v>691</v>
      </c>
      <c r="L133" s="179">
        <f>L134+L135+L136+L137+L138+L139+L140</f>
        <v>105</v>
      </c>
    </row>
    <row r="134" spans="1:13" ht="21.75" customHeight="1" x14ac:dyDescent="0.25">
      <c r="A134" s="428"/>
      <c r="B134" s="232"/>
      <c r="C134" s="178" t="s">
        <v>73</v>
      </c>
      <c r="D134" s="11">
        <f>SUM(E134:I134)</f>
        <v>21477.599999999999</v>
      </c>
      <c r="E134" s="11">
        <v>4950</v>
      </c>
      <c r="F134" s="11">
        <v>16527.599999999999</v>
      </c>
      <c r="G134" s="11">
        <v>0</v>
      </c>
      <c r="H134" s="11">
        <v>0</v>
      </c>
      <c r="I134" s="11">
        <v>0</v>
      </c>
      <c r="J134" s="513"/>
      <c r="K134" s="232"/>
      <c r="L134" s="178">
        <v>15</v>
      </c>
    </row>
    <row r="135" spans="1:13" ht="21.75" customHeight="1" x14ac:dyDescent="0.25">
      <c r="A135" s="428"/>
      <c r="B135" s="232"/>
      <c r="C135" s="178" t="s">
        <v>77</v>
      </c>
      <c r="D135" s="11">
        <f t="shared" si="74"/>
        <v>21482.699999999997</v>
      </c>
      <c r="E135" s="11">
        <v>4955.1000000000004</v>
      </c>
      <c r="F135" s="11">
        <v>16527.599999999999</v>
      </c>
      <c r="G135" s="11">
        <v>0</v>
      </c>
      <c r="H135" s="11">
        <v>0</v>
      </c>
      <c r="I135" s="11">
        <v>0</v>
      </c>
      <c r="J135" s="513"/>
      <c r="K135" s="232"/>
      <c r="L135" s="178">
        <v>15</v>
      </c>
    </row>
    <row r="136" spans="1:13" ht="21.75" customHeight="1" x14ac:dyDescent="0.25">
      <c r="A136" s="428"/>
      <c r="B136" s="232"/>
      <c r="C136" s="178" t="s">
        <v>330</v>
      </c>
      <c r="D136" s="11">
        <f t="shared" si="74"/>
        <v>21482.699999999997</v>
      </c>
      <c r="E136" s="11">
        <v>4955.1000000000004</v>
      </c>
      <c r="F136" s="11">
        <v>16527.599999999999</v>
      </c>
      <c r="G136" s="11">
        <v>0</v>
      </c>
      <c r="H136" s="11">
        <v>0</v>
      </c>
      <c r="I136" s="11">
        <v>0</v>
      </c>
      <c r="J136" s="513"/>
      <c r="K136" s="232"/>
      <c r="L136" s="178">
        <v>15</v>
      </c>
    </row>
    <row r="137" spans="1:13" ht="21.75" customHeight="1" x14ac:dyDescent="0.25">
      <c r="A137" s="428"/>
      <c r="B137" s="232"/>
      <c r="C137" s="178" t="s">
        <v>331</v>
      </c>
      <c r="D137" s="11">
        <f t="shared" si="74"/>
        <v>16527.599999999999</v>
      </c>
      <c r="E137" s="11">
        <v>0</v>
      </c>
      <c r="F137" s="11">
        <v>16527.599999999999</v>
      </c>
      <c r="G137" s="11">
        <v>0</v>
      </c>
      <c r="H137" s="11">
        <v>0</v>
      </c>
      <c r="I137" s="11">
        <v>0</v>
      </c>
      <c r="J137" s="513"/>
      <c r="K137" s="232"/>
      <c r="L137" s="178">
        <v>15</v>
      </c>
    </row>
    <row r="138" spans="1:13" s="143" customFormat="1" ht="21.75" customHeight="1" x14ac:dyDescent="0.25">
      <c r="A138" s="428"/>
      <c r="B138" s="232"/>
      <c r="C138" s="179" t="s">
        <v>332</v>
      </c>
      <c r="D138" s="11">
        <f t="shared" si="74"/>
        <v>16527.599999999999</v>
      </c>
      <c r="E138" s="11">
        <v>0</v>
      </c>
      <c r="F138" s="11">
        <v>16527.599999999999</v>
      </c>
      <c r="G138" s="11">
        <v>0</v>
      </c>
      <c r="H138" s="11">
        <v>0</v>
      </c>
      <c r="I138" s="11">
        <v>0</v>
      </c>
      <c r="J138" s="513"/>
      <c r="K138" s="232"/>
      <c r="L138" s="178">
        <v>15</v>
      </c>
      <c r="M138" s="142"/>
    </row>
    <row r="139" spans="1:13" s="27" customFormat="1" ht="48" customHeight="1" x14ac:dyDescent="0.25">
      <c r="A139" s="428"/>
      <c r="B139" s="232"/>
      <c r="C139" s="178" t="s">
        <v>342</v>
      </c>
      <c r="D139" s="11">
        <f t="shared" ref="D139:D140" si="94">SUM(E139:I139)</f>
        <v>16527.599999999999</v>
      </c>
      <c r="E139" s="11">
        <v>0</v>
      </c>
      <c r="F139" s="11">
        <v>16527.599999999999</v>
      </c>
      <c r="G139" s="11">
        <v>0</v>
      </c>
      <c r="H139" s="11">
        <v>0</v>
      </c>
      <c r="I139" s="11">
        <v>0</v>
      </c>
      <c r="J139" s="513"/>
      <c r="K139" s="232"/>
      <c r="L139" s="181">
        <v>15</v>
      </c>
      <c r="M139" s="33"/>
    </row>
    <row r="140" spans="1:13" s="27" customFormat="1" ht="58.5" customHeight="1" x14ac:dyDescent="0.25">
      <c r="A140" s="428"/>
      <c r="B140" s="232"/>
      <c r="C140" s="178" t="s">
        <v>343</v>
      </c>
      <c r="D140" s="11">
        <f t="shared" si="94"/>
        <v>16527.599999999999</v>
      </c>
      <c r="E140" s="11">
        <v>0</v>
      </c>
      <c r="F140" s="11">
        <v>16527.599999999999</v>
      </c>
      <c r="G140" s="11">
        <v>0</v>
      </c>
      <c r="H140" s="11">
        <v>0</v>
      </c>
      <c r="I140" s="11">
        <v>0</v>
      </c>
      <c r="J140" s="513"/>
      <c r="K140" s="232"/>
      <c r="L140" s="181">
        <v>15</v>
      </c>
      <c r="M140" s="33"/>
    </row>
    <row r="141" spans="1:13" ht="36" customHeight="1" x14ac:dyDescent="0.25">
      <c r="A141" s="517" t="s">
        <v>508</v>
      </c>
      <c r="B141" s="517"/>
      <c r="C141" s="517"/>
      <c r="D141" s="517"/>
      <c r="E141" s="517"/>
      <c r="F141" s="517"/>
      <c r="G141" s="517"/>
      <c r="H141" s="517"/>
      <c r="I141" s="517"/>
      <c r="J141" s="517"/>
      <c r="K141" s="517"/>
      <c r="L141" s="517"/>
    </row>
    <row r="142" spans="1:13" ht="28.5" customHeight="1" x14ac:dyDescent="0.25">
      <c r="A142" s="428" t="s">
        <v>352</v>
      </c>
      <c r="B142" s="232" t="s">
        <v>145</v>
      </c>
      <c r="C142" s="179" t="s">
        <v>425</v>
      </c>
      <c r="D142" s="182">
        <f>SUM(D143:D149)</f>
        <v>5460</v>
      </c>
      <c r="E142" s="182">
        <f t="shared" ref="E142" si="95">SUM(E143:E149)</f>
        <v>0</v>
      </c>
      <c r="F142" s="182">
        <f t="shared" ref="F142" si="96">SUM(F143:F149)</f>
        <v>5460</v>
      </c>
      <c r="G142" s="182">
        <f t="shared" ref="G142" si="97">SUM(G143:G149)</f>
        <v>0</v>
      </c>
      <c r="H142" s="182">
        <f t="shared" ref="H142" si="98">SUM(H143:H149)</f>
        <v>0</v>
      </c>
      <c r="I142" s="182">
        <f t="shared" ref="I142" si="99">SUM(I143:I149)</f>
        <v>0</v>
      </c>
      <c r="J142" s="513" t="s">
        <v>22</v>
      </c>
      <c r="K142" s="232" t="s">
        <v>146</v>
      </c>
      <c r="L142" s="179">
        <f>L143+L144+L145+L146+L147+L148+L149</f>
        <v>357</v>
      </c>
    </row>
    <row r="143" spans="1:13" ht="18" customHeight="1" x14ac:dyDescent="0.25">
      <c r="A143" s="428"/>
      <c r="B143" s="232"/>
      <c r="C143" s="178" t="s">
        <v>73</v>
      </c>
      <c r="D143" s="11">
        <f t="shared" ref="D143:D149" si="100">SUM(E143:I143)</f>
        <v>780</v>
      </c>
      <c r="E143" s="11">
        <f t="shared" ref="E143" si="101">E151</f>
        <v>0</v>
      </c>
      <c r="F143" s="11">
        <f t="shared" ref="F143" si="102">F151</f>
        <v>780</v>
      </c>
      <c r="G143" s="11">
        <f>G151</f>
        <v>0</v>
      </c>
      <c r="H143" s="11">
        <f t="shared" ref="H143:I143" si="103">H151</f>
        <v>0</v>
      </c>
      <c r="I143" s="11">
        <f t="shared" si="103"/>
        <v>0</v>
      </c>
      <c r="J143" s="513"/>
      <c r="K143" s="232"/>
      <c r="L143" s="178">
        <v>51</v>
      </c>
    </row>
    <row r="144" spans="1:13" ht="18" customHeight="1" x14ac:dyDescent="0.25">
      <c r="A144" s="428"/>
      <c r="B144" s="232"/>
      <c r="C144" s="178" t="s">
        <v>77</v>
      </c>
      <c r="D144" s="11">
        <f t="shared" si="100"/>
        <v>780</v>
      </c>
      <c r="E144" s="11">
        <f t="shared" ref="E144" si="104">E152</f>
        <v>0</v>
      </c>
      <c r="F144" s="11">
        <f t="shared" ref="F144" si="105">F152</f>
        <v>780</v>
      </c>
      <c r="G144" s="11">
        <f t="shared" ref="G144:I149" si="106">G152</f>
        <v>0</v>
      </c>
      <c r="H144" s="11">
        <f t="shared" si="106"/>
        <v>0</v>
      </c>
      <c r="I144" s="11">
        <f t="shared" si="106"/>
        <v>0</v>
      </c>
      <c r="J144" s="513"/>
      <c r="K144" s="232"/>
      <c r="L144" s="178">
        <v>51</v>
      </c>
    </row>
    <row r="145" spans="1:13" ht="18" customHeight="1" x14ac:dyDescent="0.25">
      <c r="A145" s="428"/>
      <c r="B145" s="232"/>
      <c r="C145" s="178" t="s">
        <v>330</v>
      </c>
      <c r="D145" s="11">
        <f t="shared" si="100"/>
        <v>780</v>
      </c>
      <c r="E145" s="11">
        <f t="shared" ref="E145" si="107">E153</f>
        <v>0</v>
      </c>
      <c r="F145" s="11">
        <f t="shared" ref="F145" si="108">F153</f>
        <v>780</v>
      </c>
      <c r="G145" s="11">
        <f t="shared" si="106"/>
        <v>0</v>
      </c>
      <c r="H145" s="11">
        <f t="shared" si="106"/>
        <v>0</v>
      </c>
      <c r="I145" s="11">
        <f t="shared" si="106"/>
        <v>0</v>
      </c>
      <c r="J145" s="513"/>
      <c r="K145" s="232"/>
      <c r="L145" s="178">
        <v>51</v>
      </c>
    </row>
    <row r="146" spans="1:13" ht="83.25" customHeight="1" x14ac:dyDescent="0.25">
      <c r="A146" s="428"/>
      <c r="B146" s="232"/>
      <c r="C146" s="178" t="s">
        <v>331</v>
      </c>
      <c r="D146" s="11">
        <f t="shared" si="100"/>
        <v>780</v>
      </c>
      <c r="E146" s="11">
        <f t="shared" ref="E146" si="109">E154</f>
        <v>0</v>
      </c>
      <c r="F146" s="11">
        <f t="shared" ref="F146" si="110">F154</f>
        <v>780</v>
      </c>
      <c r="G146" s="11">
        <f t="shared" si="106"/>
        <v>0</v>
      </c>
      <c r="H146" s="11">
        <f t="shared" si="106"/>
        <v>0</v>
      </c>
      <c r="I146" s="11">
        <f t="shared" si="106"/>
        <v>0</v>
      </c>
      <c r="J146" s="513"/>
      <c r="K146" s="232"/>
      <c r="L146" s="178">
        <v>51</v>
      </c>
    </row>
    <row r="147" spans="1:13" s="143" customFormat="1" ht="42.75" customHeight="1" x14ac:dyDescent="0.25">
      <c r="A147" s="428"/>
      <c r="B147" s="232"/>
      <c r="C147" s="178" t="s">
        <v>332</v>
      </c>
      <c r="D147" s="11">
        <f t="shared" si="100"/>
        <v>780</v>
      </c>
      <c r="E147" s="11">
        <f t="shared" ref="E147" si="111">E155</f>
        <v>0</v>
      </c>
      <c r="F147" s="11">
        <f t="shared" ref="F147" si="112">F155</f>
        <v>780</v>
      </c>
      <c r="G147" s="11">
        <f t="shared" si="106"/>
        <v>0</v>
      </c>
      <c r="H147" s="11">
        <f t="shared" si="106"/>
        <v>0</v>
      </c>
      <c r="I147" s="11">
        <f t="shared" si="106"/>
        <v>0</v>
      </c>
      <c r="J147" s="513"/>
      <c r="K147" s="232"/>
      <c r="L147" s="179">
        <v>51</v>
      </c>
      <c r="M147" s="142"/>
    </row>
    <row r="148" spans="1:13" s="27" customFormat="1" ht="45" x14ac:dyDescent="0.25">
      <c r="A148" s="428"/>
      <c r="B148" s="232"/>
      <c r="C148" s="178" t="s">
        <v>342</v>
      </c>
      <c r="D148" s="11">
        <f t="shared" si="100"/>
        <v>780</v>
      </c>
      <c r="E148" s="11">
        <f t="shared" ref="E148" si="113">E156</f>
        <v>0</v>
      </c>
      <c r="F148" s="11">
        <f t="shared" ref="F148" si="114">F156</f>
        <v>780</v>
      </c>
      <c r="G148" s="11">
        <f t="shared" si="106"/>
        <v>0</v>
      </c>
      <c r="H148" s="11">
        <f t="shared" si="106"/>
        <v>0</v>
      </c>
      <c r="I148" s="11">
        <f t="shared" si="106"/>
        <v>0</v>
      </c>
      <c r="J148" s="513"/>
      <c r="K148" s="232"/>
      <c r="L148" s="181">
        <v>51</v>
      </c>
      <c r="M148" s="33"/>
    </row>
    <row r="149" spans="1:13" s="27" customFormat="1" ht="55.5" customHeight="1" x14ac:dyDescent="0.25">
      <c r="A149" s="428"/>
      <c r="B149" s="232"/>
      <c r="C149" s="178" t="s">
        <v>343</v>
      </c>
      <c r="D149" s="11">
        <f t="shared" si="100"/>
        <v>780</v>
      </c>
      <c r="E149" s="11">
        <f t="shared" ref="E149" si="115">E157</f>
        <v>0</v>
      </c>
      <c r="F149" s="11">
        <f t="shared" ref="F149" si="116">F157</f>
        <v>780</v>
      </c>
      <c r="G149" s="11">
        <f t="shared" si="106"/>
        <v>0</v>
      </c>
      <c r="H149" s="11">
        <f t="shared" si="106"/>
        <v>0</v>
      </c>
      <c r="I149" s="11">
        <f t="shared" si="106"/>
        <v>0</v>
      </c>
      <c r="J149" s="513"/>
      <c r="K149" s="232"/>
      <c r="L149" s="181">
        <v>51</v>
      </c>
      <c r="M149" s="33"/>
    </row>
    <row r="150" spans="1:13" ht="43.5" customHeight="1" x14ac:dyDescent="0.25">
      <c r="A150" s="428" t="s">
        <v>39</v>
      </c>
      <c r="B150" s="232" t="s">
        <v>306</v>
      </c>
      <c r="C150" s="179" t="s">
        <v>425</v>
      </c>
      <c r="D150" s="182">
        <f>SUM(D151:D157)</f>
        <v>5460</v>
      </c>
      <c r="E150" s="182">
        <f t="shared" ref="E150" si="117">SUM(E151:E157)</f>
        <v>0</v>
      </c>
      <c r="F150" s="182">
        <f t="shared" ref="F150" si="118">SUM(F151:F157)</f>
        <v>5460</v>
      </c>
      <c r="G150" s="182">
        <f t="shared" ref="G150" si="119">SUM(G151:G157)</f>
        <v>0</v>
      </c>
      <c r="H150" s="182">
        <f t="shared" ref="H150" si="120">SUM(H151:H157)</f>
        <v>0</v>
      </c>
      <c r="I150" s="182">
        <f t="shared" ref="I150" si="121">SUM(I151:I157)</f>
        <v>0</v>
      </c>
      <c r="J150" s="513" t="s">
        <v>644</v>
      </c>
      <c r="K150" s="232" t="s">
        <v>146</v>
      </c>
      <c r="L150" s="179">
        <f>L151+L152+L153+L154+L155+L156+L157</f>
        <v>357</v>
      </c>
    </row>
    <row r="151" spans="1:13" ht="67.5" customHeight="1" x14ac:dyDescent="0.25">
      <c r="A151" s="428"/>
      <c r="B151" s="232"/>
      <c r="C151" s="178" t="s">
        <v>73</v>
      </c>
      <c r="D151" s="11">
        <f t="shared" ref="D151:D157" si="122">SUM(E151:I151)</f>
        <v>780</v>
      </c>
      <c r="E151" s="11">
        <v>0</v>
      </c>
      <c r="F151" s="11">
        <v>780</v>
      </c>
      <c r="G151" s="11">
        <v>0</v>
      </c>
      <c r="H151" s="11">
        <v>0</v>
      </c>
      <c r="I151" s="11">
        <v>0</v>
      </c>
      <c r="J151" s="513"/>
      <c r="K151" s="232"/>
      <c r="L151" s="178">
        <v>51</v>
      </c>
    </row>
    <row r="152" spans="1:13" ht="65.25" customHeight="1" x14ac:dyDescent="0.25">
      <c r="A152" s="428"/>
      <c r="B152" s="232"/>
      <c r="C152" s="178" t="s">
        <v>77</v>
      </c>
      <c r="D152" s="11">
        <f t="shared" si="122"/>
        <v>780</v>
      </c>
      <c r="E152" s="11">
        <v>0</v>
      </c>
      <c r="F152" s="11">
        <v>780</v>
      </c>
      <c r="G152" s="11">
        <v>0</v>
      </c>
      <c r="H152" s="11">
        <v>0</v>
      </c>
      <c r="I152" s="11">
        <v>0</v>
      </c>
      <c r="J152" s="513"/>
      <c r="K152" s="232"/>
      <c r="L152" s="178">
        <v>51</v>
      </c>
    </row>
    <row r="153" spans="1:13" ht="48" customHeight="1" x14ac:dyDescent="0.25">
      <c r="A153" s="428"/>
      <c r="B153" s="232"/>
      <c r="C153" s="178" t="s">
        <v>330</v>
      </c>
      <c r="D153" s="11">
        <f t="shared" si="122"/>
        <v>780</v>
      </c>
      <c r="E153" s="11">
        <v>0</v>
      </c>
      <c r="F153" s="11">
        <v>780</v>
      </c>
      <c r="G153" s="11">
        <v>0</v>
      </c>
      <c r="H153" s="11">
        <v>0</v>
      </c>
      <c r="I153" s="11">
        <v>0</v>
      </c>
      <c r="J153" s="513"/>
      <c r="K153" s="232"/>
      <c r="L153" s="178">
        <v>51</v>
      </c>
    </row>
    <row r="154" spans="1:13" ht="36" customHeight="1" x14ac:dyDescent="0.25">
      <c r="A154" s="428"/>
      <c r="B154" s="232"/>
      <c r="C154" s="178" t="s">
        <v>331</v>
      </c>
      <c r="D154" s="11">
        <f t="shared" si="122"/>
        <v>780</v>
      </c>
      <c r="E154" s="11">
        <v>0</v>
      </c>
      <c r="F154" s="11">
        <v>780</v>
      </c>
      <c r="G154" s="11">
        <v>0</v>
      </c>
      <c r="H154" s="11">
        <v>0</v>
      </c>
      <c r="I154" s="11">
        <v>0</v>
      </c>
      <c r="J154" s="513"/>
      <c r="K154" s="232"/>
      <c r="L154" s="178">
        <v>51</v>
      </c>
    </row>
    <row r="155" spans="1:13" s="143" customFormat="1" ht="44.25" customHeight="1" x14ac:dyDescent="0.25">
      <c r="A155" s="428"/>
      <c r="B155" s="232"/>
      <c r="C155" s="178" t="s">
        <v>332</v>
      </c>
      <c r="D155" s="11">
        <f t="shared" si="122"/>
        <v>780</v>
      </c>
      <c r="E155" s="11">
        <v>0</v>
      </c>
      <c r="F155" s="11">
        <v>780</v>
      </c>
      <c r="G155" s="11">
        <v>0</v>
      </c>
      <c r="H155" s="11">
        <v>0</v>
      </c>
      <c r="I155" s="11">
        <v>0</v>
      </c>
      <c r="J155" s="513"/>
      <c r="K155" s="232"/>
      <c r="L155" s="178">
        <v>51</v>
      </c>
      <c r="M155" s="142"/>
    </row>
    <row r="156" spans="1:13" s="27" customFormat="1" ht="59.25" customHeight="1" x14ac:dyDescent="0.25">
      <c r="A156" s="428"/>
      <c r="B156" s="232"/>
      <c r="C156" s="178" t="s">
        <v>342</v>
      </c>
      <c r="D156" s="11">
        <f t="shared" si="122"/>
        <v>780</v>
      </c>
      <c r="E156" s="11">
        <v>0</v>
      </c>
      <c r="F156" s="11">
        <v>780</v>
      </c>
      <c r="G156" s="11">
        <v>0</v>
      </c>
      <c r="H156" s="11">
        <v>0</v>
      </c>
      <c r="I156" s="11">
        <v>0</v>
      </c>
      <c r="J156" s="513"/>
      <c r="K156" s="232"/>
      <c r="L156" s="178">
        <v>51</v>
      </c>
      <c r="M156" s="33"/>
    </row>
    <row r="157" spans="1:13" s="27" customFormat="1" ht="45" x14ac:dyDescent="0.25">
      <c r="A157" s="428"/>
      <c r="B157" s="232"/>
      <c r="C157" s="178" t="s">
        <v>343</v>
      </c>
      <c r="D157" s="11">
        <f t="shared" si="122"/>
        <v>780</v>
      </c>
      <c r="E157" s="11">
        <v>0</v>
      </c>
      <c r="F157" s="11">
        <v>780</v>
      </c>
      <c r="G157" s="11">
        <v>0</v>
      </c>
      <c r="H157" s="11">
        <v>0</v>
      </c>
      <c r="I157" s="11">
        <v>0</v>
      </c>
      <c r="J157" s="513"/>
      <c r="K157" s="232"/>
      <c r="L157" s="178">
        <v>51</v>
      </c>
      <c r="M157" s="33"/>
    </row>
    <row r="158" spans="1:13" s="27" customFormat="1" x14ac:dyDescent="0.25">
      <c r="A158" s="428" t="s">
        <v>434</v>
      </c>
      <c r="B158" s="511"/>
      <c r="C158" s="511"/>
      <c r="D158" s="511"/>
      <c r="E158" s="511"/>
      <c r="F158" s="511"/>
      <c r="G158" s="511"/>
      <c r="H158" s="511"/>
      <c r="I158" s="511"/>
      <c r="J158" s="511"/>
      <c r="K158" s="511"/>
      <c r="L158" s="511"/>
      <c r="M158" s="33"/>
    </row>
    <row r="159" spans="1:13" s="27" customFormat="1" ht="29.25" customHeight="1" x14ac:dyDescent="0.25">
      <c r="A159" s="428" t="s">
        <v>324</v>
      </c>
      <c r="B159" s="232" t="s">
        <v>321</v>
      </c>
      <c r="C159" s="179" t="s">
        <v>425</v>
      </c>
      <c r="D159" s="174">
        <f>SUM(D160:D166)</f>
        <v>5176.2999999999993</v>
      </c>
      <c r="E159" s="174">
        <f t="shared" ref="E159:I159" si="123">SUM(E160:E166)</f>
        <v>0</v>
      </c>
      <c r="F159" s="174">
        <f t="shared" si="123"/>
        <v>0</v>
      </c>
      <c r="G159" s="174">
        <f t="shared" si="123"/>
        <v>5176.2999999999993</v>
      </c>
      <c r="H159" s="174">
        <f t="shared" si="123"/>
        <v>0</v>
      </c>
      <c r="I159" s="174">
        <f t="shared" si="123"/>
        <v>0</v>
      </c>
      <c r="J159" s="242" t="s">
        <v>313</v>
      </c>
      <c r="K159" s="242" t="s">
        <v>320</v>
      </c>
      <c r="L159" s="178">
        <f>L160+L161+L162+L163+L164+L165+L166</f>
        <v>2.8000000000000004E-3</v>
      </c>
      <c r="M159" s="33"/>
    </row>
    <row r="160" spans="1:13" s="27" customFormat="1" x14ac:dyDescent="0.25">
      <c r="A160" s="511"/>
      <c r="B160" s="511"/>
      <c r="C160" s="178" t="s">
        <v>73</v>
      </c>
      <c r="D160" s="172">
        <f t="shared" ref="D160:D166" si="124">SUM(E160:I160)</f>
        <v>756</v>
      </c>
      <c r="E160" s="172">
        <v>0</v>
      </c>
      <c r="F160" s="172">
        <f t="shared" ref="F160:I160" si="125">F168</f>
        <v>0</v>
      </c>
      <c r="G160" s="172">
        <f>G184+G168+G176</f>
        <v>756</v>
      </c>
      <c r="H160" s="172">
        <f t="shared" si="125"/>
        <v>0</v>
      </c>
      <c r="I160" s="172">
        <f t="shared" si="125"/>
        <v>0</v>
      </c>
      <c r="J160" s="242"/>
      <c r="K160" s="242"/>
      <c r="L160" s="178">
        <v>4.0000000000000002E-4</v>
      </c>
      <c r="M160" s="33"/>
    </row>
    <row r="161" spans="1:13" s="27" customFormat="1" x14ac:dyDescent="0.25">
      <c r="A161" s="511"/>
      <c r="B161" s="511"/>
      <c r="C161" s="178" t="s">
        <v>77</v>
      </c>
      <c r="D161" s="172">
        <f t="shared" si="124"/>
        <v>693.3</v>
      </c>
      <c r="E161" s="172">
        <v>0</v>
      </c>
      <c r="F161" s="172">
        <f t="shared" ref="F161:I161" si="126">F169</f>
        <v>0</v>
      </c>
      <c r="G161" s="172">
        <f t="shared" ref="G161:G166" si="127">G185+G169+G177</f>
        <v>693.3</v>
      </c>
      <c r="H161" s="172">
        <f t="shared" si="126"/>
        <v>0</v>
      </c>
      <c r="I161" s="172">
        <f t="shared" si="126"/>
        <v>0</v>
      </c>
      <c r="J161" s="242"/>
      <c r="K161" s="242"/>
      <c r="L161" s="178">
        <v>4.0000000000000002E-4</v>
      </c>
      <c r="M161" s="33"/>
    </row>
    <row r="162" spans="1:13" s="27" customFormat="1" x14ac:dyDescent="0.25">
      <c r="A162" s="511"/>
      <c r="B162" s="511"/>
      <c r="C162" s="178" t="s">
        <v>330</v>
      </c>
      <c r="D162" s="172">
        <f t="shared" si="124"/>
        <v>745.4</v>
      </c>
      <c r="E162" s="172">
        <v>0</v>
      </c>
      <c r="F162" s="172">
        <f t="shared" ref="F162:I162" si="128">F170</f>
        <v>0</v>
      </c>
      <c r="G162" s="172">
        <f t="shared" si="127"/>
        <v>745.4</v>
      </c>
      <c r="H162" s="172">
        <f t="shared" si="128"/>
        <v>0</v>
      </c>
      <c r="I162" s="172">
        <f t="shared" si="128"/>
        <v>0</v>
      </c>
      <c r="J162" s="242"/>
      <c r="K162" s="242"/>
      <c r="L162" s="178">
        <v>4.0000000000000002E-4</v>
      </c>
      <c r="M162" s="33"/>
    </row>
    <row r="163" spans="1:13" s="27" customFormat="1" x14ac:dyDescent="0.25">
      <c r="A163" s="511"/>
      <c r="B163" s="511"/>
      <c r="C163" s="178" t="s">
        <v>331</v>
      </c>
      <c r="D163" s="172">
        <f t="shared" si="124"/>
        <v>745.4</v>
      </c>
      <c r="E163" s="172">
        <f t="shared" ref="E163:I163" si="129">E171</f>
        <v>0</v>
      </c>
      <c r="F163" s="172">
        <f t="shared" si="129"/>
        <v>0</v>
      </c>
      <c r="G163" s="172">
        <f t="shared" si="127"/>
        <v>745.4</v>
      </c>
      <c r="H163" s="172">
        <f t="shared" si="129"/>
        <v>0</v>
      </c>
      <c r="I163" s="172">
        <f t="shared" si="129"/>
        <v>0</v>
      </c>
      <c r="J163" s="242"/>
      <c r="K163" s="242"/>
      <c r="L163" s="178">
        <v>4.0000000000000002E-4</v>
      </c>
      <c r="M163" s="33"/>
    </row>
    <row r="164" spans="1:13" s="31" customFormat="1" x14ac:dyDescent="0.25">
      <c r="A164" s="511"/>
      <c r="B164" s="511"/>
      <c r="C164" s="178" t="s">
        <v>332</v>
      </c>
      <c r="D164" s="172">
        <f t="shared" si="124"/>
        <v>745.4</v>
      </c>
      <c r="E164" s="172">
        <v>0</v>
      </c>
      <c r="F164" s="172">
        <f t="shared" ref="F164:I164" si="130">F172</f>
        <v>0</v>
      </c>
      <c r="G164" s="172">
        <f t="shared" si="127"/>
        <v>745.4</v>
      </c>
      <c r="H164" s="172">
        <f t="shared" si="130"/>
        <v>0</v>
      </c>
      <c r="I164" s="172">
        <f t="shared" si="130"/>
        <v>0</v>
      </c>
      <c r="J164" s="242"/>
      <c r="K164" s="242"/>
      <c r="L164" s="178">
        <v>4.0000000000000002E-4</v>
      </c>
      <c r="M164" s="146"/>
    </row>
    <row r="165" spans="1:13" s="27" customFormat="1" ht="45" x14ac:dyDescent="0.25">
      <c r="A165" s="511"/>
      <c r="B165" s="511"/>
      <c r="C165" s="178" t="s">
        <v>342</v>
      </c>
      <c r="D165" s="172">
        <f t="shared" si="124"/>
        <v>745.4</v>
      </c>
      <c r="E165" s="172">
        <f t="shared" ref="E165:I165" si="131">E173</f>
        <v>0</v>
      </c>
      <c r="F165" s="172">
        <f t="shared" si="131"/>
        <v>0</v>
      </c>
      <c r="G165" s="172">
        <f t="shared" si="127"/>
        <v>745.4</v>
      </c>
      <c r="H165" s="172">
        <f t="shared" si="131"/>
        <v>0</v>
      </c>
      <c r="I165" s="172">
        <f t="shared" si="131"/>
        <v>0</v>
      </c>
      <c r="J165" s="242"/>
      <c r="K165" s="242"/>
      <c r="L165" s="178">
        <v>4.0000000000000002E-4</v>
      </c>
      <c r="M165" s="33"/>
    </row>
    <row r="166" spans="1:13" s="27" customFormat="1" ht="45" x14ac:dyDescent="0.25">
      <c r="A166" s="511"/>
      <c r="B166" s="511"/>
      <c r="C166" s="178" t="s">
        <v>343</v>
      </c>
      <c r="D166" s="172">
        <f t="shared" si="124"/>
        <v>745.4</v>
      </c>
      <c r="E166" s="172">
        <f>E174</f>
        <v>0</v>
      </c>
      <c r="F166" s="172">
        <f>F174</f>
        <v>0</v>
      </c>
      <c r="G166" s="172">
        <f t="shared" si="127"/>
        <v>745.4</v>
      </c>
      <c r="H166" s="172">
        <f>H174</f>
        <v>0</v>
      </c>
      <c r="I166" s="172">
        <f>I174</f>
        <v>0</v>
      </c>
      <c r="J166" s="242"/>
      <c r="K166" s="242"/>
      <c r="L166" s="178">
        <v>4.0000000000000002E-4</v>
      </c>
      <c r="M166" s="33"/>
    </row>
    <row r="167" spans="1:13" s="27" customFormat="1" ht="28.5" x14ac:dyDescent="0.25">
      <c r="A167" s="428" t="s">
        <v>353</v>
      </c>
      <c r="B167" s="232" t="s">
        <v>312</v>
      </c>
      <c r="C167" s="179" t="s">
        <v>425</v>
      </c>
      <c r="D167" s="172">
        <f t="shared" ref="D167:I167" si="132">SUM(D168:D174)</f>
        <v>2413.6000000000004</v>
      </c>
      <c r="E167" s="172">
        <f t="shared" si="132"/>
        <v>0</v>
      </c>
      <c r="F167" s="172">
        <f t="shared" si="132"/>
        <v>0</v>
      </c>
      <c r="G167" s="172">
        <f t="shared" si="132"/>
        <v>2413.6000000000004</v>
      </c>
      <c r="H167" s="172">
        <f t="shared" si="132"/>
        <v>0</v>
      </c>
      <c r="I167" s="172">
        <f t="shared" si="132"/>
        <v>0</v>
      </c>
      <c r="J167" s="242" t="s">
        <v>313</v>
      </c>
      <c r="K167" s="242" t="s">
        <v>319</v>
      </c>
      <c r="L167" s="178">
        <f>L168+L169+L170+L171+L172+L173+L174</f>
        <v>2.8000000000000004E-3</v>
      </c>
      <c r="M167" s="33"/>
    </row>
    <row r="168" spans="1:13" s="27" customFormat="1" x14ac:dyDescent="0.25">
      <c r="A168" s="511"/>
      <c r="B168" s="511"/>
      <c r="C168" s="178" t="s">
        <v>73</v>
      </c>
      <c r="D168" s="172">
        <f t="shared" ref="D168:D174" si="133">SUM(E168:I168)</f>
        <v>344.8</v>
      </c>
      <c r="E168" s="172">
        <v>0</v>
      </c>
      <c r="F168" s="172">
        <v>0</v>
      </c>
      <c r="G168" s="172">
        <v>344.8</v>
      </c>
      <c r="H168" s="172">
        <v>0</v>
      </c>
      <c r="I168" s="172">
        <v>0</v>
      </c>
      <c r="J168" s="242"/>
      <c r="K168" s="242"/>
      <c r="L168" s="178">
        <v>4.0000000000000002E-4</v>
      </c>
      <c r="M168" s="33"/>
    </row>
    <row r="169" spans="1:13" s="27" customFormat="1" x14ac:dyDescent="0.25">
      <c r="A169" s="511"/>
      <c r="B169" s="511"/>
      <c r="C169" s="178" t="s">
        <v>77</v>
      </c>
      <c r="D169" s="172">
        <f t="shared" si="133"/>
        <v>344.8</v>
      </c>
      <c r="E169" s="172">
        <v>0</v>
      </c>
      <c r="F169" s="172">
        <v>0</v>
      </c>
      <c r="G169" s="172">
        <v>344.8</v>
      </c>
      <c r="H169" s="172">
        <v>0</v>
      </c>
      <c r="I169" s="172">
        <v>0</v>
      </c>
      <c r="J169" s="242"/>
      <c r="K169" s="242"/>
      <c r="L169" s="178">
        <v>4.0000000000000002E-4</v>
      </c>
      <c r="M169" s="33"/>
    </row>
    <row r="170" spans="1:13" s="27" customFormat="1" x14ac:dyDescent="0.25">
      <c r="A170" s="511"/>
      <c r="B170" s="511"/>
      <c r="C170" s="178" t="s">
        <v>330</v>
      </c>
      <c r="D170" s="172">
        <f t="shared" si="133"/>
        <v>344.8</v>
      </c>
      <c r="E170" s="172">
        <v>0</v>
      </c>
      <c r="F170" s="172">
        <v>0</v>
      </c>
      <c r="G170" s="172">
        <v>344.8</v>
      </c>
      <c r="H170" s="172">
        <v>0</v>
      </c>
      <c r="I170" s="172">
        <v>0</v>
      </c>
      <c r="J170" s="242"/>
      <c r="K170" s="242"/>
      <c r="L170" s="178">
        <v>4.0000000000000002E-4</v>
      </c>
      <c r="M170" s="33"/>
    </row>
    <row r="171" spans="1:13" s="27" customFormat="1" x14ac:dyDescent="0.25">
      <c r="A171" s="511"/>
      <c r="B171" s="511"/>
      <c r="C171" s="178" t="s">
        <v>331</v>
      </c>
      <c r="D171" s="172">
        <f t="shared" si="133"/>
        <v>344.8</v>
      </c>
      <c r="E171" s="172">
        <v>0</v>
      </c>
      <c r="F171" s="172">
        <v>0</v>
      </c>
      <c r="G171" s="172">
        <v>344.8</v>
      </c>
      <c r="H171" s="172">
        <v>0</v>
      </c>
      <c r="I171" s="172">
        <v>0</v>
      </c>
      <c r="J171" s="242"/>
      <c r="K171" s="242"/>
      <c r="L171" s="178">
        <v>4.0000000000000002E-4</v>
      </c>
      <c r="M171" s="33"/>
    </row>
    <row r="172" spans="1:13" s="31" customFormat="1" x14ac:dyDescent="0.25">
      <c r="A172" s="511"/>
      <c r="B172" s="511"/>
      <c r="C172" s="178" t="s">
        <v>332</v>
      </c>
      <c r="D172" s="175">
        <f t="shared" si="133"/>
        <v>344.8</v>
      </c>
      <c r="E172" s="172">
        <v>0</v>
      </c>
      <c r="F172" s="172">
        <v>0</v>
      </c>
      <c r="G172" s="172">
        <v>344.8</v>
      </c>
      <c r="H172" s="172">
        <v>0</v>
      </c>
      <c r="I172" s="172">
        <v>0</v>
      </c>
      <c r="J172" s="242"/>
      <c r="K172" s="242"/>
      <c r="L172" s="178">
        <v>4.0000000000000002E-4</v>
      </c>
      <c r="M172" s="146"/>
    </row>
    <row r="173" spans="1:13" s="27" customFormat="1" ht="45" x14ac:dyDescent="0.25">
      <c r="A173" s="511"/>
      <c r="B173" s="511"/>
      <c r="C173" s="178" t="s">
        <v>342</v>
      </c>
      <c r="D173" s="175">
        <f t="shared" si="133"/>
        <v>344.8</v>
      </c>
      <c r="E173" s="172">
        <v>0</v>
      </c>
      <c r="F173" s="172">
        <v>0</v>
      </c>
      <c r="G173" s="172">
        <v>344.8</v>
      </c>
      <c r="H173" s="172">
        <v>0</v>
      </c>
      <c r="I173" s="172">
        <v>0</v>
      </c>
      <c r="J173" s="242"/>
      <c r="K173" s="242"/>
      <c r="L173" s="178">
        <v>4.0000000000000002E-4</v>
      </c>
      <c r="M173" s="33"/>
    </row>
    <row r="174" spans="1:13" s="27" customFormat="1" ht="45" x14ac:dyDescent="0.25">
      <c r="A174" s="511"/>
      <c r="B174" s="511"/>
      <c r="C174" s="178" t="s">
        <v>343</v>
      </c>
      <c r="D174" s="175">
        <f t="shared" si="133"/>
        <v>344.8</v>
      </c>
      <c r="E174" s="172">
        <v>0</v>
      </c>
      <c r="F174" s="172">
        <v>0</v>
      </c>
      <c r="G174" s="172">
        <v>344.8</v>
      </c>
      <c r="H174" s="172">
        <v>0</v>
      </c>
      <c r="I174" s="172">
        <v>0</v>
      </c>
      <c r="J174" s="242"/>
      <c r="K174" s="242"/>
      <c r="L174" s="178">
        <v>4.0000000000000002E-4</v>
      </c>
      <c r="M174" s="33"/>
    </row>
    <row r="175" spans="1:13" s="27" customFormat="1" ht="33" customHeight="1" x14ac:dyDescent="0.25">
      <c r="A175" s="428" t="s">
        <v>373</v>
      </c>
      <c r="B175" s="232" t="s">
        <v>323</v>
      </c>
      <c r="C175" s="179" t="s">
        <v>425</v>
      </c>
      <c r="D175" s="172">
        <f>SUM(D176:D182)</f>
        <v>584.29999999999995</v>
      </c>
      <c r="E175" s="172">
        <v>0</v>
      </c>
      <c r="F175" s="172">
        <f t="shared" ref="F175:I175" si="134">SUM(F176:F182)</f>
        <v>0</v>
      </c>
      <c r="G175" s="172">
        <f t="shared" si="134"/>
        <v>584.29999999999995</v>
      </c>
      <c r="H175" s="172">
        <f t="shared" si="134"/>
        <v>0</v>
      </c>
      <c r="I175" s="172">
        <f t="shared" si="134"/>
        <v>0</v>
      </c>
      <c r="J175" s="242" t="s">
        <v>313</v>
      </c>
      <c r="K175" s="242" t="s">
        <v>329</v>
      </c>
      <c r="L175" s="178">
        <f>L176+L177+L178+L179+L180+L181+L182</f>
        <v>210</v>
      </c>
      <c r="M175" s="33"/>
    </row>
    <row r="176" spans="1:13" s="27" customFormat="1" x14ac:dyDescent="0.25">
      <c r="A176" s="428"/>
      <c r="B176" s="232"/>
      <c r="C176" s="178" t="s">
        <v>73</v>
      </c>
      <c r="D176" s="172">
        <f t="shared" ref="D176:D182" si="135">SUM(E176:I176)</f>
        <v>100</v>
      </c>
      <c r="E176" s="172">
        <v>0</v>
      </c>
      <c r="F176" s="172">
        <v>0</v>
      </c>
      <c r="G176" s="172">
        <v>100</v>
      </c>
      <c r="H176" s="172">
        <v>0</v>
      </c>
      <c r="I176" s="172">
        <v>0</v>
      </c>
      <c r="J176" s="242"/>
      <c r="K176" s="242"/>
      <c r="L176" s="178">
        <v>30</v>
      </c>
      <c r="M176" s="33"/>
    </row>
    <row r="177" spans="1:13" s="27" customFormat="1" x14ac:dyDescent="0.25">
      <c r="A177" s="428"/>
      <c r="B177" s="232"/>
      <c r="C177" s="178" t="s">
        <v>77</v>
      </c>
      <c r="D177" s="172">
        <f t="shared" si="135"/>
        <v>37.299999999999997</v>
      </c>
      <c r="E177" s="172">
        <v>0</v>
      </c>
      <c r="F177" s="172">
        <v>0</v>
      </c>
      <c r="G177" s="172">
        <v>37.299999999999997</v>
      </c>
      <c r="H177" s="172">
        <v>0</v>
      </c>
      <c r="I177" s="172">
        <v>0</v>
      </c>
      <c r="J177" s="242"/>
      <c r="K177" s="242"/>
      <c r="L177" s="178">
        <v>30</v>
      </c>
      <c r="M177" s="33"/>
    </row>
    <row r="178" spans="1:13" s="27" customFormat="1" x14ac:dyDescent="0.25">
      <c r="A178" s="428"/>
      <c r="B178" s="232"/>
      <c r="C178" s="178" t="s">
        <v>330</v>
      </c>
      <c r="D178" s="172">
        <f t="shared" si="135"/>
        <v>89.4</v>
      </c>
      <c r="E178" s="172">
        <v>0</v>
      </c>
      <c r="F178" s="172">
        <v>0</v>
      </c>
      <c r="G178" s="172">
        <v>89.4</v>
      </c>
      <c r="H178" s="172">
        <v>0</v>
      </c>
      <c r="I178" s="172">
        <v>0</v>
      </c>
      <c r="J178" s="242"/>
      <c r="K178" s="242"/>
      <c r="L178" s="178">
        <v>30</v>
      </c>
      <c r="M178" s="33"/>
    </row>
    <row r="179" spans="1:13" s="27" customFormat="1" x14ac:dyDescent="0.25">
      <c r="A179" s="428"/>
      <c r="B179" s="232"/>
      <c r="C179" s="178" t="s">
        <v>331</v>
      </c>
      <c r="D179" s="172">
        <f t="shared" si="135"/>
        <v>89.4</v>
      </c>
      <c r="E179" s="172">
        <v>0</v>
      </c>
      <c r="F179" s="172">
        <v>0</v>
      </c>
      <c r="G179" s="172">
        <v>89.4</v>
      </c>
      <c r="H179" s="172">
        <v>0</v>
      </c>
      <c r="I179" s="172">
        <v>0</v>
      </c>
      <c r="J179" s="242"/>
      <c r="K179" s="242"/>
      <c r="L179" s="178">
        <v>30</v>
      </c>
      <c r="M179" s="33"/>
    </row>
    <row r="180" spans="1:13" s="31" customFormat="1" x14ac:dyDescent="0.25">
      <c r="A180" s="428"/>
      <c r="B180" s="232"/>
      <c r="C180" s="178" t="s">
        <v>332</v>
      </c>
      <c r="D180" s="175">
        <f t="shared" si="135"/>
        <v>89.4</v>
      </c>
      <c r="E180" s="172">
        <v>0</v>
      </c>
      <c r="F180" s="172">
        <v>0</v>
      </c>
      <c r="G180" s="172">
        <v>89.4</v>
      </c>
      <c r="H180" s="172">
        <v>0</v>
      </c>
      <c r="I180" s="172">
        <v>0</v>
      </c>
      <c r="J180" s="242"/>
      <c r="K180" s="242"/>
      <c r="L180" s="178">
        <v>30</v>
      </c>
      <c r="M180" s="146"/>
    </row>
    <row r="181" spans="1:13" s="27" customFormat="1" ht="45" x14ac:dyDescent="0.25">
      <c r="A181" s="428"/>
      <c r="B181" s="232"/>
      <c r="C181" s="178" t="s">
        <v>342</v>
      </c>
      <c r="D181" s="175">
        <f t="shared" si="135"/>
        <v>89.4</v>
      </c>
      <c r="E181" s="172">
        <v>0</v>
      </c>
      <c r="F181" s="172">
        <v>0</v>
      </c>
      <c r="G181" s="172">
        <v>89.4</v>
      </c>
      <c r="H181" s="172">
        <v>0</v>
      </c>
      <c r="I181" s="172">
        <v>0</v>
      </c>
      <c r="J181" s="242"/>
      <c r="K181" s="242"/>
      <c r="L181" s="178">
        <v>30</v>
      </c>
      <c r="M181" s="33"/>
    </row>
    <row r="182" spans="1:13" s="27" customFormat="1" ht="45" x14ac:dyDescent="0.25">
      <c r="A182" s="428"/>
      <c r="B182" s="232"/>
      <c r="C182" s="178" t="s">
        <v>343</v>
      </c>
      <c r="D182" s="175">
        <f t="shared" si="135"/>
        <v>89.4</v>
      </c>
      <c r="E182" s="172">
        <v>0</v>
      </c>
      <c r="F182" s="172">
        <v>0</v>
      </c>
      <c r="G182" s="172">
        <v>89.4</v>
      </c>
      <c r="H182" s="172">
        <v>0</v>
      </c>
      <c r="I182" s="172">
        <v>0</v>
      </c>
      <c r="J182" s="242"/>
      <c r="K182" s="242"/>
      <c r="L182" s="178">
        <v>30</v>
      </c>
      <c r="M182" s="33"/>
    </row>
    <row r="183" spans="1:13" s="27" customFormat="1" ht="33" customHeight="1" x14ac:dyDescent="0.25">
      <c r="A183" s="428" t="s">
        <v>450</v>
      </c>
      <c r="B183" s="232" t="s">
        <v>449</v>
      </c>
      <c r="C183" s="179" t="s">
        <v>425</v>
      </c>
      <c r="D183" s="172">
        <f>SUM(D184:D190)</f>
        <v>2178.4</v>
      </c>
      <c r="E183" s="172">
        <v>0</v>
      </c>
      <c r="F183" s="172">
        <f t="shared" ref="F183:I183" si="136">SUM(F184:F190)</f>
        <v>0</v>
      </c>
      <c r="G183" s="172">
        <f t="shared" si="136"/>
        <v>2178.4</v>
      </c>
      <c r="H183" s="172">
        <f t="shared" si="136"/>
        <v>0</v>
      </c>
      <c r="I183" s="172">
        <f t="shared" si="136"/>
        <v>0</v>
      </c>
      <c r="J183" s="242" t="s">
        <v>313</v>
      </c>
      <c r="K183" s="242" t="s">
        <v>509</v>
      </c>
      <c r="L183" s="178">
        <f>L184+L185+L186+L187+L188+L189+L190</f>
        <v>2100</v>
      </c>
      <c r="M183" s="33"/>
    </row>
    <row r="184" spans="1:13" s="27" customFormat="1" x14ac:dyDescent="0.25">
      <c r="A184" s="428"/>
      <c r="B184" s="232"/>
      <c r="C184" s="178" t="s">
        <v>73</v>
      </c>
      <c r="D184" s="172">
        <f t="shared" ref="D184:D190" si="137">SUM(E184:I184)</f>
        <v>311.2</v>
      </c>
      <c r="E184" s="172">
        <v>0</v>
      </c>
      <c r="F184" s="172">
        <v>0</v>
      </c>
      <c r="G184" s="172">
        <v>311.2</v>
      </c>
      <c r="H184" s="172">
        <v>0</v>
      </c>
      <c r="I184" s="172">
        <v>0</v>
      </c>
      <c r="J184" s="242"/>
      <c r="K184" s="242"/>
      <c r="L184" s="178">
        <v>300</v>
      </c>
      <c r="M184" s="33"/>
    </row>
    <row r="185" spans="1:13" s="27" customFormat="1" x14ac:dyDescent="0.25">
      <c r="A185" s="428"/>
      <c r="B185" s="232"/>
      <c r="C185" s="178" t="s">
        <v>77</v>
      </c>
      <c r="D185" s="172">
        <f t="shared" si="137"/>
        <v>311.2</v>
      </c>
      <c r="E185" s="172">
        <v>0</v>
      </c>
      <c r="F185" s="172">
        <v>0</v>
      </c>
      <c r="G185" s="172">
        <v>311.2</v>
      </c>
      <c r="H185" s="172">
        <v>0</v>
      </c>
      <c r="I185" s="172">
        <v>0</v>
      </c>
      <c r="J185" s="242"/>
      <c r="K185" s="242"/>
      <c r="L185" s="178">
        <v>300</v>
      </c>
      <c r="M185" s="33"/>
    </row>
    <row r="186" spans="1:13" s="27" customFormat="1" x14ac:dyDescent="0.25">
      <c r="A186" s="428"/>
      <c r="B186" s="232"/>
      <c r="C186" s="178" t="s">
        <v>330</v>
      </c>
      <c r="D186" s="172">
        <f t="shared" si="137"/>
        <v>311.2</v>
      </c>
      <c r="E186" s="172">
        <v>0</v>
      </c>
      <c r="F186" s="172">
        <v>0</v>
      </c>
      <c r="G186" s="172">
        <v>311.2</v>
      </c>
      <c r="H186" s="172">
        <v>0</v>
      </c>
      <c r="I186" s="172">
        <v>0</v>
      </c>
      <c r="J186" s="242"/>
      <c r="K186" s="242"/>
      <c r="L186" s="178">
        <v>300</v>
      </c>
      <c r="M186" s="33"/>
    </row>
    <row r="187" spans="1:13" s="27" customFormat="1" x14ac:dyDescent="0.25">
      <c r="A187" s="428"/>
      <c r="B187" s="232"/>
      <c r="C187" s="178" t="s">
        <v>331</v>
      </c>
      <c r="D187" s="172">
        <f t="shared" si="137"/>
        <v>311.2</v>
      </c>
      <c r="E187" s="172">
        <v>0</v>
      </c>
      <c r="F187" s="172">
        <v>0</v>
      </c>
      <c r="G187" s="172">
        <v>311.2</v>
      </c>
      <c r="H187" s="172">
        <v>0</v>
      </c>
      <c r="I187" s="172">
        <v>0</v>
      </c>
      <c r="J187" s="242"/>
      <c r="K187" s="242"/>
      <c r="L187" s="178">
        <v>300</v>
      </c>
      <c r="M187" s="33"/>
    </row>
    <row r="188" spans="1:13" s="31" customFormat="1" x14ac:dyDescent="0.25">
      <c r="A188" s="428"/>
      <c r="B188" s="232"/>
      <c r="C188" s="178" t="s">
        <v>332</v>
      </c>
      <c r="D188" s="175">
        <f t="shared" si="137"/>
        <v>311.2</v>
      </c>
      <c r="E188" s="172">
        <v>0</v>
      </c>
      <c r="F188" s="172">
        <v>0</v>
      </c>
      <c r="G188" s="172">
        <v>311.2</v>
      </c>
      <c r="H188" s="172">
        <v>0</v>
      </c>
      <c r="I188" s="172">
        <v>0</v>
      </c>
      <c r="J188" s="242"/>
      <c r="K188" s="242"/>
      <c r="L188" s="178">
        <v>300</v>
      </c>
      <c r="M188" s="146"/>
    </row>
    <row r="189" spans="1:13" s="27" customFormat="1" ht="45" x14ac:dyDescent="0.25">
      <c r="A189" s="428"/>
      <c r="B189" s="232"/>
      <c r="C189" s="178" t="s">
        <v>342</v>
      </c>
      <c r="D189" s="175">
        <f t="shared" si="137"/>
        <v>311.2</v>
      </c>
      <c r="E189" s="172">
        <v>0</v>
      </c>
      <c r="F189" s="172">
        <v>0</v>
      </c>
      <c r="G189" s="172">
        <v>311.2</v>
      </c>
      <c r="H189" s="172">
        <v>0</v>
      </c>
      <c r="I189" s="172">
        <v>0</v>
      </c>
      <c r="J189" s="242"/>
      <c r="K189" s="242"/>
      <c r="L189" s="178">
        <v>300</v>
      </c>
      <c r="M189" s="33"/>
    </row>
    <row r="190" spans="1:13" s="27" customFormat="1" ht="45" x14ac:dyDescent="0.25">
      <c r="A190" s="428"/>
      <c r="B190" s="232"/>
      <c r="C190" s="178" t="s">
        <v>343</v>
      </c>
      <c r="D190" s="175">
        <f t="shared" si="137"/>
        <v>311.2</v>
      </c>
      <c r="E190" s="172">
        <v>0</v>
      </c>
      <c r="F190" s="172">
        <v>0</v>
      </c>
      <c r="G190" s="172">
        <v>311.2</v>
      </c>
      <c r="H190" s="172">
        <v>0</v>
      </c>
      <c r="I190" s="172">
        <v>0</v>
      </c>
      <c r="J190" s="242"/>
      <c r="K190" s="242"/>
      <c r="L190" s="178">
        <v>300</v>
      </c>
      <c r="M190" s="33"/>
    </row>
    <row r="191" spans="1:13" s="27" customFormat="1" hidden="1" x14ac:dyDescent="0.25">
      <c r="A191" s="428" t="s">
        <v>324</v>
      </c>
      <c r="B191" s="438" t="s">
        <v>325</v>
      </c>
      <c r="C191" s="88" t="s">
        <v>125</v>
      </c>
      <c r="D191" s="15">
        <f>SUM(D192:D198)</f>
        <v>0</v>
      </c>
      <c r="E191" s="15">
        <f>SUM(E192:E198)</f>
        <v>0</v>
      </c>
      <c r="F191" s="15">
        <f t="shared" ref="F191:I191" si="138">SUM(F192:F198)</f>
        <v>0</v>
      </c>
      <c r="G191" s="15">
        <f t="shared" si="138"/>
        <v>0</v>
      </c>
      <c r="H191" s="15">
        <f t="shared" si="138"/>
        <v>0</v>
      </c>
      <c r="I191" s="15">
        <f t="shared" si="138"/>
        <v>0</v>
      </c>
      <c r="J191" s="242" t="s">
        <v>149</v>
      </c>
      <c r="K191" s="242" t="s">
        <v>326</v>
      </c>
      <c r="L191" s="178">
        <f>L195+L196+L197+L198</f>
        <v>4580</v>
      </c>
      <c r="M191" s="33"/>
    </row>
    <row r="192" spans="1:13" hidden="1" x14ac:dyDescent="0.25">
      <c r="A192" s="428"/>
      <c r="B192" s="438"/>
      <c r="C192" s="88" t="s">
        <v>2</v>
      </c>
      <c r="D192" s="15">
        <f t="shared" ref="D192:D196" si="139">SUM(E192:I192)</f>
        <v>0</v>
      </c>
      <c r="E192" s="15">
        <f t="shared" ref="E192:E194" si="140">SUM(F192:J192)</f>
        <v>0</v>
      </c>
      <c r="F192" s="15">
        <v>0</v>
      </c>
      <c r="G192" s="15">
        <v>0</v>
      </c>
      <c r="H192" s="15">
        <v>0</v>
      </c>
      <c r="I192" s="15">
        <v>0</v>
      </c>
      <c r="J192" s="242"/>
      <c r="K192" s="242"/>
      <c r="L192" s="178">
        <v>0</v>
      </c>
    </row>
    <row r="193" spans="1:13" ht="22.5" hidden="1" customHeight="1" thickBot="1" x14ac:dyDescent="0.3">
      <c r="A193" s="428"/>
      <c r="B193" s="438"/>
      <c r="C193" s="88" t="s">
        <v>3</v>
      </c>
      <c r="D193" s="15">
        <f t="shared" si="139"/>
        <v>0</v>
      </c>
      <c r="E193" s="15">
        <f t="shared" si="140"/>
        <v>0</v>
      </c>
      <c r="F193" s="15">
        <v>0</v>
      </c>
      <c r="G193" s="15">
        <v>0</v>
      </c>
      <c r="H193" s="15">
        <v>0</v>
      </c>
      <c r="I193" s="15">
        <v>0</v>
      </c>
      <c r="J193" s="242"/>
      <c r="K193" s="242"/>
      <c r="L193" s="178">
        <v>0</v>
      </c>
    </row>
    <row r="194" spans="1:13" ht="26.25" hidden="1" customHeight="1" thickBot="1" x14ac:dyDescent="0.3">
      <c r="A194" s="428"/>
      <c r="B194" s="438"/>
      <c r="C194" s="88" t="s">
        <v>4</v>
      </c>
      <c r="D194" s="15">
        <f t="shared" si="139"/>
        <v>0</v>
      </c>
      <c r="E194" s="15">
        <f t="shared" si="140"/>
        <v>0</v>
      </c>
      <c r="F194" s="15">
        <v>0</v>
      </c>
      <c r="G194" s="15">
        <v>0</v>
      </c>
      <c r="H194" s="15">
        <v>0</v>
      </c>
      <c r="I194" s="15">
        <v>0</v>
      </c>
      <c r="J194" s="242"/>
      <c r="K194" s="242"/>
      <c r="L194" s="178">
        <v>0</v>
      </c>
    </row>
    <row r="195" spans="1:13" ht="24.75" hidden="1" customHeight="1" thickBot="1" x14ac:dyDescent="0.3">
      <c r="A195" s="428"/>
      <c r="B195" s="438"/>
      <c r="C195" s="88" t="s">
        <v>5</v>
      </c>
      <c r="D195" s="15">
        <v>0</v>
      </c>
      <c r="E195" s="15">
        <v>0</v>
      </c>
      <c r="F195" s="15">
        <v>0</v>
      </c>
      <c r="G195" s="15">
        <v>0</v>
      </c>
      <c r="H195" s="15">
        <v>0</v>
      </c>
      <c r="I195" s="15">
        <v>0</v>
      </c>
      <c r="J195" s="242"/>
      <c r="K195" s="242"/>
      <c r="L195" s="178">
        <v>0</v>
      </c>
      <c r="M195" s="138" t="s">
        <v>327</v>
      </c>
    </row>
    <row r="196" spans="1:13" ht="21" hidden="1" customHeight="1" thickBot="1" x14ac:dyDescent="0.3">
      <c r="A196" s="428"/>
      <c r="B196" s="438"/>
      <c r="C196" s="90" t="s">
        <v>6</v>
      </c>
      <c r="D196" s="91">
        <f t="shared" si="139"/>
        <v>0</v>
      </c>
      <c r="E196" s="16">
        <v>0</v>
      </c>
      <c r="F196" s="16">
        <v>0</v>
      </c>
      <c r="G196" s="16"/>
      <c r="H196" s="16">
        <v>0</v>
      </c>
      <c r="I196" s="16">
        <v>0</v>
      </c>
      <c r="J196" s="242"/>
      <c r="K196" s="242"/>
      <c r="L196" s="179">
        <v>4580</v>
      </c>
      <c r="M196" s="138">
        <v>69697</v>
      </c>
    </row>
    <row r="197" spans="1:13" ht="52.5" hidden="1" customHeight="1" thickBot="1" x14ac:dyDescent="0.3">
      <c r="A197" s="428"/>
      <c r="B197" s="438"/>
      <c r="C197" s="178" t="s">
        <v>154</v>
      </c>
      <c r="D197" s="17">
        <v>0</v>
      </c>
      <c r="E197" s="15">
        <v>0</v>
      </c>
      <c r="F197" s="15">
        <v>0</v>
      </c>
      <c r="G197" s="15">
        <v>0</v>
      </c>
      <c r="H197" s="15">
        <v>0</v>
      </c>
      <c r="I197" s="15">
        <v>0</v>
      </c>
      <c r="J197" s="242"/>
      <c r="K197" s="242"/>
      <c r="L197" s="178">
        <v>0</v>
      </c>
    </row>
    <row r="198" spans="1:13" s="21" customFormat="1" ht="45" hidden="1" x14ac:dyDescent="0.25">
      <c r="A198" s="428"/>
      <c r="B198" s="438"/>
      <c r="C198" s="178" t="s">
        <v>155</v>
      </c>
      <c r="D198" s="17">
        <v>0</v>
      </c>
      <c r="E198" s="15">
        <v>0</v>
      </c>
      <c r="F198" s="15">
        <v>0</v>
      </c>
      <c r="G198" s="15">
        <v>0</v>
      </c>
      <c r="H198" s="15">
        <v>0</v>
      </c>
      <c r="I198" s="15">
        <v>0</v>
      </c>
      <c r="J198" s="242"/>
      <c r="K198" s="242"/>
      <c r="L198" s="178">
        <v>0</v>
      </c>
      <c r="M198" s="33"/>
    </row>
    <row r="199" spans="1:13" ht="28.5" x14ac:dyDescent="0.25">
      <c r="A199" s="428"/>
      <c r="B199" s="438" t="s">
        <v>147</v>
      </c>
      <c r="C199" s="179" t="s">
        <v>425</v>
      </c>
      <c r="D199" s="182">
        <f>SUM(D200:D206)</f>
        <v>494734.9</v>
      </c>
      <c r="E199" s="182">
        <f>SUM(E200:E206)</f>
        <v>20962.400000000001</v>
      </c>
      <c r="F199" s="182">
        <f>SUM(F200:F206)</f>
        <v>456456</v>
      </c>
      <c r="G199" s="182">
        <f>SUM(G200:G206)</f>
        <v>17316.5</v>
      </c>
      <c r="H199" s="182">
        <f t="shared" ref="H199" si="141">SUM(H200:H206)</f>
        <v>0</v>
      </c>
      <c r="I199" s="182">
        <f t="shared" ref="I199" si="142">SUM(I200:I206)</f>
        <v>0</v>
      </c>
      <c r="J199" s="232"/>
      <c r="K199" s="232"/>
      <c r="L199" s="178"/>
    </row>
    <row r="200" spans="1:13" x14ac:dyDescent="0.25">
      <c r="A200" s="428"/>
      <c r="B200" s="438"/>
      <c r="C200" s="178" t="s">
        <v>73</v>
      </c>
      <c r="D200" s="11">
        <f>SUM(E200:I200)</f>
        <v>74789.7</v>
      </c>
      <c r="E200" s="11">
        <f t="shared" ref="E200:I206" si="143">E160+E143+E126+E93+E12</f>
        <v>6496.7</v>
      </c>
      <c r="F200" s="11">
        <f t="shared" si="143"/>
        <v>65208</v>
      </c>
      <c r="G200" s="11">
        <f>G160+G143+G126+G93+G12</f>
        <v>3085</v>
      </c>
      <c r="H200" s="11">
        <f t="shared" si="143"/>
        <v>0</v>
      </c>
      <c r="I200" s="11">
        <f t="shared" si="143"/>
        <v>0</v>
      </c>
      <c r="J200" s="232"/>
      <c r="K200" s="232"/>
      <c r="L200" s="178"/>
    </row>
    <row r="201" spans="1:13" x14ac:dyDescent="0.25">
      <c r="A201" s="428"/>
      <c r="B201" s="438"/>
      <c r="C201" s="178" t="s">
        <v>77</v>
      </c>
      <c r="D201" s="11">
        <f t="shared" ref="D201:D206" si="144">SUM(E201:I201)</f>
        <v>74519.8</v>
      </c>
      <c r="E201" s="11">
        <f t="shared" si="143"/>
        <v>7079.8</v>
      </c>
      <c r="F201" s="11">
        <f t="shared" si="143"/>
        <v>65208</v>
      </c>
      <c r="G201" s="11">
        <f t="shared" ref="G201" si="145">G161+G144+G127+G94+G13</f>
        <v>2232</v>
      </c>
      <c r="H201" s="11">
        <f t="shared" si="143"/>
        <v>0</v>
      </c>
      <c r="I201" s="11">
        <f t="shared" si="143"/>
        <v>0</v>
      </c>
      <c r="J201" s="232"/>
      <c r="K201" s="232"/>
      <c r="L201" s="178"/>
    </row>
    <row r="202" spans="1:13" x14ac:dyDescent="0.25">
      <c r="A202" s="428"/>
      <c r="B202" s="438"/>
      <c r="C202" s="178" t="s">
        <v>330</v>
      </c>
      <c r="D202" s="11">
        <f t="shared" si="144"/>
        <v>74993.799999999988</v>
      </c>
      <c r="E202" s="11">
        <f t="shared" si="143"/>
        <v>7385.9000000000005</v>
      </c>
      <c r="F202" s="11">
        <f t="shared" si="143"/>
        <v>65208</v>
      </c>
      <c r="G202" s="11">
        <f t="shared" ref="G202" si="146">G162+G145+G128+G95+G14</f>
        <v>2399.9</v>
      </c>
      <c r="H202" s="11">
        <f t="shared" si="143"/>
        <v>0</v>
      </c>
      <c r="I202" s="11">
        <f t="shared" si="143"/>
        <v>0</v>
      </c>
      <c r="J202" s="232"/>
      <c r="K202" s="232"/>
      <c r="L202" s="178"/>
    </row>
    <row r="203" spans="1:13" x14ac:dyDescent="0.25">
      <c r="A203" s="428"/>
      <c r="B203" s="438"/>
      <c r="C203" s="178" t="s">
        <v>331</v>
      </c>
      <c r="D203" s="11">
        <f>SUM(E203:I203)</f>
        <v>67607.899999999994</v>
      </c>
      <c r="E203" s="11">
        <f t="shared" si="143"/>
        <v>0</v>
      </c>
      <c r="F203" s="11">
        <f t="shared" si="143"/>
        <v>65208</v>
      </c>
      <c r="G203" s="11">
        <f t="shared" ref="G203" si="147">G163+G146+G129+G96+G15</f>
        <v>2399.9</v>
      </c>
      <c r="H203" s="11">
        <f t="shared" si="143"/>
        <v>0</v>
      </c>
      <c r="I203" s="11">
        <f t="shared" si="143"/>
        <v>0</v>
      </c>
      <c r="J203" s="232"/>
      <c r="K203" s="232"/>
      <c r="L203" s="178"/>
    </row>
    <row r="204" spans="1:13" x14ac:dyDescent="0.25">
      <c r="A204" s="428"/>
      <c r="B204" s="438"/>
      <c r="C204" s="178" t="s">
        <v>332</v>
      </c>
      <c r="D204" s="11">
        <f>SUM(E204:I204)</f>
        <v>67607.899999999994</v>
      </c>
      <c r="E204" s="11">
        <f t="shared" si="143"/>
        <v>0</v>
      </c>
      <c r="F204" s="11">
        <f t="shared" si="143"/>
        <v>65208</v>
      </c>
      <c r="G204" s="11">
        <f t="shared" ref="G204" si="148">G164+G147+G130+G97+G16</f>
        <v>2399.9</v>
      </c>
      <c r="H204" s="11">
        <f t="shared" si="143"/>
        <v>0</v>
      </c>
      <c r="I204" s="11">
        <f t="shared" si="143"/>
        <v>0</v>
      </c>
      <c r="J204" s="232"/>
      <c r="K204" s="232"/>
      <c r="L204" s="178"/>
    </row>
    <row r="205" spans="1:13" ht="45" x14ac:dyDescent="0.25">
      <c r="A205" s="428"/>
      <c r="B205" s="438"/>
      <c r="C205" s="178" t="s">
        <v>342</v>
      </c>
      <c r="D205" s="11">
        <f t="shared" si="144"/>
        <v>67607.899999999994</v>
      </c>
      <c r="E205" s="11">
        <f t="shared" si="143"/>
        <v>0</v>
      </c>
      <c r="F205" s="11">
        <f t="shared" si="143"/>
        <v>65208</v>
      </c>
      <c r="G205" s="11">
        <f t="shared" ref="G205" si="149">G165+G148+G131+G98+G17</f>
        <v>2399.9</v>
      </c>
      <c r="H205" s="11">
        <f t="shared" si="143"/>
        <v>0</v>
      </c>
      <c r="I205" s="11">
        <f t="shared" si="143"/>
        <v>0</v>
      </c>
      <c r="J205" s="232"/>
      <c r="K205" s="232"/>
      <c r="L205" s="181"/>
    </row>
    <row r="206" spans="1:13" ht="45" x14ac:dyDescent="0.25">
      <c r="A206" s="428"/>
      <c r="B206" s="438"/>
      <c r="C206" s="178" t="s">
        <v>343</v>
      </c>
      <c r="D206" s="11">
        <f t="shared" si="144"/>
        <v>67607.899999999994</v>
      </c>
      <c r="E206" s="11">
        <f t="shared" si="143"/>
        <v>0</v>
      </c>
      <c r="F206" s="11">
        <f t="shared" si="143"/>
        <v>65208</v>
      </c>
      <c r="G206" s="11">
        <f t="shared" ref="G206" si="150">G166+G149+G132+G99+G18</f>
        <v>2399.9</v>
      </c>
      <c r="H206" s="11">
        <f t="shared" si="143"/>
        <v>0</v>
      </c>
      <c r="I206" s="11">
        <f t="shared" si="143"/>
        <v>0</v>
      </c>
      <c r="J206" s="232"/>
      <c r="K206" s="232"/>
      <c r="L206" s="181"/>
    </row>
    <row r="207" spans="1:13" x14ac:dyDescent="0.25">
      <c r="A207" s="147"/>
      <c r="B207" s="82"/>
      <c r="C207" s="83"/>
      <c r="D207" s="84"/>
      <c r="E207" s="84"/>
      <c r="F207" s="84"/>
      <c r="G207" s="84"/>
      <c r="H207" s="84"/>
      <c r="I207" s="84"/>
      <c r="J207" s="83"/>
      <c r="K207" s="83"/>
      <c r="L207" s="83"/>
    </row>
    <row r="208" spans="1:13" x14ac:dyDescent="0.25">
      <c r="A208" s="147"/>
      <c r="B208" s="82"/>
      <c r="C208" s="83"/>
      <c r="D208" s="84"/>
      <c r="E208" s="84"/>
      <c r="F208" s="84"/>
      <c r="G208" s="84"/>
      <c r="H208" s="84"/>
      <c r="I208" s="84"/>
      <c r="J208" s="83"/>
      <c r="K208" s="83"/>
      <c r="L208" s="83"/>
    </row>
    <row r="212" spans="3:3" x14ac:dyDescent="0.25">
      <c r="C212" s="93"/>
    </row>
  </sheetData>
  <mergeCells count="118">
    <mergeCell ref="K125:K132"/>
    <mergeCell ref="J125:J132"/>
    <mergeCell ref="A141:L141"/>
    <mergeCell ref="K133:K140"/>
    <mergeCell ref="A19:A26"/>
    <mergeCell ref="K108:K115"/>
    <mergeCell ref="J108:J115"/>
    <mergeCell ref="B108:B115"/>
    <mergeCell ref="B92:B99"/>
    <mergeCell ref="A92:A99"/>
    <mergeCell ref="J92:J99"/>
    <mergeCell ref="K92:K99"/>
    <mergeCell ref="A27:A34"/>
    <mergeCell ref="K27:K34"/>
    <mergeCell ref="J27:J34"/>
    <mergeCell ref="B43:B50"/>
    <mergeCell ref="B27:B34"/>
    <mergeCell ref="B51:B58"/>
    <mergeCell ref="A51:A58"/>
    <mergeCell ref="A43:A50"/>
    <mergeCell ref="K43:K50"/>
    <mergeCell ref="A35:A42"/>
    <mergeCell ref="K35:K42"/>
    <mergeCell ref="J35:J42"/>
    <mergeCell ref="B100:B107"/>
    <mergeCell ref="A100:A107"/>
    <mergeCell ref="B125:B132"/>
    <mergeCell ref="A125:A132"/>
    <mergeCell ref="B116:B123"/>
    <mergeCell ref="A116:A123"/>
    <mergeCell ref="J133:J140"/>
    <mergeCell ref="B133:B140"/>
    <mergeCell ref="A133:A140"/>
    <mergeCell ref="A191:A198"/>
    <mergeCell ref="B191:B198"/>
    <mergeCell ref="J191:J198"/>
    <mergeCell ref="K191:K198"/>
    <mergeCell ref="K19:K26"/>
    <mergeCell ref="A83:A90"/>
    <mergeCell ref="B83:B90"/>
    <mergeCell ref="J83:J90"/>
    <mergeCell ref="K83:K90"/>
    <mergeCell ref="A67:A74"/>
    <mergeCell ref="B67:B74"/>
    <mergeCell ref="J67:J74"/>
    <mergeCell ref="K67:K74"/>
    <mergeCell ref="A75:A82"/>
    <mergeCell ref="B75:B82"/>
    <mergeCell ref="J75:J82"/>
    <mergeCell ref="J19:J26"/>
    <mergeCell ref="B19:B26"/>
    <mergeCell ref="K59:K66"/>
    <mergeCell ref="J59:J66"/>
    <mergeCell ref="A124:L124"/>
    <mergeCell ref="A108:A115"/>
    <mergeCell ref="K100:K107"/>
    <mergeCell ref="J100:J107"/>
    <mergeCell ref="K5:L5"/>
    <mergeCell ref="A8:L8"/>
    <mergeCell ref="A9:L9"/>
    <mergeCell ref="K10:K18"/>
    <mergeCell ref="J10:J18"/>
    <mergeCell ref="A5:A6"/>
    <mergeCell ref="J5:J6"/>
    <mergeCell ref="E5:I5"/>
    <mergeCell ref="C5:C6"/>
    <mergeCell ref="B5:B6"/>
    <mergeCell ref="D5:D6"/>
    <mergeCell ref="B10:B18"/>
    <mergeCell ref="A10:A18"/>
    <mergeCell ref="C10:C11"/>
    <mergeCell ref="D10:D11"/>
    <mergeCell ref="E10:E11"/>
    <mergeCell ref="F10:F11"/>
    <mergeCell ref="G10:G11"/>
    <mergeCell ref="H10:H11"/>
    <mergeCell ref="I10:I11"/>
    <mergeCell ref="L10:L11"/>
    <mergeCell ref="A158:L158"/>
    <mergeCell ref="A1:L3"/>
    <mergeCell ref="K199:K206"/>
    <mergeCell ref="J199:J206"/>
    <mergeCell ref="B199:B206"/>
    <mergeCell ref="A199:A206"/>
    <mergeCell ref="K142:K149"/>
    <mergeCell ref="J142:J149"/>
    <mergeCell ref="B142:B149"/>
    <mergeCell ref="A142:A149"/>
    <mergeCell ref="B150:B157"/>
    <mergeCell ref="A150:A157"/>
    <mergeCell ref="K150:K157"/>
    <mergeCell ref="J150:J157"/>
    <mergeCell ref="K116:K123"/>
    <mergeCell ref="J116:J123"/>
    <mergeCell ref="B35:B42"/>
    <mergeCell ref="A91:L91"/>
    <mergeCell ref="K75:K82"/>
    <mergeCell ref="J43:J50"/>
    <mergeCell ref="B59:B66"/>
    <mergeCell ref="A59:A66"/>
    <mergeCell ref="K51:K58"/>
    <mergeCell ref="J51:J58"/>
    <mergeCell ref="A183:A190"/>
    <mergeCell ref="B183:B190"/>
    <mergeCell ref="J183:J190"/>
    <mergeCell ref="K183:K190"/>
    <mergeCell ref="A159:A166"/>
    <mergeCell ref="B159:B166"/>
    <mergeCell ref="J159:J166"/>
    <mergeCell ref="K159:K166"/>
    <mergeCell ref="A167:A174"/>
    <mergeCell ref="B167:B174"/>
    <mergeCell ref="J167:J174"/>
    <mergeCell ref="K167:K174"/>
    <mergeCell ref="A175:A182"/>
    <mergeCell ref="B175:B182"/>
    <mergeCell ref="J175:J182"/>
    <mergeCell ref="K175:K182"/>
  </mergeCells>
  <pageMargins left="0.70866141732283472" right="0.70866141732283472" top="0.6692913385826772" bottom="0.74803149606299213" header="0.31496062992125984" footer="0.31496062992125984"/>
  <pageSetup paperSize="9" scale="50" firstPageNumber="49" fitToHeight="0" orientation="portrait" useFirstPageNumber="1" horizontalDpi="300" verticalDpi="300" r:id="rId1"/>
  <headerFooter>
    <oddHeader>&amp;C&amp;12&amp;P</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2:P52"/>
  <sheetViews>
    <sheetView topLeftCell="A27" workbookViewId="0"/>
  </sheetViews>
  <sheetFormatPr defaultRowHeight="15" x14ac:dyDescent="0.25"/>
  <cols>
    <col min="1" max="1" width="7.42578125" style="25" customWidth="1"/>
    <col min="2" max="2" width="27.140625" style="26" customWidth="1"/>
    <col min="3" max="3" width="12.140625" style="20" customWidth="1"/>
    <col min="4" max="4" width="13.7109375" style="3" customWidth="1"/>
    <col min="5" max="5" width="11.7109375" style="3" customWidth="1"/>
    <col min="6" max="6" width="11.5703125" style="3" bestFit="1" customWidth="1"/>
    <col min="7" max="7" width="12.5703125" style="3" customWidth="1"/>
    <col min="8" max="9" width="9.42578125" style="3" bestFit="1" customWidth="1"/>
    <col min="10" max="10" width="15.7109375" style="20" customWidth="1"/>
    <col min="11" max="11" width="22.5703125" style="20" customWidth="1"/>
    <col min="12" max="12" width="13" style="20" customWidth="1"/>
    <col min="13" max="13" width="13.5703125" style="20" customWidth="1"/>
    <col min="14" max="16384" width="9.140625" style="20"/>
  </cols>
  <sheetData>
    <row r="2" spans="1:12" x14ac:dyDescent="0.25">
      <c r="A2" s="430" t="s">
        <v>227</v>
      </c>
      <c r="B2" s="431"/>
      <c r="C2" s="431"/>
      <c r="D2" s="431"/>
      <c r="E2" s="431"/>
      <c r="F2" s="431"/>
      <c r="G2" s="431"/>
      <c r="H2" s="431"/>
      <c r="I2" s="431"/>
      <c r="J2" s="431"/>
      <c r="K2" s="431"/>
      <c r="L2" s="431"/>
    </row>
    <row r="3" spans="1:12" x14ac:dyDescent="0.25">
      <c r="A3" s="431"/>
      <c r="B3" s="431"/>
      <c r="C3" s="431"/>
      <c r="D3" s="431"/>
      <c r="E3" s="431"/>
      <c r="F3" s="431"/>
      <c r="G3" s="431"/>
      <c r="H3" s="431"/>
      <c r="I3" s="431"/>
      <c r="J3" s="431"/>
      <c r="K3" s="431"/>
      <c r="L3" s="431"/>
    </row>
    <row r="4" spans="1:12" x14ac:dyDescent="0.25">
      <c r="A4" s="431"/>
      <c r="B4" s="431"/>
      <c r="C4" s="431"/>
      <c r="D4" s="431"/>
      <c r="E4" s="431"/>
      <c r="F4" s="431"/>
      <c r="G4" s="431"/>
      <c r="H4" s="431"/>
      <c r="I4" s="431"/>
      <c r="J4" s="431"/>
      <c r="K4" s="431"/>
      <c r="L4" s="431"/>
    </row>
    <row r="5" spans="1:12" x14ac:dyDescent="0.25">
      <c r="A5" s="13"/>
      <c r="B5" s="14"/>
      <c r="C5" s="14"/>
      <c r="D5" s="1"/>
      <c r="E5" s="1"/>
      <c r="F5" s="1"/>
      <c r="G5" s="1"/>
      <c r="H5" s="1"/>
      <c r="I5" s="1"/>
      <c r="J5" s="14"/>
      <c r="K5" s="14"/>
      <c r="L5" s="14"/>
    </row>
    <row r="6" spans="1:12" x14ac:dyDescent="0.25">
      <c r="A6" s="428" t="s">
        <v>156</v>
      </c>
      <c r="B6" s="232" t="s">
        <v>80</v>
      </c>
      <c r="C6" s="232" t="s">
        <v>9</v>
      </c>
      <c r="D6" s="429" t="s">
        <v>10</v>
      </c>
      <c r="E6" s="429" t="s">
        <v>11</v>
      </c>
      <c r="F6" s="429"/>
      <c r="G6" s="429"/>
      <c r="H6" s="429"/>
      <c r="I6" s="429"/>
      <c r="J6" s="232" t="s">
        <v>123</v>
      </c>
      <c r="K6" s="232" t="s">
        <v>81</v>
      </c>
      <c r="L6" s="232"/>
    </row>
    <row r="7" spans="1:12" ht="105" x14ac:dyDescent="0.25">
      <c r="A7" s="428"/>
      <c r="B7" s="232"/>
      <c r="C7" s="232"/>
      <c r="D7" s="429"/>
      <c r="E7" s="219" t="s">
        <v>12</v>
      </c>
      <c r="F7" s="219" t="s">
        <v>13</v>
      </c>
      <c r="G7" s="219" t="s">
        <v>14</v>
      </c>
      <c r="H7" s="219" t="s">
        <v>15</v>
      </c>
      <c r="I7" s="219" t="s">
        <v>16</v>
      </c>
      <c r="J7" s="232"/>
      <c r="K7" s="218" t="s">
        <v>82</v>
      </c>
      <c r="L7" s="218" t="s">
        <v>83</v>
      </c>
    </row>
    <row r="8" spans="1:12" s="22" customFormat="1" x14ac:dyDescent="0.25">
      <c r="A8" s="2">
        <v>1</v>
      </c>
      <c r="B8" s="2">
        <v>2</v>
      </c>
      <c r="C8" s="2">
        <v>3</v>
      </c>
      <c r="D8" s="219">
        <v>4</v>
      </c>
      <c r="E8" s="219">
        <v>5</v>
      </c>
      <c r="F8" s="219">
        <v>6</v>
      </c>
      <c r="G8" s="219">
        <v>7</v>
      </c>
      <c r="H8" s="219">
        <v>8</v>
      </c>
      <c r="I8" s="219">
        <v>9</v>
      </c>
      <c r="J8" s="2">
        <v>10</v>
      </c>
      <c r="K8" s="2">
        <v>11</v>
      </c>
      <c r="L8" s="2">
        <v>12</v>
      </c>
    </row>
    <row r="9" spans="1:12" x14ac:dyDescent="0.25">
      <c r="A9" s="232" t="s">
        <v>1</v>
      </c>
      <c r="B9" s="232"/>
      <c r="C9" s="232"/>
      <c r="D9" s="232"/>
      <c r="E9" s="232"/>
      <c r="F9" s="232"/>
      <c r="G9" s="232"/>
      <c r="H9" s="232"/>
      <c r="I9" s="232"/>
      <c r="J9" s="232"/>
      <c r="K9" s="232"/>
      <c r="L9" s="232"/>
    </row>
    <row r="10" spans="1:12" x14ac:dyDescent="0.25">
      <c r="A10" s="428" t="s">
        <v>33</v>
      </c>
      <c r="B10" s="428"/>
      <c r="C10" s="428"/>
      <c r="D10" s="428"/>
      <c r="E10" s="428"/>
      <c r="F10" s="428"/>
      <c r="G10" s="428"/>
      <c r="H10" s="428"/>
      <c r="I10" s="428"/>
      <c r="J10" s="428"/>
      <c r="K10" s="428"/>
      <c r="L10" s="428"/>
    </row>
    <row r="11" spans="1:12" ht="28.5" x14ac:dyDescent="0.25">
      <c r="A11" s="428" t="s">
        <v>351</v>
      </c>
      <c r="B11" s="232" t="s">
        <v>101</v>
      </c>
      <c r="C11" s="220" t="s">
        <v>340</v>
      </c>
      <c r="D11" s="63">
        <f>SUM(D12:D18)</f>
        <v>17567.2</v>
      </c>
      <c r="E11" s="63">
        <f t="shared" ref="E11:I11" si="0">SUM(E12:E18)</f>
        <v>651.5</v>
      </c>
      <c r="F11" s="63">
        <f t="shared" si="0"/>
        <v>133.4</v>
      </c>
      <c r="G11" s="63">
        <f>SUM(G12:G18)</f>
        <v>16756</v>
      </c>
      <c r="H11" s="63">
        <f t="shared" si="0"/>
        <v>26.3</v>
      </c>
      <c r="I11" s="63">
        <f t="shared" si="0"/>
        <v>0</v>
      </c>
      <c r="J11" s="232" t="s">
        <v>232</v>
      </c>
      <c r="K11" s="232" t="s">
        <v>631</v>
      </c>
      <c r="L11" s="63">
        <f>L12+L13+L14+L15+L16+L17+L18</f>
        <v>94000</v>
      </c>
    </row>
    <row r="12" spans="1:12" x14ac:dyDescent="0.25">
      <c r="A12" s="428"/>
      <c r="B12" s="232"/>
      <c r="C12" s="218" t="s">
        <v>73</v>
      </c>
      <c r="D12" s="219">
        <f t="shared" ref="D12:I18" si="1">D20+D28+D36</f>
        <v>3257.2</v>
      </c>
      <c r="E12" s="219">
        <f t="shared" si="1"/>
        <v>651.5</v>
      </c>
      <c r="F12" s="219">
        <f t="shared" si="1"/>
        <v>133.4</v>
      </c>
      <c r="G12" s="219">
        <f t="shared" si="1"/>
        <v>2446</v>
      </c>
      <c r="H12" s="219">
        <f t="shared" si="1"/>
        <v>26.3</v>
      </c>
      <c r="I12" s="219">
        <f t="shared" si="1"/>
        <v>0</v>
      </c>
      <c r="J12" s="232"/>
      <c r="K12" s="232"/>
      <c r="L12" s="218">
        <v>13500</v>
      </c>
    </row>
    <row r="13" spans="1:12" x14ac:dyDescent="0.25">
      <c r="A13" s="428"/>
      <c r="B13" s="232"/>
      <c r="C13" s="218" t="s">
        <v>77</v>
      </c>
      <c r="D13" s="219">
        <f t="shared" si="1"/>
        <v>2385</v>
      </c>
      <c r="E13" s="219">
        <f t="shared" si="1"/>
        <v>0</v>
      </c>
      <c r="F13" s="219">
        <f t="shared" si="1"/>
        <v>0</v>
      </c>
      <c r="G13" s="219">
        <f t="shared" si="1"/>
        <v>2385</v>
      </c>
      <c r="H13" s="219">
        <f t="shared" si="1"/>
        <v>0</v>
      </c>
      <c r="I13" s="219">
        <f t="shared" si="1"/>
        <v>0</v>
      </c>
      <c r="J13" s="232"/>
      <c r="K13" s="232"/>
      <c r="L13" s="10">
        <v>13500</v>
      </c>
    </row>
    <row r="14" spans="1:12" x14ac:dyDescent="0.25">
      <c r="A14" s="428"/>
      <c r="B14" s="232"/>
      <c r="C14" s="218" t="s">
        <v>330</v>
      </c>
      <c r="D14" s="219">
        <f t="shared" si="1"/>
        <v>2385</v>
      </c>
      <c r="E14" s="219">
        <f t="shared" si="1"/>
        <v>0</v>
      </c>
      <c r="F14" s="219">
        <f t="shared" si="1"/>
        <v>0</v>
      </c>
      <c r="G14" s="219">
        <f t="shared" si="1"/>
        <v>2385</v>
      </c>
      <c r="H14" s="219">
        <f t="shared" si="1"/>
        <v>0</v>
      </c>
      <c r="I14" s="219">
        <f t="shared" si="1"/>
        <v>0</v>
      </c>
      <c r="J14" s="232"/>
      <c r="K14" s="232"/>
      <c r="L14" s="10">
        <v>13500</v>
      </c>
    </row>
    <row r="15" spans="1:12" x14ac:dyDescent="0.25">
      <c r="A15" s="428"/>
      <c r="B15" s="232"/>
      <c r="C15" s="218" t="s">
        <v>331</v>
      </c>
      <c r="D15" s="219">
        <f t="shared" si="1"/>
        <v>2385</v>
      </c>
      <c r="E15" s="219">
        <f t="shared" si="1"/>
        <v>0</v>
      </c>
      <c r="F15" s="219">
        <f t="shared" si="1"/>
        <v>0</v>
      </c>
      <c r="G15" s="219">
        <f t="shared" si="1"/>
        <v>2385</v>
      </c>
      <c r="H15" s="219">
        <f t="shared" si="1"/>
        <v>0</v>
      </c>
      <c r="I15" s="219">
        <f t="shared" si="1"/>
        <v>0</v>
      </c>
      <c r="J15" s="232"/>
      <c r="K15" s="232"/>
      <c r="L15" s="10">
        <v>13000</v>
      </c>
    </row>
    <row r="16" spans="1:12" x14ac:dyDescent="0.25">
      <c r="A16" s="428"/>
      <c r="B16" s="232"/>
      <c r="C16" s="218" t="s">
        <v>341</v>
      </c>
      <c r="D16" s="219">
        <f t="shared" si="1"/>
        <v>2385</v>
      </c>
      <c r="E16" s="219">
        <f t="shared" si="1"/>
        <v>0</v>
      </c>
      <c r="F16" s="219">
        <f t="shared" si="1"/>
        <v>0</v>
      </c>
      <c r="G16" s="219">
        <f t="shared" si="1"/>
        <v>2385</v>
      </c>
      <c r="H16" s="219">
        <f t="shared" si="1"/>
        <v>0</v>
      </c>
      <c r="I16" s="219">
        <f t="shared" si="1"/>
        <v>0</v>
      </c>
      <c r="J16" s="232"/>
      <c r="K16" s="232"/>
      <c r="L16" s="10">
        <v>13500</v>
      </c>
    </row>
    <row r="17" spans="1:12" ht="30" x14ac:dyDescent="0.25">
      <c r="A17" s="428"/>
      <c r="B17" s="232"/>
      <c r="C17" s="218" t="s">
        <v>342</v>
      </c>
      <c r="D17" s="219">
        <f t="shared" si="1"/>
        <v>2385</v>
      </c>
      <c r="E17" s="219">
        <f t="shared" si="1"/>
        <v>0</v>
      </c>
      <c r="F17" s="219">
        <f t="shared" si="1"/>
        <v>0</v>
      </c>
      <c r="G17" s="219">
        <f t="shared" si="1"/>
        <v>2385</v>
      </c>
      <c r="H17" s="219">
        <f t="shared" si="1"/>
        <v>0</v>
      </c>
      <c r="I17" s="219">
        <f t="shared" si="1"/>
        <v>0</v>
      </c>
      <c r="J17" s="232"/>
      <c r="K17" s="232"/>
      <c r="L17" s="10">
        <v>13500</v>
      </c>
    </row>
    <row r="18" spans="1:12" ht="30" x14ac:dyDescent="0.25">
      <c r="A18" s="428"/>
      <c r="B18" s="232"/>
      <c r="C18" s="218" t="s">
        <v>343</v>
      </c>
      <c r="D18" s="219">
        <f t="shared" si="1"/>
        <v>2385</v>
      </c>
      <c r="E18" s="219">
        <f t="shared" si="1"/>
        <v>0</v>
      </c>
      <c r="F18" s="219">
        <f t="shared" si="1"/>
        <v>0</v>
      </c>
      <c r="G18" s="219">
        <f t="shared" si="1"/>
        <v>2385</v>
      </c>
      <c r="H18" s="219">
        <f t="shared" si="1"/>
        <v>0</v>
      </c>
      <c r="I18" s="219">
        <f t="shared" si="1"/>
        <v>0</v>
      </c>
      <c r="J18" s="232"/>
      <c r="K18" s="232"/>
      <c r="L18" s="10">
        <v>13500</v>
      </c>
    </row>
    <row r="19" spans="1:12" ht="28.5" x14ac:dyDescent="0.25">
      <c r="A19" s="428" t="s">
        <v>34</v>
      </c>
      <c r="B19" s="232" t="s">
        <v>208</v>
      </c>
      <c r="C19" s="220" t="s">
        <v>340</v>
      </c>
      <c r="D19" s="63">
        <v>16695</v>
      </c>
      <c r="E19" s="63">
        <v>0</v>
      </c>
      <c r="F19" s="63">
        <v>0</v>
      </c>
      <c r="G19" s="63">
        <v>16695</v>
      </c>
      <c r="H19" s="63">
        <v>0</v>
      </c>
      <c r="I19" s="63">
        <v>0</v>
      </c>
      <c r="J19" s="232" t="s">
        <v>492</v>
      </c>
      <c r="K19" s="232" t="s">
        <v>100</v>
      </c>
      <c r="L19" s="12">
        <f>L20+L21+L22+L23+L24+L25+L26</f>
        <v>94500</v>
      </c>
    </row>
    <row r="20" spans="1:12" x14ac:dyDescent="0.25">
      <c r="A20" s="428"/>
      <c r="B20" s="232"/>
      <c r="C20" s="218" t="s">
        <v>73</v>
      </c>
      <c r="D20" s="219">
        <v>2385</v>
      </c>
      <c r="E20" s="219">
        <v>0</v>
      </c>
      <c r="F20" s="219">
        <v>0</v>
      </c>
      <c r="G20" s="219">
        <v>2385</v>
      </c>
      <c r="H20" s="219">
        <v>0</v>
      </c>
      <c r="I20" s="219">
        <v>0</v>
      </c>
      <c r="J20" s="232"/>
      <c r="K20" s="232"/>
      <c r="L20" s="10">
        <v>13500</v>
      </c>
    </row>
    <row r="21" spans="1:12" x14ac:dyDescent="0.25">
      <c r="A21" s="428"/>
      <c r="B21" s="232"/>
      <c r="C21" s="218" t="s">
        <v>77</v>
      </c>
      <c r="D21" s="219">
        <v>2385</v>
      </c>
      <c r="E21" s="219">
        <v>0</v>
      </c>
      <c r="F21" s="219">
        <v>0</v>
      </c>
      <c r="G21" s="219">
        <v>2385</v>
      </c>
      <c r="H21" s="219">
        <v>0</v>
      </c>
      <c r="I21" s="219">
        <v>0</v>
      </c>
      <c r="J21" s="232"/>
      <c r="K21" s="232"/>
      <c r="L21" s="10">
        <v>13500</v>
      </c>
    </row>
    <row r="22" spans="1:12" x14ac:dyDescent="0.25">
      <c r="A22" s="428"/>
      <c r="B22" s="232"/>
      <c r="C22" s="218" t="s">
        <v>330</v>
      </c>
      <c r="D22" s="219">
        <v>2385</v>
      </c>
      <c r="E22" s="219">
        <v>0</v>
      </c>
      <c r="F22" s="219">
        <v>0</v>
      </c>
      <c r="G22" s="219">
        <v>2385</v>
      </c>
      <c r="H22" s="219">
        <v>0</v>
      </c>
      <c r="I22" s="219">
        <v>0</v>
      </c>
      <c r="J22" s="232"/>
      <c r="K22" s="232"/>
      <c r="L22" s="10">
        <v>13500</v>
      </c>
    </row>
    <row r="23" spans="1:12" x14ac:dyDescent="0.25">
      <c r="A23" s="428"/>
      <c r="B23" s="232"/>
      <c r="C23" s="218" t="s">
        <v>331</v>
      </c>
      <c r="D23" s="219">
        <v>2385</v>
      </c>
      <c r="E23" s="219">
        <v>0</v>
      </c>
      <c r="F23" s="219">
        <v>0</v>
      </c>
      <c r="G23" s="219">
        <v>2385</v>
      </c>
      <c r="H23" s="219">
        <v>0</v>
      </c>
      <c r="I23" s="219">
        <v>0</v>
      </c>
      <c r="J23" s="232"/>
      <c r="K23" s="232"/>
      <c r="L23" s="10">
        <v>13500</v>
      </c>
    </row>
    <row r="24" spans="1:12" x14ac:dyDescent="0.25">
      <c r="A24" s="428"/>
      <c r="B24" s="232"/>
      <c r="C24" s="218" t="s">
        <v>341</v>
      </c>
      <c r="D24" s="219">
        <v>2385</v>
      </c>
      <c r="E24" s="219">
        <v>0</v>
      </c>
      <c r="F24" s="219">
        <v>0</v>
      </c>
      <c r="G24" s="219">
        <v>2385</v>
      </c>
      <c r="H24" s="219">
        <v>0</v>
      </c>
      <c r="I24" s="219">
        <v>0</v>
      </c>
      <c r="J24" s="232"/>
      <c r="K24" s="232"/>
      <c r="L24" s="10">
        <v>13500</v>
      </c>
    </row>
    <row r="25" spans="1:12" ht="30" x14ac:dyDescent="0.25">
      <c r="A25" s="428"/>
      <c r="B25" s="232"/>
      <c r="C25" s="218" t="s">
        <v>342</v>
      </c>
      <c r="D25" s="219">
        <v>2385</v>
      </c>
      <c r="E25" s="219">
        <v>0</v>
      </c>
      <c r="F25" s="219">
        <v>0</v>
      </c>
      <c r="G25" s="219">
        <v>2385</v>
      </c>
      <c r="H25" s="219">
        <v>0</v>
      </c>
      <c r="I25" s="219">
        <v>0</v>
      </c>
      <c r="J25" s="232"/>
      <c r="K25" s="232"/>
      <c r="L25" s="10">
        <v>13500</v>
      </c>
    </row>
    <row r="26" spans="1:12" ht="30" x14ac:dyDescent="0.25">
      <c r="A26" s="428"/>
      <c r="B26" s="232"/>
      <c r="C26" s="218" t="s">
        <v>343</v>
      </c>
      <c r="D26" s="219">
        <v>2385</v>
      </c>
      <c r="E26" s="219">
        <v>0</v>
      </c>
      <c r="F26" s="219">
        <v>0</v>
      </c>
      <c r="G26" s="219">
        <v>2385</v>
      </c>
      <c r="H26" s="219">
        <v>0</v>
      </c>
      <c r="I26" s="219">
        <v>0</v>
      </c>
      <c r="J26" s="232"/>
      <c r="K26" s="232"/>
      <c r="L26" s="10">
        <v>13500</v>
      </c>
    </row>
    <row r="27" spans="1:12" ht="28.5" x14ac:dyDescent="0.25">
      <c r="A27" s="428" t="s">
        <v>754</v>
      </c>
      <c r="B27" s="232" t="s">
        <v>103</v>
      </c>
      <c r="C27" s="220" t="s">
        <v>340</v>
      </c>
      <c r="D27" s="63">
        <f>SUM(D28:D34)</f>
        <v>0</v>
      </c>
      <c r="E27" s="63">
        <f t="shared" ref="E27:F27" si="2">E28+E29+E30+E31+E32+E33+E34</f>
        <v>0</v>
      </c>
      <c r="F27" s="63">
        <f t="shared" si="2"/>
        <v>0</v>
      </c>
      <c r="G27" s="63">
        <f t="shared" ref="G27" si="3">SUM(G28:G34)</f>
        <v>0</v>
      </c>
      <c r="H27" s="63">
        <f t="shared" ref="H27:I27" si="4">H28+H29+H30+H31+H32+H33+H34</f>
        <v>0</v>
      </c>
      <c r="I27" s="63">
        <f t="shared" si="4"/>
        <v>0</v>
      </c>
      <c r="J27" s="232" t="s">
        <v>660</v>
      </c>
      <c r="K27" s="232" t="s">
        <v>104</v>
      </c>
      <c r="L27" s="220"/>
    </row>
    <row r="28" spans="1:12" x14ac:dyDescent="0.25">
      <c r="A28" s="428"/>
      <c r="B28" s="232"/>
      <c r="C28" s="218" t="s">
        <v>73</v>
      </c>
      <c r="D28" s="219">
        <f t="shared" ref="D28" si="5">SUM(E28:I28)</f>
        <v>0</v>
      </c>
      <c r="E28" s="219">
        <v>0</v>
      </c>
      <c r="F28" s="219">
        <v>0</v>
      </c>
      <c r="G28" s="219">
        <v>0</v>
      </c>
      <c r="H28" s="219">
        <v>0</v>
      </c>
      <c r="I28" s="219">
        <v>0</v>
      </c>
      <c r="J28" s="232"/>
      <c r="K28" s="232"/>
      <c r="L28" s="218" t="s">
        <v>7</v>
      </c>
    </row>
    <row r="29" spans="1:12" x14ac:dyDescent="0.25">
      <c r="A29" s="428"/>
      <c r="B29" s="232"/>
      <c r="C29" s="218" t="s">
        <v>77</v>
      </c>
      <c r="D29" s="219">
        <f t="shared" ref="D29:D31" si="6">SUM(E29:I29)</f>
        <v>0</v>
      </c>
      <c r="E29" s="219">
        <v>0</v>
      </c>
      <c r="F29" s="219">
        <v>0</v>
      </c>
      <c r="G29" s="219">
        <v>0</v>
      </c>
      <c r="H29" s="219">
        <v>0</v>
      </c>
      <c r="I29" s="219">
        <v>0</v>
      </c>
      <c r="J29" s="232"/>
      <c r="K29" s="232"/>
      <c r="L29" s="218" t="s">
        <v>7</v>
      </c>
    </row>
    <row r="30" spans="1:12" x14ac:dyDescent="0.25">
      <c r="A30" s="428"/>
      <c r="B30" s="232"/>
      <c r="C30" s="218" t="s">
        <v>330</v>
      </c>
      <c r="D30" s="219">
        <f t="shared" si="6"/>
        <v>0</v>
      </c>
      <c r="E30" s="219">
        <v>0</v>
      </c>
      <c r="F30" s="219">
        <v>0</v>
      </c>
      <c r="G30" s="219">
        <v>0</v>
      </c>
      <c r="H30" s="219">
        <v>0</v>
      </c>
      <c r="I30" s="219">
        <v>0</v>
      </c>
      <c r="J30" s="232"/>
      <c r="K30" s="232"/>
      <c r="L30" s="218" t="s">
        <v>7</v>
      </c>
    </row>
    <row r="31" spans="1:12" x14ac:dyDescent="0.25">
      <c r="A31" s="428"/>
      <c r="B31" s="232"/>
      <c r="C31" s="218" t="s">
        <v>331</v>
      </c>
      <c r="D31" s="219">
        <f t="shared" si="6"/>
        <v>0</v>
      </c>
      <c r="E31" s="219">
        <v>0</v>
      </c>
      <c r="F31" s="219">
        <v>0</v>
      </c>
      <c r="G31" s="219">
        <v>0</v>
      </c>
      <c r="H31" s="219">
        <v>0</v>
      </c>
      <c r="I31" s="219">
        <v>0</v>
      </c>
      <c r="J31" s="232"/>
      <c r="K31" s="232"/>
      <c r="L31" s="218" t="s">
        <v>7</v>
      </c>
    </row>
    <row r="32" spans="1:12" x14ac:dyDescent="0.25">
      <c r="A32" s="428"/>
      <c r="B32" s="232"/>
      <c r="C32" s="218" t="s">
        <v>341</v>
      </c>
      <c r="D32" s="219">
        <f>SUM(E32:I32)</f>
        <v>0</v>
      </c>
      <c r="E32" s="219">
        <v>0</v>
      </c>
      <c r="F32" s="219">
        <v>0</v>
      </c>
      <c r="G32" s="219">
        <v>0</v>
      </c>
      <c r="H32" s="219">
        <v>0</v>
      </c>
      <c r="I32" s="219">
        <v>0</v>
      </c>
      <c r="J32" s="232"/>
      <c r="K32" s="232"/>
      <c r="L32" s="218" t="s">
        <v>7</v>
      </c>
    </row>
    <row r="33" spans="1:16" ht="30" x14ac:dyDescent="0.25">
      <c r="A33" s="428"/>
      <c r="B33" s="232"/>
      <c r="C33" s="218" t="s">
        <v>342</v>
      </c>
      <c r="D33" s="219">
        <f t="shared" ref="D33:D34" si="7">SUM(E33:I33)</f>
        <v>0</v>
      </c>
      <c r="E33" s="219">
        <v>0</v>
      </c>
      <c r="F33" s="219">
        <v>0</v>
      </c>
      <c r="G33" s="219">
        <v>0</v>
      </c>
      <c r="H33" s="219">
        <v>0</v>
      </c>
      <c r="I33" s="219">
        <v>0</v>
      </c>
      <c r="J33" s="232"/>
      <c r="K33" s="232"/>
      <c r="L33" s="218" t="s">
        <v>7</v>
      </c>
      <c r="P33" s="3"/>
    </row>
    <row r="34" spans="1:16" ht="93" customHeight="1" x14ac:dyDescent="0.25">
      <c r="A34" s="428"/>
      <c r="B34" s="232"/>
      <c r="C34" s="218" t="s">
        <v>343</v>
      </c>
      <c r="D34" s="219">
        <f t="shared" si="7"/>
        <v>0</v>
      </c>
      <c r="E34" s="219">
        <v>0</v>
      </c>
      <c r="F34" s="219">
        <v>0</v>
      </c>
      <c r="G34" s="219">
        <v>0</v>
      </c>
      <c r="H34" s="219">
        <v>0</v>
      </c>
      <c r="I34" s="219">
        <v>0</v>
      </c>
      <c r="J34" s="232"/>
      <c r="K34" s="232"/>
      <c r="L34" s="218" t="s">
        <v>7</v>
      </c>
    </row>
    <row r="35" spans="1:16" ht="28.5" x14ac:dyDescent="0.25">
      <c r="A35" s="428" t="s">
        <v>755</v>
      </c>
      <c r="B35" s="232" t="s">
        <v>105</v>
      </c>
      <c r="C35" s="220" t="s">
        <v>340</v>
      </c>
      <c r="D35" s="63">
        <f>SUM(D36:D42)</f>
        <v>872.19999999999993</v>
      </c>
      <c r="E35" s="63">
        <f t="shared" ref="E35:G35" si="8">SUM(E36:E42)</f>
        <v>651.5</v>
      </c>
      <c r="F35" s="63">
        <f t="shared" si="8"/>
        <v>133.4</v>
      </c>
      <c r="G35" s="63">
        <f t="shared" si="8"/>
        <v>61</v>
      </c>
      <c r="H35" s="63">
        <f t="shared" ref="H35:I35" si="9">H36+H37+H38+H39+H40+H41+H42</f>
        <v>26.3</v>
      </c>
      <c r="I35" s="63">
        <f t="shared" si="9"/>
        <v>0</v>
      </c>
      <c r="J35" s="232" t="s">
        <v>659</v>
      </c>
      <c r="K35" s="232" t="s">
        <v>102</v>
      </c>
      <c r="L35" s="220">
        <f>L36</f>
        <v>3</v>
      </c>
    </row>
    <row r="36" spans="1:16" x14ac:dyDescent="0.25">
      <c r="A36" s="428"/>
      <c r="B36" s="232"/>
      <c r="C36" s="218" t="s">
        <v>73</v>
      </c>
      <c r="D36" s="219">
        <f t="shared" ref="D36:D38" si="10">SUM(E36:I36)</f>
        <v>872.19999999999993</v>
      </c>
      <c r="E36" s="219">
        <v>651.5</v>
      </c>
      <c r="F36" s="219">
        <v>133.4</v>
      </c>
      <c r="G36" s="219">
        <v>61</v>
      </c>
      <c r="H36" s="219">
        <v>26.3</v>
      </c>
      <c r="I36" s="219">
        <v>0</v>
      </c>
      <c r="J36" s="232"/>
      <c r="K36" s="232"/>
      <c r="L36" s="218">
        <v>3</v>
      </c>
    </row>
    <row r="37" spans="1:16" x14ac:dyDescent="0.25">
      <c r="A37" s="428"/>
      <c r="B37" s="232"/>
      <c r="C37" s="218" t="s">
        <v>77</v>
      </c>
      <c r="D37" s="219">
        <f t="shared" si="10"/>
        <v>0</v>
      </c>
      <c r="E37" s="219">
        <v>0</v>
      </c>
      <c r="F37" s="219">
        <v>0</v>
      </c>
      <c r="G37" s="219">
        <v>0</v>
      </c>
      <c r="H37" s="219">
        <v>0</v>
      </c>
      <c r="I37" s="219">
        <v>0</v>
      </c>
      <c r="J37" s="232"/>
      <c r="K37" s="232"/>
      <c r="L37" s="218" t="s">
        <v>7</v>
      </c>
    </row>
    <row r="38" spans="1:16" x14ac:dyDescent="0.25">
      <c r="A38" s="428"/>
      <c r="B38" s="232"/>
      <c r="C38" s="218" t="s">
        <v>330</v>
      </c>
      <c r="D38" s="219">
        <f t="shared" si="10"/>
        <v>0</v>
      </c>
      <c r="E38" s="219">
        <v>0</v>
      </c>
      <c r="F38" s="219">
        <v>0</v>
      </c>
      <c r="G38" s="219">
        <v>0</v>
      </c>
      <c r="H38" s="219">
        <v>0</v>
      </c>
      <c r="I38" s="219">
        <v>0</v>
      </c>
      <c r="J38" s="232"/>
      <c r="K38" s="232"/>
      <c r="L38" s="218" t="s">
        <v>7</v>
      </c>
    </row>
    <row r="39" spans="1:16" x14ac:dyDescent="0.25">
      <c r="A39" s="428"/>
      <c r="B39" s="232"/>
      <c r="C39" s="218" t="s">
        <v>331</v>
      </c>
      <c r="D39" s="219">
        <f>SUM(E39:I39)</f>
        <v>0</v>
      </c>
      <c r="E39" s="219">
        <v>0</v>
      </c>
      <c r="F39" s="219">
        <v>0</v>
      </c>
      <c r="G39" s="219">
        <v>0</v>
      </c>
      <c r="H39" s="219">
        <v>0</v>
      </c>
      <c r="I39" s="219">
        <v>0</v>
      </c>
      <c r="J39" s="232"/>
      <c r="K39" s="232"/>
      <c r="L39" s="218" t="s">
        <v>7</v>
      </c>
    </row>
    <row r="40" spans="1:16" x14ac:dyDescent="0.25">
      <c r="A40" s="428"/>
      <c r="B40" s="232"/>
      <c r="C40" s="218" t="s">
        <v>341</v>
      </c>
      <c r="D40" s="219">
        <f>SUM(E40:I40)</f>
        <v>0</v>
      </c>
      <c r="E40" s="219">
        <v>0</v>
      </c>
      <c r="F40" s="219">
        <v>0</v>
      </c>
      <c r="G40" s="219">
        <v>0</v>
      </c>
      <c r="H40" s="219">
        <v>0</v>
      </c>
      <c r="I40" s="219">
        <v>0</v>
      </c>
      <c r="J40" s="232"/>
      <c r="K40" s="232"/>
      <c r="L40" s="218" t="s">
        <v>7</v>
      </c>
    </row>
    <row r="41" spans="1:16" ht="30" x14ac:dyDescent="0.25">
      <c r="A41" s="428"/>
      <c r="B41" s="232"/>
      <c r="C41" s="218" t="s">
        <v>342</v>
      </c>
      <c r="D41" s="219">
        <f t="shared" ref="D41:D42" si="11">SUM(E41:I41)</f>
        <v>0</v>
      </c>
      <c r="E41" s="219">
        <v>0</v>
      </c>
      <c r="F41" s="219">
        <v>0</v>
      </c>
      <c r="G41" s="219">
        <v>0</v>
      </c>
      <c r="H41" s="219">
        <v>0</v>
      </c>
      <c r="I41" s="219">
        <v>0</v>
      </c>
      <c r="J41" s="232"/>
      <c r="K41" s="232"/>
      <c r="L41" s="218" t="s">
        <v>7</v>
      </c>
    </row>
    <row r="42" spans="1:16" ht="95.25" customHeight="1" x14ac:dyDescent="0.25">
      <c r="A42" s="428"/>
      <c r="B42" s="232"/>
      <c r="C42" s="218" t="s">
        <v>343</v>
      </c>
      <c r="D42" s="219">
        <f t="shared" si="11"/>
        <v>0</v>
      </c>
      <c r="E42" s="219">
        <v>0</v>
      </c>
      <c r="F42" s="219">
        <v>0</v>
      </c>
      <c r="G42" s="219">
        <v>0</v>
      </c>
      <c r="H42" s="219">
        <v>0</v>
      </c>
      <c r="I42" s="219">
        <v>0</v>
      </c>
      <c r="J42" s="232"/>
      <c r="K42" s="232"/>
      <c r="L42" s="218" t="s">
        <v>7</v>
      </c>
    </row>
    <row r="43" spans="1:16" x14ac:dyDescent="0.25">
      <c r="A43" s="20"/>
      <c r="B43" s="20"/>
      <c r="D43" s="20"/>
      <c r="E43" s="20"/>
      <c r="F43" s="20"/>
      <c r="G43" s="20"/>
      <c r="H43" s="20"/>
      <c r="I43" s="20"/>
    </row>
    <row r="44" spans="1:16" x14ac:dyDescent="0.25">
      <c r="A44" s="20"/>
      <c r="B44" s="20"/>
      <c r="D44" s="20"/>
      <c r="E44" s="20"/>
      <c r="F44" s="20"/>
      <c r="G44" s="20"/>
      <c r="H44" s="20"/>
      <c r="I44" s="20"/>
    </row>
    <row r="45" spans="1:16" x14ac:dyDescent="0.25">
      <c r="A45" s="20"/>
      <c r="B45" s="20"/>
      <c r="D45" s="20"/>
      <c r="E45" s="20"/>
      <c r="F45" s="20"/>
      <c r="G45" s="20"/>
      <c r="H45" s="20"/>
      <c r="I45" s="20"/>
    </row>
    <row r="46" spans="1:16" x14ac:dyDescent="0.25">
      <c r="A46" s="20"/>
      <c r="B46" s="20"/>
      <c r="D46" s="20"/>
      <c r="E46" s="20"/>
      <c r="F46" s="20"/>
      <c r="G46" s="20"/>
      <c r="H46" s="20"/>
      <c r="I46" s="20"/>
    </row>
    <row r="47" spans="1:16" x14ac:dyDescent="0.25">
      <c r="A47" s="20"/>
      <c r="B47" s="20"/>
      <c r="D47" s="20"/>
      <c r="E47" s="20"/>
      <c r="F47" s="20"/>
      <c r="G47" s="20"/>
      <c r="H47" s="20"/>
      <c r="I47" s="20"/>
    </row>
    <row r="48" spans="1:16" x14ac:dyDescent="0.25">
      <c r="A48" s="20"/>
      <c r="B48" s="20"/>
      <c r="D48" s="20"/>
      <c r="E48" s="20"/>
      <c r="F48" s="20"/>
      <c r="G48" s="20"/>
      <c r="H48" s="20"/>
      <c r="I48" s="20"/>
    </row>
    <row r="49" spans="1:12" x14ac:dyDescent="0.25">
      <c r="A49" s="20"/>
      <c r="B49" s="20"/>
      <c r="D49" s="20"/>
      <c r="E49" s="20"/>
      <c r="F49" s="20"/>
      <c r="G49" s="20"/>
      <c r="H49" s="20"/>
      <c r="I49" s="20"/>
    </row>
    <row r="50" spans="1:12" x14ac:dyDescent="0.25">
      <c r="A50" s="13"/>
      <c r="B50" s="14"/>
      <c r="C50" s="14"/>
      <c r="D50" s="1"/>
      <c r="E50" s="1"/>
      <c r="F50" s="1"/>
      <c r="G50" s="1"/>
      <c r="H50" s="1"/>
      <c r="I50" s="1"/>
      <c r="J50" s="14"/>
      <c r="K50" s="14"/>
      <c r="L50" s="14"/>
    </row>
    <row r="51" spans="1:12" x14ac:dyDescent="0.25">
      <c r="A51" s="13"/>
      <c r="B51" s="221"/>
      <c r="C51" s="14"/>
      <c r="D51" s="1"/>
      <c r="E51" s="1"/>
      <c r="F51" s="1"/>
      <c r="G51" s="1"/>
      <c r="H51" s="1"/>
      <c r="I51" s="1"/>
      <c r="J51" s="14"/>
      <c r="K51" s="14"/>
      <c r="L51" s="14"/>
    </row>
    <row r="52" spans="1:12" x14ac:dyDescent="0.25">
      <c r="A52" s="13"/>
      <c r="B52" s="221"/>
      <c r="C52" s="14"/>
      <c r="D52" s="1"/>
      <c r="E52" s="1"/>
      <c r="F52" s="1"/>
      <c r="G52" s="1"/>
      <c r="H52" s="1"/>
      <c r="I52" s="1"/>
      <c r="J52" s="14"/>
      <c r="K52" s="14"/>
      <c r="L52" s="14"/>
    </row>
  </sheetData>
  <mergeCells count="26">
    <mergeCell ref="A9:L9"/>
    <mergeCell ref="A2:L4"/>
    <mergeCell ref="A6:A7"/>
    <mergeCell ref="B6:B7"/>
    <mergeCell ref="C6:C7"/>
    <mergeCell ref="D6:D7"/>
    <mergeCell ref="E6:I6"/>
    <mergeCell ref="J6:J7"/>
    <mergeCell ref="K6:L6"/>
    <mergeCell ref="A19:A26"/>
    <mergeCell ref="B19:B26"/>
    <mergeCell ref="J19:J26"/>
    <mergeCell ref="K19:K26"/>
    <mergeCell ref="A10:L10"/>
    <mergeCell ref="A11:A18"/>
    <mergeCell ref="B11:B18"/>
    <mergeCell ref="J11:J18"/>
    <mergeCell ref="K11:K18"/>
    <mergeCell ref="A35:A42"/>
    <mergeCell ref="B35:B42"/>
    <mergeCell ref="J35:J42"/>
    <mergeCell ref="K35:K42"/>
    <mergeCell ref="A27:A34"/>
    <mergeCell ref="B27:B34"/>
    <mergeCell ref="J27:J34"/>
    <mergeCell ref="K27:K34"/>
  </mergeCells>
  <pageMargins left="0.7" right="0.7" top="0.75" bottom="0.75" header="0.3" footer="0.3"/>
  <pageSetup paperSize="9" scale="4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195"/>
  <sheetViews>
    <sheetView view="pageLayout" topLeftCell="A196" zoomScale="95" zoomScalePageLayoutView="95" workbookViewId="0">
      <selection sqref="A1:K214"/>
    </sheetView>
  </sheetViews>
  <sheetFormatPr defaultRowHeight="15" x14ac:dyDescent="0.25"/>
  <cols>
    <col min="1" max="1" width="18.7109375" customWidth="1"/>
    <col min="2" max="2" width="19.42578125" customWidth="1"/>
    <col min="3" max="3" width="16.140625" customWidth="1"/>
    <col min="4" max="4" width="16.28515625" customWidth="1"/>
    <col min="5" max="5" width="16" customWidth="1"/>
    <col min="6" max="6" width="18.5703125" customWidth="1"/>
    <col min="7" max="7" width="17.28515625" customWidth="1"/>
    <col min="8" max="8" width="13.85546875" customWidth="1"/>
    <col min="9" max="9" width="11.5703125" customWidth="1"/>
    <col min="10" max="10" width="6.140625" customWidth="1"/>
    <col min="11" max="11" width="9" customWidth="1"/>
    <col min="12" max="12" width="37" customWidth="1"/>
    <col min="13" max="14" width="9.140625" customWidth="1"/>
    <col min="15" max="15" width="10.85546875" customWidth="1"/>
    <col min="16" max="16" width="18.7109375" customWidth="1"/>
  </cols>
  <sheetData>
    <row r="1" ht="9.75" customHeight="1" x14ac:dyDescent="0.25"/>
    <row r="82" ht="12" customHeight="1" x14ac:dyDescent="0.25"/>
    <row r="83" ht="32.25" hidden="1" customHeight="1" x14ac:dyDescent="0.25"/>
    <row r="84" hidden="1" x14ac:dyDescent="0.25"/>
    <row r="85" ht="35.25" customHeight="1" x14ac:dyDescent="0.25"/>
    <row r="86" ht="21" customHeight="1" x14ac:dyDescent="0.25"/>
    <row r="87" ht="34.5" hidden="1" customHeight="1" x14ac:dyDescent="0.25"/>
    <row r="88" ht="9" hidden="1" customHeight="1" x14ac:dyDescent="0.25"/>
    <row r="89" hidden="1" x14ac:dyDescent="0.25"/>
    <row r="96" ht="32.25" customHeight="1" x14ac:dyDescent="0.25"/>
    <row r="97" ht="18" customHeight="1" x14ac:dyDescent="0.25"/>
    <row r="98" ht="78" customHeight="1" x14ac:dyDescent="0.25"/>
    <row r="194" ht="21" customHeight="1" x14ac:dyDescent="0.25"/>
    <row r="195" ht="36" customHeight="1" x14ac:dyDescent="0.25"/>
  </sheetData>
  <pageMargins left="0.70866141732283472" right="0.70866141732283472" top="0.74803149606299213" bottom="0.74803149606299213" header="0.31496062992125984" footer="0.31496062992125984"/>
  <pageSetup paperSize="9" scale="53" firstPageNumber="2" fitToHeight="0" orientation="portrait" useFirstPageNumber="1" horizontalDpi="300" verticalDpi="300" r:id="rId1"/>
  <headerFooter>
    <oddHeader>&amp;C&amp;12&amp;P</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L36"/>
  <sheetViews>
    <sheetView view="pageLayout" zoomScaleNormal="100" workbookViewId="0">
      <selection activeCell="D7" sqref="D7:E10"/>
    </sheetView>
  </sheetViews>
  <sheetFormatPr defaultRowHeight="15" x14ac:dyDescent="0.25"/>
  <cols>
    <col min="1" max="7" width="9.140625" style="71"/>
    <col min="8" max="8" width="10.42578125" style="71" customWidth="1"/>
    <col min="9" max="9" width="14" style="71" customWidth="1"/>
    <col min="10" max="10" width="20.42578125" style="71" customWidth="1"/>
    <col min="11" max="11" width="14.7109375" style="71" customWidth="1"/>
    <col min="12" max="12" width="30.28515625" style="71" customWidth="1"/>
    <col min="13" max="16384" width="9.140625" style="71"/>
  </cols>
  <sheetData>
    <row r="1" spans="2:12" ht="32.25" customHeight="1" x14ac:dyDescent="0.25">
      <c r="D1" s="301" t="s">
        <v>274</v>
      </c>
      <c r="E1" s="301"/>
      <c r="F1" s="301"/>
      <c r="G1" s="301"/>
      <c r="H1" s="301"/>
      <c r="I1" s="301"/>
      <c r="J1" s="301"/>
      <c r="K1" s="301"/>
    </row>
    <row r="2" spans="2:12" ht="15.75" thickBot="1" x14ac:dyDescent="0.3"/>
    <row r="3" spans="2:12" ht="55.5" customHeight="1" x14ac:dyDescent="0.25">
      <c r="B3" s="265" t="s">
        <v>249</v>
      </c>
      <c r="C3" s="266"/>
      <c r="D3" s="265" t="s">
        <v>251</v>
      </c>
      <c r="E3" s="266"/>
      <c r="F3" s="296" t="s">
        <v>252</v>
      </c>
      <c r="G3" s="296" t="s">
        <v>253</v>
      </c>
      <c r="H3" s="296" t="s">
        <v>254</v>
      </c>
      <c r="I3" s="265" t="s">
        <v>255</v>
      </c>
      <c r="J3" s="266"/>
      <c r="K3" s="296" t="s">
        <v>256</v>
      </c>
      <c r="L3" s="296" t="s">
        <v>257</v>
      </c>
    </row>
    <row r="4" spans="2:12" ht="15.75" thickBot="1" x14ac:dyDescent="0.3">
      <c r="B4" s="269" t="s">
        <v>250</v>
      </c>
      <c r="C4" s="270"/>
      <c r="D4" s="269"/>
      <c r="E4" s="270"/>
      <c r="F4" s="298"/>
      <c r="G4" s="298"/>
      <c r="H4" s="298"/>
      <c r="I4" s="269"/>
      <c r="J4" s="270"/>
      <c r="K4" s="298"/>
      <c r="L4" s="298"/>
    </row>
    <row r="5" spans="2:12" ht="15.75" thickBot="1" x14ac:dyDescent="0.3">
      <c r="B5" s="305">
        <v>1</v>
      </c>
      <c r="C5" s="306"/>
      <c r="D5" s="305">
        <v>2</v>
      </c>
      <c r="E5" s="306"/>
      <c r="F5" s="72">
        <v>3</v>
      </c>
      <c r="G5" s="72">
        <v>4</v>
      </c>
      <c r="H5" s="72">
        <v>5</v>
      </c>
      <c r="I5" s="305">
        <v>6</v>
      </c>
      <c r="J5" s="306"/>
      <c r="K5" s="72">
        <v>7</v>
      </c>
      <c r="L5" s="72">
        <v>8</v>
      </c>
    </row>
    <row r="6" spans="2:12" ht="15.75" thickBot="1" x14ac:dyDescent="0.3">
      <c r="B6" s="302" t="s">
        <v>258</v>
      </c>
      <c r="C6" s="303"/>
      <c r="D6" s="303"/>
      <c r="E6" s="303"/>
      <c r="F6" s="303"/>
      <c r="G6" s="303"/>
      <c r="H6" s="303"/>
      <c r="I6" s="303"/>
      <c r="J6" s="303"/>
      <c r="K6" s="303"/>
      <c r="L6" s="304"/>
    </row>
    <row r="7" spans="2:12" ht="38.25" customHeight="1" x14ac:dyDescent="0.25">
      <c r="B7" s="265">
        <v>1</v>
      </c>
      <c r="C7" s="266"/>
      <c r="D7" s="271" t="s">
        <v>596</v>
      </c>
      <c r="E7" s="272"/>
      <c r="F7" s="296" t="s">
        <v>259</v>
      </c>
      <c r="G7" s="293" t="s">
        <v>260</v>
      </c>
      <c r="H7" s="293" t="s">
        <v>261</v>
      </c>
      <c r="I7" s="271" t="s">
        <v>445</v>
      </c>
      <c r="J7" s="272"/>
      <c r="K7" s="293" t="s">
        <v>262</v>
      </c>
      <c r="L7" s="73"/>
    </row>
    <row r="8" spans="2:12" ht="55.5" customHeight="1" x14ac:dyDescent="0.25">
      <c r="B8" s="267"/>
      <c r="C8" s="268"/>
      <c r="D8" s="273"/>
      <c r="E8" s="274"/>
      <c r="F8" s="297"/>
      <c r="G8" s="294"/>
      <c r="H8" s="294"/>
      <c r="I8" s="273" t="s">
        <v>443</v>
      </c>
      <c r="J8" s="274"/>
      <c r="K8" s="294"/>
      <c r="L8" s="73" t="s">
        <v>272</v>
      </c>
    </row>
    <row r="9" spans="2:12" ht="30" customHeight="1" x14ac:dyDescent="0.25">
      <c r="B9" s="267"/>
      <c r="C9" s="268"/>
      <c r="D9" s="273"/>
      <c r="E9" s="274"/>
      <c r="F9" s="297"/>
      <c r="G9" s="294"/>
      <c r="H9" s="294"/>
      <c r="I9" s="273" t="s">
        <v>446</v>
      </c>
      <c r="J9" s="274"/>
      <c r="K9" s="294"/>
      <c r="L9" s="74"/>
    </row>
    <row r="10" spans="2:12" ht="30" customHeight="1" thickBot="1" x14ac:dyDescent="0.3">
      <c r="B10" s="269"/>
      <c r="C10" s="270"/>
      <c r="D10" s="262"/>
      <c r="E10" s="264"/>
      <c r="F10" s="298"/>
      <c r="G10" s="295"/>
      <c r="H10" s="295"/>
      <c r="I10" s="262" t="s">
        <v>444</v>
      </c>
      <c r="J10" s="264"/>
      <c r="K10" s="295"/>
      <c r="L10" s="75"/>
    </row>
    <row r="11" spans="2:12" ht="15.75" thickBot="1" x14ac:dyDescent="0.3">
      <c r="B11" s="302" t="s">
        <v>264</v>
      </c>
      <c r="C11" s="303"/>
      <c r="D11" s="303"/>
      <c r="E11" s="303"/>
      <c r="F11" s="303"/>
      <c r="G11" s="303"/>
      <c r="H11" s="303"/>
      <c r="I11" s="303"/>
      <c r="J11" s="303"/>
      <c r="K11" s="303"/>
      <c r="L11" s="304"/>
    </row>
    <row r="12" spans="2:12" ht="49.5" customHeight="1" x14ac:dyDescent="0.25">
      <c r="B12" s="265">
        <v>1</v>
      </c>
      <c r="C12" s="266"/>
      <c r="D12" s="271" t="s">
        <v>265</v>
      </c>
      <c r="E12" s="272"/>
      <c r="F12" s="296" t="s">
        <v>259</v>
      </c>
      <c r="G12" s="293" t="s">
        <v>260</v>
      </c>
      <c r="H12" s="293" t="s">
        <v>261</v>
      </c>
      <c r="I12" s="313" t="s">
        <v>266</v>
      </c>
      <c r="J12" s="314"/>
      <c r="K12" s="293" t="s">
        <v>262</v>
      </c>
      <c r="L12" s="76"/>
    </row>
    <row r="13" spans="2:12" ht="65.25" customHeight="1" x14ac:dyDescent="0.25">
      <c r="B13" s="267"/>
      <c r="C13" s="268"/>
      <c r="D13" s="273"/>
      <c r="E13" s="274"/>
      <c r="F13" s="297"/>
      <c r="G13" s="294"/>
      <c r="H13" s="294"/>
      <c r="I13" s="311" t="s">
        <v>267</v>
      </c>
      <c r="J13" s="312"/>
      <c r="K13" s="294"/>
      <c r="L13" s="76" t="s">
        <v>272</v>
      </c>
    </row>
    <row r="14" spans="2:12" ht="27" customHeight="1" x14ac:dyDescent="0.25">
      <c r="B14" s="267"/>
      <c r="C14" s="268"/>
      <c r="D14" s="273"/>
      <c r="E14" s="274"/>
      <c r="F14" s="297"/>
      <c r="G14" s="294"/>
      <c r="H14" s="294"/>
      <c r="I14" s="311" t="s">
        <v>268</v>
      </c>
      <c r="J14" s="312"/>
      <c r="K14" s="294"/>
      <c r="L14" s="76"/>
    </row>
    <row r="15" spans="2:12" ht="27" customHeight="1" x14ac:dyDescent="0.25">
      <c r="B15" s="267"/>
      <c r="C15" s="268"/>
      <c r="D15" s="273"/>
      <c r="E15" s="274"/>
      <c r="F15" s="297"/>
      <c r="G15" s="294"/>
      <c r="H15" s="294"/>
      <c r="I15" s="311" t="s">
        <v>269</v>
      </c>
      <c r="J15" s="312"/>
      <c r="K15" s="294"/>
      <c r="L15" s="74"/>
    </row>
    <row r="16" spans="2:12" x14ac:dyDescent="0.25">
      <c r="B16" s="267"/>
      <c r="C16" s="268"/>
      <c r="D16" s="273"/>
      <c r="E16" s="274"/>
      <c r="F16" s="297"/>
      <c r="G16" s="294"/>
      <c r="H16" s="294"/>
      <c r="I16" s="311" t="s">
        <v>270</v>
      </c>
      <c r="J16" s="312"/>
      <c r="K16" s="294"/>
      <c r="L16" s="74"/>
    </row>
    <row r="17" spans="2:12" ht="27" customHeight="1" thickBot="1" x14ac:dyDescent="0.3">
      <c r="B17" s="269"/>
      <c r="C17" s="270"/>
      <c r="D17" s="262"/>
      <c r="E17" s="264"/>
      <c r="F17" s="298"/>
      <c r="G17" s="295"/>
      <c r="H17" s="295"/>
      <c r="I17" s="315" t="s">
        <v>271</v>
      </c>
      <c r="J17" s="316"/>
      <c r="K17" s="295"/>
      <c r="L17" s="75"/>
    </row>
    <row r="18" spans="2:12" ht="15.75" thickBot="1" x14ac:dyDescent="0.3">
      <c r="B18" s="302" t="s">
        <v>645</v>
      </c>
      <c r="C18" s="303"/>
      <c r="D18" s="303"/>
      <c r="E18" s="303"/>
      <c r="F18" s="303"/>
      <c r="G18" s="303"/>
      <c r="H18" s="303"/>
      <c r="I18" s="303"/>
      <c r="J18" s="303"/>
      <c r="K18" s="303"/>
      <c r="L18" s="304"/>
    </row>
    <row r="19" spans="2:12" ht="48" customHeight="1" x14ac:dyDescent="0.25">
      <c r="B19" s="265">
        <v>1</v>
      </c>
      <c r="C19" s="266"/>
      <c r="D19" s="307" t="s">
        <v>612</v>
      </c>
      <c r="E19" s="308"/>
      <c r="F19" s="296" t="s">
        <v>259</v>
      </c>
      <c r="G19" s="293" t="s">
        <v>260</v>
      </c>
      <c r="H19" s="293" t="s">
        <v>261</v>
      </c>
      <c r="I19" s="313" t="s">
        <v>647</v>
      </c>
      <c r="J19" s="314"/>
      <c r="K19" s="293" t="s">
        <v>262</v>
      </c>
      <c r="L19" s="76"/>
    </row>
    <row r="20" spans="2:12" ht="67.5" customHeight="1" x14ac:dyDescent="0.25">
      <c r="B20" s="267"/>
      <c r="C20" s="268"/>
      <c r="D20" s="309"/>
      <c r="E20" s="310"/>
      <c r="F20" s="297"/>
      <c r="G20" s="294"/>
      <c r="H20" s="294"/>
      <c r="I20" s="311" t="s">
        <v>648</v>
      </c>
      <c r="J20" s="312"/>
      <c r="K20" s="294"/>
      <c r="L20" s="76" t="s">
        <v>272</v>
      </c>
    </row>
    <row r="21" spans="2:12" ht="111" customHeight="1" x14ac:dyDescent="0.25">
      <c r="B21" s="267"/>
      <c r="C21" s="268"/>
      <c r="D21" s="309"/>
      <c r="E21" s="310"/>
      <c r="F21" s="297"/>
      <c r="G21" s="294"/>
      <c r="H21" s="294"/>
      <c r="I21" s="311" t="s">
        <v>649</v>
      </c>
      <c r="J21" s="312"/>
      <c r="K21" s="294"/>
      <c r="L21" s="76"/>
    </row>
    <row r="22" spans="2:12" ht="80.25" customHeight="1" x14ac:dyDescent="0.25">
      <c r="B22" s="267"/>
      <c r="C22" s="268"/>
      <c r="D22" s="309"/>
      <c r="E22" s="310"/>
      <c r="F22" s="297"/>
      <c r="G22" s="294"/>
      <c r="H22" s="294"/>
      <c r="I22" s="311" t="s">
        <v>650</v>
      </c>
      <c r="J22" s="312"/>
      <c r="K22" s="294"/>
      <c r="L22" s="74"/>
    </row>
    <row r="23" spans="2:12" ht="30" customHeight="1" x14ac:dyDescent="0.25">
      <c r="B23" s="275">
        <v>2</v>
      </c>
      <c r="C23" s="276"/>
      <c r="D23" s="281" t="s">
        <v>614</v>
      </c>
      <c r="E23" s="282"/>
      <c r="F23" s="287" t="s">
        <v>259</v>
      </c>
      <c r="G23" s="290" t="s">
        <v>260</v>
      </c>
      <c r="H23" s="290" t="s">
        <v>261</v>
      </c>
      <c r="I23" s="318" t="s">
        <v>651</v>
      </c>
      <c r="J23" s="319"/>
      <c r="K23" s="290"/>
      <c r="L23" s="317"/>
    </row>
    <row r="24" spans="2:12" ht="99" customHeight="1" x14ac:dyDescent="0.25">
      <c r="B24" s="277"/>
      <c r="C24" s="278"/>
      <c r="D24" s="283"/>
      <c r="E24" s="284"/>
      <c r="F24" s="288"/>
      <c r="G24" s="291"/>
      <c r="H24" s="291"/>
      <c r="I24" s="320" t="s">
        <v>652</v>
      </c>
      <c r="J24" s="321"/>
      <c r="K24" s="291"/>
      <c r="L24" s="291"/>
    </row>
    <row r="25" spans="2:12" ht="96.75" customHeight="1" x14ac:dyDescent="0.25">
      <c r="B25" s="277"/>
      <c r="C25" s="278"/>
      <c r="D25" s="283"/>
      <c r="E25" s="284"/>
      <c r="F25" s="288"/>
      <c r="G25" s="291"/>
      <c r="H25" s="291"/>
      <c r="I25" s="320" t="s">
        <v>653</v>
      </c>
      <c r="J25" s="321"/>
      <c r="K25" s="291"/>
      <c r="L25" s="291"/>
    </row>
    <row r="26" spans="2:12" ht="53.25" customHeight="1" x14ac:dyDescent="0.25">
      <c r="B26" s="279"/>
      <c r="C26" s="280"/>
      <c r="D26" s="285"/>
      <c r="E26" s="286"/>
      <c r="F26" s="289"/>
      <c r="G26" s="292"/>
      <c r="H26" s="292"/>
      <c r="I26" s="322" t="s">
        <v>654</v>
      </c>
      <c r="J26" s="323"/>
      <c r="K26" s="292"/>
      <c r="L26" s="292"/>
    </row>
    <row r="27" spans="2:12" ht="15.75" customHeight="1" thickBot="1" x14ac:dyDescent="0.3">
      <c r="B27" s="262" t="s">
        <v>646</v>
      </c>
      <c r="C27" s="263"/>
      <c r="D27" s="263"/>
      <c r="E27" s="263"/>
      <c r="F27" s="263"/>
      <c r="G27" s="263"/>
      <c r="H27" s="263"/>
      <c r="I27" s="263"/>
      <c r="J27" s="263"/>
      <c r="K27" s="263"/>
      <c r="L27" s="264"/>
    </row>
    <row r="28" spans="2:12" ht="23.25" customHeight="1" x14ac:dyDescent="0.25">
      <c r="B28" s="265">
        <v>1</v>
      </c>
      <c r="C28" s="266"/>
      <c r="D28" s="271" t="s">
        <v>461</v>
      </c>
      <c r="E28" s="272"/>
      <c r="F28" s="296" t="s">
        <v>259</v>
      </c>
      <c r="G28" s="293" t="s">
        <v>260</v>
      </c>
      <c r="H28" s="293" t="s">
        <v>261</v>
      </c>
      <c r="I28" s="271" t="s">
        <v>462</v>
      </c>
      <c r="J28" s="272"/>
      <c r="K28" s="293" t="s">
        <v>262</v>
      </c>
      <c r="L28" s="293" t="s">
        <v>642</v>
      </c>
    </row>
    <row r="29" spans="2:12" ht="75.75" customHeight="1" x14ac:dyDescent="0.25">
      <c r="B29" s="267"/>
      <c r="C29" s="268"/>
      <c r="D29" s="273"/>
      <c r="E29" s="274"/>
      <c r="F29" s="297"/>
      <c r="G29" s="294"/>
      <c r="H29" s="294"/>
      <c r="I29" s="273" t="s">
        <v>463</v>
      </c>
      <c r="J29" s="274"/>
      <c r="K29" s="294"/>
      <c r="L29" s="294"/>
    </row>
    <row r="30" spans="2:12" ht="72.75" customHeight="1" x14ac:dyDescent="0.25">
      <c r="B30" s="267"/>
      <c r="C30" s="268"/>
      <c r="D30" s="273"/>
      <c r="E30" s="274"/>
      <c r="F30" s="297"/>
      <c r="G30" s="294"/>
      <c r="H30" s="294"/>
      <c r="I30" s="299" t="s">
        <v>464</v>
      </c>
      <c r="J30" s="300"/>
      <c r="K30" s="294"/>
      <c r="L30" s="294"/>
    </row>
    <row r="31" spans="2:12" ht="67.5" customHeight="1" thickBot="1" x14ac:dyDescent="0.3">
      <c r="B31" s="269"/>
      <c r="C31" s="270"/>
      <c r="D31" s="262"/>
      <c r="E31" s="264"/>
      <c r="F31" s="298"/>
      <c r="G31" s="295"/>
      <c r="H31" s="295"/>
      <c r="I31" s="262" t="s">
        <v>465</v>
      </c>
      <c r="J31" s="264"/>
      <c r="K31" s="295"/>
      <c r="L31" s="295"/>
    </row>
    <row r="32" spans="2:12" s="77" customFormat="1" x14ac:dyDescent="0.25">
      <c r="B32" s="325"/>
      <c r="C32" s="325"/>
      <c r="D32" s="325"/>
      <c r="E32" s="325"/>
      <c r="F32" s="325"/>
      <c r="G32" s="325"/>
      <c r="H32" s="325"/>
      <c r="I32" s="325"/>
      <c r="J32" s="325"/>
      <c r="K32" s="325"/>
      <c r="L32" s="325"/>
    </row>
    <row r="33" spans="1:12" s="77" customFormat="1" ht="125.25" customHeight="1" x14ac:dyDescent="0.25">
      <c r="A33" s="79"/>
    </row>
    <row r="34" spans="1:12" s="77" customFormat="1" ht="81.75" customHeight="1" x14ac:dyDescent="0.25">
      <c r="A34" s="79"/>
    </row>
    <row r="35" spans="1:12" s="77" customFormat="1" ht="84.75" customHeight="1" x14ac:dyDescent="0.25">
      <c r="B35" s="78"/>
      <c r="C35" s="320"/>
      <c r="D35" s="320"/>
      <c r="E35" s="326"/>
      <c r="F35" s="326"/>
      <c r="G35" s="79"/>
      <c r="H35" s="79"/>
      <c r="I35" s="79"/>
      <c r="J35" s="324"/>
      <c r="K35" s="324"/>
      <c r="L35" s="79"/>
    </row>
    <row r="36" spans="1:12" s="77" customFormat="1" ht="96" customHeight="1" x14ac:dyDescent="0.25">
      <c r="B36" s="78"/>
      <c r="C36" s="320"/>
      <c r="D36" s="320"/>
      <c r="E36" s="326"/>
      <c r="F36" s="326"/>
      <c r="G36" s="79"/>
      <c r="H36" s="79"/>
      <c r="I36" s="79"/>
      <c r="J36" s="324"/>
      <c r="K36" s="324"/>
      <c r="L36" s="80"/>
    </row>
  </sheetData>
  <mergeCells count="78">
    <mergeCell ref="I31:J31"/>
    <mergeCell ref="J36:K36"/>
    <mergeCell ref="J35:K35"/>
    <mergeCell ref="B32:L32"/>
    <mergeCell ref="C36:D36"/>
    <mergeCell ref="E36:F36"/>
    <mergeCell ref="C35:D35"/>
    <mergeCell ref="E35:F35"/>
    <mergeCell ref="I22:J22"/>
    <mergeCell ref="K19:K22"/>
    <mergeCell ref="I17:J17"/>
    <mergeCell ref="L23:L26"/>
    <mergeCell ref="I23:J23"/>
    <mergeCell ref="I24:J24"/>
    <mergeCell ref="I25:J25"/>
    <mergeCell ref="I26:J26"/>
    <mergeCell ref="K23:K26"/>
    <mergeCell ref="I21:J21"/>
    <mergeCell ref="I19:J19"/>
    <mergeCell ref="I20:J20"/>
    <mergeCell ref="B3:C3"/>
    <mergeCell ref="I3:J4"/>
    <mergeCell ref="B11:L11"/>
    <mergeCell ref="B12:C17"/>
    <mergeCell ref="D12:E17"/>
    <mergeCell ref="F12:F17"/>
    <mergeCell ref="G12:G17"/>
    <mergeCell ref="I13:J13"/>
    <mergeCell ref="I14:J14"/>
    <mergeCell ref="K12:K17"/>
    <mergeCell ref="D3:E4"/>
    <mergeCell ref="B4:C4"/>
    <mergeCell ref="B5:C5"/>
    <mergeCell ref="H12:H17"/>
    <mergeCell ref="I12:J12"/>
    <mergeCell ref="F3:F4"/>
    <mergeCell ref="G3:G4"/>
    <mergeCell ref="I15:J15"/>
    <mergeCell ref="I16:J16"/>
    <mergeCell ref="I9:J9"/>
    <mergeCell ref="I10:J10"/>
    <mergeCell ref="B19:C22"/>
    <mergeCell ref="D19:E22"/>
    <mergeCell ref="F19:F22"/>
    <mergeCell ref="G19:G22"/>
    <mergeCell ref="H19:H22"/>
    <mergeCell ref="D1:K1"/>
    <mergeCell ref="H3:H4"/>
    <mergeCell ref="K3:K4"/>
    <mergeCell ref="K7:K10"/>
    <mergeCell ref="B18:L18"/>
    <mergeCell ref="L3:L4"/>
    <mergeCell ref="D5:E5"/>
    <mergeCell ref="I5:J5"/>
    <mergeCell ref="B6:L6"/>
    <mergeCell ref="B7:C10"/>
    <mergeCell ref="D7:E10"/>
    <mergeCell ref="F7:F10"/>
    <mergeCell ref="G7:G10"/>
    <mergeCell ref="H7:H10"/>
    <mergeCell ref="I7:J7"/>
    <mergeCell ref="I8:J8"/>
    <mergeCell ref="B27:L27"/>
    <mergeCell ref="B28:C31"/>
    <mergeCell ref="D28:E31"/>
    <mergeCell ref="B23:C26"/>
    <mergeCell ref="D23:E26"/>
    <mergeCell ref="F23:F26"/>
    <mergeCell ref="G23:G26"/>
    <mergeCell ref="H23:H26"/>
    <mergeCell ref="G28:G31"/>
    <mergeCell ref="H28:H31"/>
    <mergeCell ref="I28:J28"/>
    <mergeCell ref="K28:K31"/>
    <mergeCell ref="I29:J29"/>
    <mergeCell ref="F28:F31"/>
    <mergeCell ref="L28:L31"/>
    <mergeCell ref="I30:J30"/>
  </mergeCells>
  <pageMargins left="0.70866141732283472" right="0.70866141732283472" top="0.48125000000000001" bottom="0.74803149606299213" header="0.31496062992125984" footer="0.31496062992125984"/>
  <pageSetup paperSize="9" scale="55" firstPageNumber="5" orientation="portrait" useFirstPageNumber="1" horizontalDpi="300" verticalDpi="300" r:id="rId1"/>
  <headerFooter>
    <oddHeader>&amp;C&amp;12 5</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M56"/>
  <sheetViews>
    <sheetView view="pageLayout" zoomScaleNormal="100" workbookViewId="0">
      <selection sqref="A1:XFD1048576"/>
    </sheetView>
  </sheetViews>
  <sheetFormatPr defaultRowHeight="15" x14ac:dyDescent="0.25"/>
  <cols>
    <col min="1" max="1" width="9.140625" style="222"/>
    <col min="2" max="2" width="25.85546875" style="134" customWidth="1"/>
    <col min="3" max="3" width="9" style="222" customWidth="1"/>
    <col min="4" max="4" width="12.140625" style="222" customWidth="1"/>
    <col min="5" max="5" width="14.5703125" style="222" customWidth="1"/>
    <col min="6" max="6" width="11.28515625" style="222" customWidth="1"/>
    <col min="7" max="7" width="10.42578125" style="222" customWidth="1"/>
    <col min="8" max="8" width="10.5703125" style="222" customWidth="1"/>
    <col min="9" max="9" width="14" style="222" customWidth="1"/>
    <col min="10" max="10" width="25.140625" style="222" customWidth="1"/>
    <col min="11" max="16384" width="9.140625" style="222"/>
  </cols>
  <sheetData>
    <row r="2" spans="1:12" ht="21.75" customHeight="1" x14ac:dyDescent="0.25">
      <c r="A2" s="327" t="s">
        <v>226</v>
      </c>
      <c r="B2" s="328"/>
      <c r="C2" s="328"/>
      <c r="D2" s="328"/>
      <c r="E2" s="328"/>
      <c r="F2" s="328"/>
      <c r="G2" s="328"/>
      <c r="H2" s="328"/>
      <c r="I2" s="328"/>
      <c r="J2" s="328"/>
    </row>
    <row r="3" spans="1:12" x14ac:dyDescent="0.25">
      <c r="A3" s="329" t="s">
        <v>151</v>
      </c>
      <c r="B3" s="333" t="s">
        <v>8</v>
      </c>
      <c r="C3" s="329" t="s">
        <v>9</v>
      </c>
      <c r="D3" s="329" t="s">
        <v>10</v>
      </c>
      <c r="E3" s="330" t="s">
        <v>11</v>
      </c>
      <c r="F3" s="331"/>
      <c r="G3" s="331"/>
      <c r="H3" s="331"/>
      <c r="I3" s="332"/>
      <c r="J3" s="329" t="s">
        <v>76</v>
      </c>
    </row>
    <row r="4" spans="1:12" ht="105" x14ac:dyDescent="0.25">
      <c r="A4" s="231"/>
      <c r="B4" s="335"/>
      <c r="C4" s="231"/>
      <c r="D4" s="231"/>
      <c r="E4" s="207" t="s">
        <v>336</v>
      </c>
      <c r="F4" s="207" t="s">
        <v>337</v>
      </c>
      <c r="G4" s="207" t="s">
        <v>14</v>
      </c>
      <c r="H4" s="207" t="s">
        <v>338</v>
      </c>
      <c r="I4" s="207" t="s">
        <v>339</v>
      </c>
      <c r="J4" s="231"/>
    </row>
    <row r="5" spans="1:12" x14ac:dyDescent="0.25">
      <c r="A5" s="207">
        <v>1</v>
      </c>
      <c r="B5" s="330" t="s">
        <v>655</v>
      </c>
      <c r="C5" s="331"/>
      <c r="D5" s="331"/>
      <c r="E5" s="331"/>
      <c r="F5" s="331"/>
      <c r="G5" s="331"/>
      <c r="H5" s="331"/>
      <c r="I5" s="331"/>
      <c r="J5" s="332"/>
    </row>
    <row r="6" spans="1:12" ht="28.5" x14ac:dyDescent="0.25">
      <c r="A6" s="329" t="s">
        <v>129</v>
      </c>
      <c r="B6" s="333" t="s">
        <v>1</v>
      </c>
      <c r="C6" s="211" t="s">
        <v>435</v>
      </c>
      <c r="D6" s="211">
        <f>SUM(D7:D13)</f>
        <v>748315.49999999988</v>
      </c>
      <c r="E6" s="211">
        <f t="shared" ref="E6:I6" si="0">SUM(E7:E13)</f>
        <v>6943</v>
      </c>
      <c r="F6" s="211">
        <f t="shared" si="0"/>
        <v>22471.1</v>
      </c>
      <c r="G6" s="211">
        <f t="shared" si="0"/>
        <v>718875.10000000009</v>
      </c>
      <c r="H6" s="211">
        <f t="shared" si="0"/>
        <v>26.3</v>
      </c>
      <c r="I6" s="211">
        <f t="shared" si="0"/>
        <v>0</v>
      </c>
      <c r="J6" s="329" t="s">
        <v>232</v>
      </c>
    </row>
    <row r="7" spans="1:12" x14ac:dyDescent="0.25">
      <c r="A7" s="230"/>
      <c r="B7" s="334"/>
      <c r="C7" s="207" t="s">
        <v>73</v>
      </c>
      <c r="D7" s="212">
        <f>SUM(E7:I7)</f>
        <v>118254.2</v>
      </c>
      <c r="E7" s="207">
        <f>'пп 1'!E404</f>
        <v>651.5</v>
      </c>
      <c r="F7" s="207">
        <f>'пп 1'!F404</f>
        <v>3172.2000000000003</v>
      </c>
      <c r="G7" s="212">
        <f>'пп 1'!G404</f>
        <v>114404.2</v>
      </c>
      <c r="H7" s="207">
        <f>'пп 1'!H404</f>
        <v>26.3</v>
      </c>
      <c r="I7" s="207">
        <f>'пп 1'!I404</f>
        <v>0</v>
      </c>
      <c r="J7" s="230"/>
    </row>
    <row r="8" spans="1:12" x14ac:dyDescent="0.25">
      <c r="A8" s="230"/>
      <c r="B8" s="334"/>
      <c r="C8" s="207" t="s">
        <v>77</v>
      </c>
      <c r="D8" s="212">
        <f t="shared" ref="D8:D13" si="1">SUM(E8:I8)</f>
        <v>109862.79999999999</v>
      </c>
      <c r="E8" s="207">
        <v>6291.5</v>
      </c>
      <c r="F8" s="207">
        <f>'пп 1'!F405</f>
        <v>3999.9</v>
      </c>
      <c r="G8" s="207">
        <f>'пп 1'!G405</f>
        <v>99571.4</v>
      </c>
      <c r="H8" s="207">
        <f>'пп 1'!H405</f>
        <v>0</v>
      </c>
      <c r="I8" s="207">
        <f>'пп 1'!I405</f>
        <v>0</v>
      </c>
      <c r="J8" s="230"/>
    </row>
    <row r="9" spans="1:12" x14ac:dyDescent="0.25">
      <c r="A9" s="230"/>
      <c r="B9" s="334"/>
      <c r="C9" s="207" t="s">
        <v>436</v>
      </c>
      <c r="D9" s="212">
        <f t="shared" si="1"/>
        <v>104039.7</v>
      </c>
      <c r="E9" s="207">
        <f>'пп 1'!E406</f>
        <v>0</v>
      </c>
      <c r="F9" s="207">
        <f>'пп 1'!F406</f>
        <v>3059.8</v>
      </c>
      <c r="G9" s="207">
        <f>'пп 1'!G406</f>
        <v>100979.9</v>
      </c>
      <c r="H9" s="207">
        <f>'пп 1'!H406</f>
        <v>0</v>
      </c>
      <c r="I9" s="207">
        <f>'пп 1'!I406</f>
        <v>0</v>
      </c>
      <c r="J9" s="230"/>
    </row>
    <row r="10" spans="1:12" x14ac:dyDescent="0.25">
      <c r="A10" s="230"/>
      <c r="B10" s="334"/>
      <c r="C10" s="207" t="s">
        <v>331</v>
      </c>
      <c r="D10" s="212">
        <f t="shared" si="1"/>
        <v>104039.7</v>
      </c>
      <c r="E10" s="212">
        <f>'пп 1'!E407</f>
        <v>0</v>
      </c>
      <c r="F10" s="212">
        <f>'пп 1'!F407</f>
        <v>3059.8</v>
      </c>
      <c r="G10" s="212">
        <f>'пп 1'!G407</f>
        <v>100979.9</v>
      </c>
      <c r="H10" s="207">
        <f>'пп 1'!H407</f>
        <v>0</v>
      </c>
      <c r="I10" s="207">
        <f>'пп 1'!I407</f>
        <v>0</v>
      </c>
      <c r="J10" s="230"/>
    </row>
    <row r="11" spans="1:12" x14ac:dyDescent="0.25">
      <c r="A11" s="230"/>
      <c r="B11" s="334"/>
      <c r="C11" s="207" t="s">
        <v>332</v>
      </c>
      <c r="D11" s="212">
        <f t="shared" si="1"/>
        <v>104039.7</v>
      </c>
      <c r="E11" s="207">
        <f>'пп 1'!E408</f>
        <v>0</v>
      </c>
      <c r="F11" s="207">
        <f>'пп 1'!F408</f>
        <v>3059.8</v>
      </c>
      <c r="G11" s="207">
        <f>'пп 1'!G408</f>
        <v>100979.9</v>
      </c>
      <c r="H11" s="207">
        <f>'пп 1'!H408</f>
        <v>0</v>
      </c>
      <c r="I11" s="207">
        <f>'пп 1'!I408</f>
        <v>0</v>
      </c>
      <c r="J11" s="230"/>
      <c r="K11" s="223">
        <v>155500.20000000001</v>
      </c>
      <c r="L11" s="223">
        <f>SUM(D11-K11)</f>
        <v>-51460.500000000015</v>
      </c>
    </row>
    <row r="12" spans="1:12" x14ac:dyDescent="0.25">
      <c r="A12" s="230"/>
      <c r="B12" s="334"/>
      <c r="C12" s="207" t="s">
        <v>437</v>
      </c>
      <c r="D12" s="212">
        <f t="shared" si="1"/>
        <v>104039.7</v>
      </c>
      <c r="E12" s="207">
        <f>'пп 1'!E409</f>
        <v>0</v>
      </c>
      <c r="F12" s="207">
        <f>'пп 1'!F409</f>
        <v>3059.8</v>
      </c>
      <c r="G12" s="207">
        <f>'пп 1'!G409</f>
        <v>100979.9</v>
      </c>
      <c r="H12" s="207">
        <f>'пп 1'!H409</f>
        <v>0</v>
      </c>
      <c r="I12" s="207">
        <f>'пп 1'!I409</f>
        <v>0</v>
      </c>
      <c r="J12" s="230"/>
    </row>
    <row r="13" spans="1:12" ht="29.25" customHeight="1" x14ac:dyDescent="0.25">
      <c r="A13" s="231"/>
      <c r="B13" s="335"/>
      <c r="C13" s="207" t="s">
        <v>438</v>
      </c>
      <c r="D13" s="212">
        <f t="shared" si="1"/>
        <v>104039.7</v>
      </c>
      <c r="E13" s="207">
        <f>'пп 1'!E410</f>
        <v>0</v>
      </c>
      <c r="F13" s="207">
        <f>'пп 1'!F410</f>
        <v>3059.8</v>
      </c>
      <c r="G13" s="207">
        <f>'пп 1'!G410</f>
        <v>100979.9</v>
      </c>
      <c r="H13" s="207">
        <f>'пп 1'!H410</f>
        <v>0</v>
      </c>
      <c r="I13" s="207">
        <f>'пп 1'!I410</f>
        <v>0</v>
      </c>
      <c r="J13" s="231"/>
    </row>
    <row r="14" spans="1:12" ht="28.5" customHeight="1" x14ac:dyDescent="0.25">
      <c r="A14" s="207">
        <v>2</v>
      </c>
      <c r="B14" s="248" t="s">
        <v>656</v>
      </c>
      <c r="C14" s="336"/>
      <c r="D14" s="336"/>
      <c r="E14" s="336"/>
      <c r="F14" s="336"/>
      <c r="G14" s="336"/>
      <c r="H14" s="336"/>
      <c r="I14" s="336"/>
      <c r="J14" s="249"/>
    </row>
    <row r="15" spans="1:12" ht="72.75" customHeight="1" x14ac:dyDescent="0.25">
      <c r="A15" s="329" t="s">
        <v>92</v>
      </c>
      <c r="B15" s="333" t="s">
        <v>658</v>
      </c>
      <c r="C15" s="211" t="s">
        <v>435</v>
      </c>
      <c r="D15" s="211">
        <f>SUM(D16:D22)</f>
        <v>145318.39999999999</v>
      </c>
      <c r="E15" s="211">
        <f t="shared" ref="E15" si="2">SUM(E16:E22)</f>
        <v>20000</v>
      </c>
      <c r="F15" s="211">
        <f t="shared" ref="F15" si="3">SUM(F16:F22)</f>
        <v>58964.299999999996</v>
      </c>
      <c r="G15" s="211">
        <f t="shared" ref="G15" si="4">SUM(G16:G22)</f>
        <v>61511</v>
      </c>
      <c r="H15" s="211">
        <f t="shared" ref="H15" si="5">SUM(H16:H22)</f>
        <v>4843.0999999999995</v>
      </c>
      <c r="I15" s="211">
        <f t="shared" ref="I15" si="6">SUM(I16:I22)</f>
        <v>0</v>
      </c>
      <c r="J15" s="329" t="s">
        <v>232</v>
      </c>
    </row>
    <row r="16" spans="1:12" x14ac:dyDescent="0.25">
      <c r="A16" s="230"/>
      <c r="B16" s="334"/>
      <c r="C16" s="207" t="s">
        <v>73</v>
      </c>
      <c r="D16" s="207">
        <f>SUM(E16:I16)</f>
        <v>40417.1</v>
      </c>
      <c r="E16" s="212">
        <f>'пп 2'!E152</f>
        <v>20000</v>
      </c>
      <c r="F16" s="207">
        <f>'пп 2'!F152</f>
        <v>8953.7000000000007</v>
      </c>
      <c r="G16" s="207">
        <f>'пп 2'!G152</f>
        <v>10794.699999999999</v>
      </c>
      <c r="H16" s="207">
        <f>'пп 2'!H152</f>
        <v>668.7</v>
      </c>
      <c r="I16" s="207">
        <f>'пп 2'!I152</f>
        <v>0</v>
      </c>
      <c r="J16" s="230"/>
    </row>
    <row r="17" spans="1:10" x14ac:dyDescent="0.25">
      <c r="A17" s="230"/>
      <c r="B17" s="334"/>
      <c r="C17" s="207" t="s">
        <v>77</v>
      </c>
      <c r="D17" s="207">
        <f t="shared" ref="D17:D22" si="7">SUM(E17:I17)</f>
        <v>17156.300000000003</v>
      </c>
      <c r="E17" s="207">
        <f>'пп 2'!E153</f>
        <v>0</v>
      </c>
      <c r="F17" s="207">
        <f>'пп 2'!F153</f>
        <v>8335.1</v>
      </c>
      <c r="G17" s="207">
        <f>'пп 2'!G153</f>
        <v>8151.2999999999993</v>
      </c>
      <c r="H17" s="207">
        <f>'пп 2'!H153</f>
        <v>669.9</v>
      </c>
      <c r="I17" s="207">
        <f>'пп 2'!I153</f>
        <v>0</v>
      </c>
      <c r="J17" s="230"/>
    </row>
    <row r="18" spans="1:10" x14ac:dyDescent="0.25">
      <c r="A18" s="230"/>
      <c r="B18" s="334"/>
      <c r="C18" s="207" t="s">
        <v>436</v>
      </c>
      <c r="D18" s="207">
        <f t="shared" si="7"/>
        <v>17549</v>
      </c>
      <c r="E18" s="207">
        <f>'пп 2'!E154</f>
        <v>0</v>
      </c>
      <c r="F18" s="207">
        <f>'пп 2'!F154</f>
        <v>8335.1</v>
      </c>
      <c r="G18" s="207">
        <f>'пп 2'!G154</f>
        <v>8513</v>
      </c>
      <c r="H18" s="207">
        <f>'пп 2'!H154</f>
        <v>700.9</v>
      </c>
      <c r="I18" s="207">
        <f>'пп 2'!I154</f>
        <v>0</v>
      </c>
      <c r="J18" s="230"/>
    </row>
    <row r="19" spans="1:10" x14ac:dyDescent="0.25">
      <c r="A19" s="230"/>
      <c r="B19" s="334"/>
      <c r="C19" s="207" t="s">
        <v>331</v>
      </c>
      <c r="D19" s="207">
        <f>SUM(E19:I19)</f>
        <v>17549</v>
      </c>
      <c r="E19" s="207">
        <f>'пп 2'!E155</f>
        <v>0</v>
      </c>
      <c r="F19" s="207">
        <f>'пп 2'!F155</f>
        <v>8335.1</v>
      </c>
      <c r="G19" s="207">
        <f>'пп 2'!G155</f>
        <v>8513</v>
      </c>
      <c r="H19" s="207">
        <f>'пп 2'!H155</f>
        <v>700.9</v>
      </c>
      <c r="I19" s="207">
        <f>'пп 2'!I155</f>
        <v>0</v>
      </c>
      <c r="J19" s="230"/>
    </row>
    <row r="20" spans="1:10" x14ac:dyDescent="0.25">
      <c r="A20" s="230"/>
      <c r="B20" s="334"/>
      <c r="C20" s="207" t="s">
        <v>332</v>
      </c>
      <c r="D20" s="212">
        <f t="shared" si="7"/>
        <v>17549</v>
      </c>
      <c r="E20" s="207">
        <f>'пп 2'!E156</f>
        <v>0</v>
      </c>
      <c r="F20" s="207">
        <f>'пп 2'!F156</f>
        <v>8335.1</v>
      </c>
      <c r="G20" s="207">
        <f>'пп 2'!G156</f>
        <v>8513</v>
      </c>
      <c r="H20" s="207">
        <f>'пп 2'!H156</f>
        <v>700.9</v>
      </c>
      <c r="I20" s="207">
        <f>'пп 2'!I156</f>
        <v>0</v>
      </c>
      <c r="J20" s="230"/>
    </row>
    <row r="21" spans="1:10" x14ac:dyDescent="0.25">
      <c r="A21" s="230"/>
      <c r="B21" s="334"/>
      <c r="C21" s="207" t="s">
        <v>437</v>
      </c>
      <c r="D21" s="207">
        <f t="shared" si="7"/>
        <v>17549</v>
      </c>
      <c r="E21" s="207">
        <f>'пп 2'!E157</f>
        <v>0</v>
      </c>
      <c r="F21" s="207">
        <f>'пп 2'!F157</f>
        <v>8335.1</v>
      </c>
      <c r="G21" s="207">
        <f>'пп 2'!G157</f>
        <v>8513</v>
      </c>
      <c r="H21" s="207">
        <f>'пп 2'!H157</f>
        <v>700.9</v>
      </c>
      <c r="I21" s="207">
        <f>'пп 2'!I157</f>
        <v>0</v>
      </c>
      <c r="J21" s="230"/>
    </row>
    <row r="22" spans="1:10" x14ac:dyDescent="0.25">
      <c r="A22" s="231"/>
      <c r="B22" s="335"/>
      <c r="C22" s="207" t="s">
        <v>438</v>
      </c>
      <c r="D22" s="207">
        <f t="shared" si="7"/>
        <v>17549</v>
      </c>
      <c r="E22" s="207">
        <f>'пп 2'!E158</f>
        <v>0</v>
      </c>
      <c r="F22" s="207">
        <f>'пп 2'!F158</f>
        <v>8335.1</v>
      </c>
      <c r="G22" s="207">
        <f>'пп 2'!G158</f>
        <v>8513</v>
      </c>
      <c r="H22" s="207">
        <f>'пп 2'!H158</f>
        <v>700.9</v>
      </c>
      <c r="I22" s="207">
        <f>'пп 2'!I158</f>
        <v>0</v>
      </c>
      <c r="J22" s="231"/>
    </row>
    <row r="23" spans="1:10" x14ac:dyDescent="0.25">
      <c r="A23" s="207">
        <v>3</v>
      </c>
      <c r="B23" s="248" t="s">
        <v>657</v>
      </c>
      <c r="C23" s="336"/>
      <c r="D23" s="336"/>
      <c r="E23" s="336"/>
      <c r="F23" s="336"/>
      <c r="G23" s="336"/>
      <c r="H23" s="336"/>
      <c r="I23" s="336"/>
      <c r="J23" s="249"/>
    </row>
    <row r="24" spans="1:10" ht="48.75" customHeight="1" x14ac:dyDescent="0.25">
      <c r="A24" s="329" t="s">
        <v>34</v>
      </c>
      <c r="B24" s="333" t="s">
        <v>460</v>
      </c>
      <c r="C24" s="211" t="s">
        <v>435</v>
      </c>
      <c r="D24" s="211">
        <f>SUM(D25:D31)</f>
        <v>494734.9</v>
      </c>
      <c r="E24" s="211">
        <f t="shared" ref="E24" si="8">SUM(E25:E31)</f>
        <v>20962.400000000001</v>
      </c>
      <c r="F24" s="211">
        <f t="shared" ref="F24" si="9">SUM(F25:F31)</f>
        <v>456456</v>
      </c>
      <c r="G24" s="211">
        <f t="shared" ref="G24" si="10">SUM(G25:G31)</f>
        <v>17316.5</v>
      </c>
      <c r="H24" s="211">
        <f t="shared" ref="H24" si="11">SUM(H25:H31)</f>
        <v>0</v>
      </c>
      <c r="I24" s="211">
        <f t="shared" ref="I24" si="12">SUM(I25:I31)</f>
        <v>0</v>
      </c>
      <c r="J24" s="329" t="s">
        <v>466</v>
      </c>
    </row>
    <row r="25" spans="1:10" x14ac:dyDescent="0.25">
      <c r="A25" s="230"/>
      <c r="B25" s="334"/>
      <c r="C25" s="207" t="s">
        <v>73</v>
      </c>
      <c r="D25" s="207">
        <f>SUM(E25:I25)</f>
        <v>74789.7</v>
      </c>
      <c r="E25" s="207">
        <f>'перечень основны мероприятий 3'!E200</f>
        <v>6496.7</v>
      </c>
      <c r="F25" s="207">
        <f>'перечень основны мероприятий 3'!F200</f>
        <v>65208</v>
      </c>
      <c r="G25" s="207">
        <f>'перечень основны мероприятий 3'!G200</f>
        <v>3085</v>
      </c>
      <c r="H25" s="207">
        <f>'перечень основны мероприятий 3'!H200</f>
        <v>0</v>
      </c>
      <c r="I25" s="207">
        <f>'перечень основны мероприятий 3'!I200</f>
        <v>0</v>
      </c>
      <c r="J25" s="230"/>
    </row>
    <row r="26" spans="1:10" x14ac:dyDescent="0.25">
      <c r="A26" s="230"/>
      <c r="B26" s="334"/>
      <c r="C26" s="207" t="s">
        <v>77</v>
      </c>
      <c r="D26" s="212">
        <f t="shared" ref="D26:D31" si="13">SUM(E26:I26)</f>
        <v>74519.8</v>
      </c>
      <c r="E26" s="207">
        <f>'перечень основны мероприятий 3'!E201</f>
        <v>7079.8</v>
      </c>
      <c r="F26" s="207">
        <f>'перечень основны мероприятий 3'!F201</f>
        <v>65208</v>
      </c>
      <c r="G26" s="207">
        <f>'перечень основны мероприятий 3'!G201</f>
        <v>2232</v>
      </c>
      <c r="H26" s="207">
        <f>'перечень основны мероприятий 3'!H201</f>
        <v>0</v>
      </c>
      <c r="I26" s="207">
        <f>'перечень основны мероприятий 3'!I201</f>
        <v>0</v>
      </c>
      <c r="J26" s="230"/>
    </row>
    <row r="27" spans="1:10" x14ac:dyDescent="0.25">
      <c r="A27" s="230"/>
      <c r="B27" s="334"/>
      <c r="C27" s="207" t="s">
        <v>436</v>
      </c>
      <c r="D27" s="207">
        <f>SUM(E27:I27)</f>
        <v>74993.799999999988</v>
      </c>
      <c r="E27" s="207">
        <f>'перечень основны мероприятий 3'!E202</f>
        <v>7385.9000000000005</v>
      </c>
      <c r="F27" s="207">
        <f>'перечень основны мероприятий 3'!F202</f>
        <v>65208</v>
      </c>
      <c r="G27" s="207">
        <f>'перечень основны мероприятий 3'!G202</f>
        <v>2399.9</v>
      </c>
      <c r="H27" s="207">
        <f>'перечень основны мероприятий 3'!H202</f>
        <v>0</v>
      </c>
      <c r="I27" s="207">
        <f>'перечень основны мероприятий 3'!I202</f>
        <v>0</v>
      </c>
      <c r="J27" s="230"/>
    </row>
    <row r="28" spans="1:10" x14ac:dyDescent="0.25">
      <c r="A28" s="230"/>
      <c r="B28" s="334"/>
      <c r="C28" s="207" t="s">
        <v>331</v>
      </c>
      <c r="D28" s="212">
        <f t="shared" si="13"/>
        <v>67607.899999999994</v>
      </c>
      <c r="E28" s="207">
        <f>'перечень основны мероприятий 3'!E203</f>
        <v>0</v>
      </c>
      <c r="F28" s="207">
        <f>'перечень основны мероприятий 3'!F203</f>
        <v>65208</v>
      </c>
      <c r="G28" s="207">
        <f>'перечень основны мероприятий 3'!G203</f>
        <v>2399.9</v>
      </c>
      <c r="H28" s="207">
        <f>'перечень основны мероприятий 3'!H203</f>
        <v>0</v>
      </c>
      <c r="I28" s="207">
        <f>'перечень основны мероприятий 3'!I203</f>
        <v>0</v>
      </c>
      <c r="J28" s="230"/>
    </row>
    <row r="29" spans="1:10" x14ac:dyDescent="0.25">
      <c r="A29" s="230"/>
      <c r="B29" s="334"/>
      <c r="C29" s="207" t="s">
        <v>332</v>
      </c>
      <c r="D29" s="207">
        <f t="shared" si="13"/>
        <v>67607.899999999994</v>
      </c>
      <c r="E29" s="207">
        <f>'перечень основны мероприятий 3'!E204</f>
        <v>0</v>
      </c>
      <c r="F29" s="207">
        <f>'перечень основны мероприятий 3'!F204</f>
        <v>65208</v>
      </c>
      <c r="G29" s="207">
        <f>'перечень основны мероприятий 3'!G204</f>
        <v>2399.9</v>
      </c>
      <c r="H29" s="207">
        <f>'перечень основны мероприятий 3'!H204</f>
        <v>0</v>
      </c>
      <c r="I29" s="207">
        <f>'перечень основны мероприятий 3'!I204</f>
        <v>0</v>
      </c>
      <c r="J29" s="230"/>
    </row>
    <row r="30" spans="1:10" x14ac:dyDescent="0.25">
      <c r="A30" s="230"/>
      <c r="B30" s="334"/>
      <c r="C30" s="207" t="s">
        <v>437</v>
      </c>
      <c r="D30" s="212">
        <f t="shared" si="13"/>
        <v>67607.899999999994</v>
      </c>
      <c r="E30" s="207">
        <f>'перечень основны мероприятий 3'!E205</f>
        <v>0</v>
      </c>
      <c r="F30" s="207">
        <f>'перечень основны мероприятий 3'!F205</f>
        <v>65208</v>
      </c>
      <c r="G30" s="212">
        <f>'перечень основны мероприятий 3'!G205</f>
        <v>2399.9</v>
      </c>
      <c r="H30" s="207">
        <f>'перечень основны мероприятий 3'!H205</f>
        <v>0</v>
      </c>
      <c r="I30" s="207">
        <f>'перечень основны мероприятий 3'!I205</f>
        <v>0</v>
      </c>
      <c r="J30" s="230"/>
    </row>
    <row r="31" spans="1:10" x14ac:dyDescent="0.25">
      <c r="A31" s="231"/>
      <c r="B31" s="335"/>
      <c r="C31" s="207" t="s">
        <v>438</v>
      </c>
      <c r="D31" s="212">
        <f t="shared" si="13"/>
        <v>67607.899999999994</v>
      </c>
      <c r="E31" s="207">
        <f>'перечень основны мероприятий 3'!E206</f>
        <v>0</v>
      </c>
      <c r="F31" s="207">
        <f>'перечень основны мероприятий 3'!F206</f>
        <v>65208</v>
      </c>
      <c r="G31" s="212">
        <f>'перечень основны мероприятий 3'!G206</f>
        <v>2399.9</v>
      </c>
      <c r="H31" s="207">
        <f>'перечень основны мероприятий 3'!H206</f>
        <v>0</v>
      </c>
      <c r="I31" s="207">
        <f>'перечень основны мероприятий 3'!I206</f>
        <v>0</v>
      </c>
      <c r="J31" s="231"/>
    </row>
    <row r="32" spans="1:10" s="224" customFormat="1" ht="28.5" x14ac:dyDescent="0.25">
      <c r="A32" s="240"/>
      <c r="B32" s="337" t="s">
        <v>17</v>
      </c>
      <c r="C32" s="211" t="s">
        <v>435</v>
      </c>
      <c r="D32" s="63">
        <f>SUM(D33:D39)</f>
        <v>1388368.7999999998</v>
      </c>
      <c r="E32" s="63">
        <f t="shared" ref="E32" si="14">SUM(E33:E39)</f>
        <v>47905.4</v>
      </c>
      <c r="F32" s="63">
        <f t="shared" ref="F32" si="15">SUM(F33:F39)</f>
        <v>537891.4</v>
      </c>
      <c r="G32" s="63">
        <f t="shared" ref="G32" si="16">SUM(G33:G39)</f>
        <v>797702.60000000009</v>
      </c>
      <c r="H32" s="63">
        <f t="shared" ref="H32" si="17">SUM(H33:H39)</f>
        <v>4869.3999999999996</v>
      </c>
      <c r="I32" s="63">
        <f t="shared" ref="I32" si="18">SUM(I33:I39)</f>
        <v>0</v>
      </c>
      <c r="J32" s="240"/>
    </row>
    <row r="33" spans="1:13" s="224" customFormat="1" ht="15.75" x14ac:dyDescent="0.25">
      <c r="A33" s="340"/>
      <c r="B33" s="338"/>
      <c r="C33" s="207" t="s">
        <v>73</v>
      </c>
      <c r="D33" s="6">
        <f>SUM(E33:I33)</f>
        <v>233461</v>
      </c>
      <c r="E33" s="6">
        <f>E7+E16+E25</f>
        <v>27148.2</v>
      </c>
      <c r="F33" s="6">
        <f>F7+F16+F25</f>
        <v>77333.899999999994</v>
      </c>
      <c r="G33" s="6">
        <f>G7+G16+G25</f>
        <v>128283.9</v>
      </c>
      <c r="H33" s="6">
        <f t="shared" ref="H33:H38" si="19">H7+H16+H25</f>
        <v>695</v>
      </c>
      <c r="I33" s="6">
        <f t="shared" ref="I33:I38" si="20">I7+I16+I25</f>
        <v>0</v>
      </c>
      <c r="J33" s="340"/>
    </row>
    <row r="34" spans="1:13" s="224" customFormat="1" ht="15.75" x14ac:dyDescent="0.25">
      <c r="A34" s="340"/>
      <c r="B34" s="338"/>
      <c r="C34" s="207" t="s">
        <v>77</v>
      </c>
      <c r="D34" s="6">
        <f t="shared" ref="D34:D38" si="21">SUM(E34:I34)</f>
        <v>201538.9</v>
      </c>
      <c r="E34" s="6">
        <f t="shared" ref="E34:E38" si="22">E8+E17+E26</f>
        <v>13371.3</v>
      </c>
      <c r="F34" s="6">
        <f t="shared" ref="F34:F38" si="23">F8+F17+F26</f>
        <v>77543</v>
      </c>
      <c r="G34" s="6">
        <f t="shared" ref="G34:G38" si="24">G8+G17+G26</f>
        <v>109954.7</v>
      </c>
      <c r="H34" s="6">
        <f t="shared" si="19"/>
        <v>669.9</v>
      </c>
      <c r="I34" s="6">
        <f t="shared" si="20"/>
        <v>0</v>
      </c>
      <c r="J34" s="340"/>
      <c r="K34" s="225"/>
      <c r="M34" s="225"/>
    </row>
    <row r="35" spans="1:13" s="224" customFormat="1" ht="15.75" x14ac:dyDescent="0.25">
      <c r="A35" s="340"/>
      <c r="B35" s="338"/>
      <c r="C35" s="207" t="s">
        <v>436</v>
      </c>
      <c r="D35" s="6">
        <f t="shared" si="21"/>
        <v>196582.49999999997</v>
      </c>
      <c r="E35" s="6">
        <f t="shared" si="22"/>
        <v>7385.9000000000005</v>
      </c>
      <c r="F35" s="6">
        <f t="shared" si="23"/>
        <v>76602.899999999994</v>
      </c>
      <c r="G35" s="6">
        <f t="shared" si="24"/>
        <v>111892.79999999999</v>
      </c>
      <c r="H35" s="6">
        <f t="shared" si="19"/>
        <v>700.9</v>
      </c>
      <c r="I35" s="6">
        <f t="shared" si="20"/>
        <v>0</v>
      </c>
      <c r="J35" s="340"/>
    </row>
    <row r="36" spans="1:13" s="224" customFormat="1" ht="15.75" x14ac:dyDescent="0.25">
      <c r="A36" s="340"/>
      <c r="B36" s="338"/>
      <c r="C36" s="207" t="s">
        <v>331</v>
      </c>
      <c r="D36" s="6">
        <f t="shared" si="21"/>
        <v>189196.59999999998</v>
      </c>
      <c r="E36" s="6">
        <f t="shared" si="22"/>
        <v>0</v>
      </c>
      <c r="F36" s="6">
        <f t="shared" si="23"/>
        <v>76602.899999999994</v>
      </c>
      <c r="G36" s="6">
        <f t="shared" si="24"/>
        <v>111892.79999999999</v>
      </c>
      <c r="H36" s="6">
        <f t="shared" si="19"/>
        <v>700.9</v>
      </c>
      <c r="I36" s="6">
        <f t="shared" si="20"/>
        <v>0</v>
      </c>
      <c r="J36" s="340"/>
    </row>
    <row r="37" spans="1:13" s="224" customFormat="1" ht="15.75" x14ac:dyDescent="0.25">
      <c r="A37" s="340"/>
      <c r="B37" s="338"/>
      <c r="C37" s="207" t="s">
        <v>332</v>
      </c>
      <c r="D37" s="6">
        <f t="shared" si="21"/>
        <v>189196.59999999998</v>
      </c>
      <c r="E37" s="6">
        <f t="shared" si="22"/>
        <v>0</v>
      </c>
      <c r="F37" s="6">
        <f t="shared" si="23"/>
        <v>76602.899999999994</v>
      </c>
      <c r="G37" s="6">
        <f t="shared" si="24"/>
        <v>111892.79999999999</v>
      </c>
      <c r="H37" s="6">
        <f t="shared" si="19"/>
        <v>700.9</v>
      </c>
      <c r="I37" s="6">
        <f t="shared" si="20"/>
        <v>0</v>
      </c>
      <c r="J37" s="340"/>
    </row>
    <row r="38" spans="1:13" s="224" customFormat="1" ht="15.75" x14ac:dyDescent="0.25">
      <c r="A38" s="340"/>
      <c r="B38" s="338"/>
      <c r="C38" s="207" t="s">
        <v>437</v>
      </c>
      <c r="D38" s="6">
        <f t="shared" si="21"/>
        <v>189196.59999999998</v>
      </c>
      <c r="E38" s="6">
        <f t="shared" si="22"/>
        <v>0</v>
      </c>
      <c r="F38" s="6">
        <f t="shared" si="23"/>
        <v>76602.899999999994</v>
      </c>
      <c r="G38" s="6">
        <f t="shared" si="24"/>
        <v>111892.79999999999</v>
      </c>
      <c r="H38" s="6">
        <f t="shared" si="19"/>
        <v>700.9</v>
      </c>
      <c r="I38" s="6">
        <f t="shared" si="20"/>
        <v>0</v>
      </c>
      <c r="J38" s="340"/>
    </row>
    <row r="39" spans="1:13" s="224" customFormat="1" ht="15.75" x14ac:dyDescent="0.25">
      <c r="A39" s="341"/>
      <c r="B39" s="339"/>
      <c r="C39" s="207" t="s">
        <v>438</v>
      </c>
      <c r="D39" s="6">
        <f>SUM(E39:I39)</f>
        <v>189196.59999999998</v>
      </c>
      <c r="E39" s="6">
        <f>E13+E22+E31</f>
        <v>0</v>
      </c>
      <c r="F39" s="6">
        <f>F13+F22+F31</f>
        <v>76602.899999999994</v>
      </c>
      <c r="G39" s="6">
        <f>G13+G22+G31</f>
        <v>111892.79999999999</v>
      </c>
      <c r="H39" s="6">
        <f>H13+H22+H31</f>
        <v>700.9</v>
      </c>
      <c r="I39" s="6">
        <f>I13+I22+I31</f>
        <v>0</v>
      </c>
      <c r="J39" s="341"/>
    </row>
    <row r="40" spans="1:13" x14ac:dyDescent="0.25">
      <c r="C40" s="226"/>
      <c r="D40" s="226"/>
      <c r="E40" s="226"/>
      <c r="F40" s="226"/>
      <c r="G40" s="226"/>
      <c r="H40" s="226"/>
      <c r="I40" s="226"/>
    </row>
    <row r="51" spans="4:10" x14ac:dyDescent="0.25">
      <c r="D51" s="227"/>
      <c r="E51" s="227"/>
      <c r="F51" s="227"/>
      <c r="G51" s="227"/>
      <c r="H51" s="227"/>
      <c r="I51" s="227"/>
      <c r="J51" s="227"/>
    </row>
    <row r="52" spans="4:10" x14ac:dyDescent="0.25">
      <c r="D52" s="227"/>
      <c r="E52" s="227"/>
      <c r="F52" s="227"/>
      <c r="G52" s="227"/>
      <c r="H52" s="227"/>
      <c r="I52" s="227"/>
      <c r="J52" s="227"/>
    </row>
    <row r="53" spans="4:10" x14ac:dyDescent="0.25">
      <c r="D53" s="227"/>
      <c r="E53" s="227"/>
      <c r="F53" s="227"/>
      <c r="G53" s="227"/>
      <c r="H53" s="227"/>
      <c r="I53" s="227"/>
      <c r="J53" s="227"/>
    </row>
    <row r="54" spans="4:10" x14ac:dyDescent="0.25">
      <c r="D54" s="227"/>
      <c r="E54" s="227"/>
      <c r="F54" s="227"/>
      <c r="G54" s="227"/>
      <c r="H54" s="227"/>
      <c r="I54" s="227"/>
      <c r="J54" s="227"/>
    </row>
    <row r="55" spans="4:10" x14ac:dyDescent="0.25">
      <c r="D55" s="227"/>
      <c r="E55" s="227"/>
      <c r="F55" s="227"/>
      <c r="G55" s="227"/>
      <c r="H55" s="227"/>
      <c r="I55" s="227"/>
      <c r="J55" s="227"/>
    </row>
    <row r="56" spans="4:10" x14ac:dyDescent="0.25">
      <c r="D56" s="227"/>
      <c r="E56" s="227"/>
      <c r="F56" s="227"/>
      <c r="G56" s="227"/>
      <c r="H56" s="227"/>
      <c r="I56" s="227"/>
      <c r="J56" s="227"/>
    </row>
  </sheetData>
  <mergeCells count="22">
    <mergeCell ref="A15:A22"/>
    <mergeCell ref="B14:J14"/>
    <mergeCell ref="B15:B22"/>
    <mergeCell ref="J15:J22"/>
    <mergeCell ref="B32:B39"/>
    <mergeCell ref="A32:A39"/>
    <mergeCell ref="J32:J39"/>
    <mergeCell ref="B23:J23"/>
    <mergeCell ref="A24:A31"/>
    <mergeCell ref="B24:B31"/>
    <mergeCell ref="J24:J31"/>
    <mergeCell ref="A2:J2"/>
    <mergeCell ref="J3:J4"/>
    <mergeCell ref="B5:J5"/>
    <mergeCell ref="A6:A13"/>
    <mergeCell ref="B6:B13"/>
    <mergeCell ref="J6:J13"/>
    <mergeCell ref="A3:A4"/>
    <mergeCell ref="E3:I3"/>
    <mergeCell ref="B3:B4"/>
    <mergeCell ref="C3:C4"/>
    <mergeCell ref="D3:D4"/>
  </mergeCells>
  <pageMargins left="0.15572916666666667" right="0.11510416666666666" top="0.75" bottom="0.75" header="0.3" footer="0.3"/>
  <pageSetup paperSize="9" scale="58" firstPageNumber="7" orientation="portrait" useFirstPageNumber="1" horizontalDpi="300" verticalDpi="300" r:id="rId1"/>
  <headerFooter>
    <oddHeader xml:space="preserve">&amp;C6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771"/>
  <sheetViews>
    <sheetView view="pageLayout" topLeftCell="A43" zoomScaleNormal="100" zoomScaleSheetLayoutView="100" workbookViewId="0">
      <selection sqref="A1:J1153"/>
    </sheetView>
  </sheetViews>
  <sheetFormatPr defaultColWidth="9.28515625" defaultRowHeight="15" x14ac:dyDescent="0.25"/>
  <cols>
    <col min="1" max="1" width="8.5703125" style="81" customWidth="1"/>
    <col min="2" max="2" width="40.140625" style="82" customWidth="1"/>
    <col min="3" max="3" width="12.5703125" style="83" customWidth="1"/>
    <col min="4" max="4" width="22.7109375" style="161" customWidth="1"/>
    <col min="5" max="5" width="18.140625" style="161" customWidth="1"/>
    <col min="6" max="6" width="12.5703125" style="161" customWidth="1"/>
    <col min="7" max="7" width="12" style="161" customWidth="1"/>
    <col min="8" max="8" width="20" style="162" customWidth="1"/>
    <col min="9" max="9" width="14.7109375" style="162" customWidth="1"/>
    <col min="10" max="10" width="13.140625" style="162" customWidth="1"/>
    <col min="11" max="11" width="9.140625" style="196" customWidth="1"/>
    <col min="12" max="16384" width="9.28515625" style="196"/>
  </cols>
  <sheetData>
    <row r="1" spans="1:10" ht="12.75" customHeight="1" x14ac:dyDescent="0.25">
      <c r="A1" s="342" t="s">
        <v>513</v>
      </c>
      <c r="B1" s="342"/>
      <c r="C1" s="342"/>
      <c r="D1" s="342"/>
      <c r="E1" s="342"/>
      <c r="F1" s="342"/>
      <c r="G1" s="342"/>
      <c r="H1" s="342"/>
      <c r="I1" s="342"/>
      <c r="J1" s="342"/>
    </row>
    <row r="2" spans="1:10" ht="66" customHeight="1" x14ac:dyDescent="0.25">
      <c r="A2" s="342"/>
      <c r="B2" s="342"/>
      <c r="C2" s="342"/>
      <c r="D2" s="342"/>
      <c r="E2" s="342"/>
      <c r="F2" s="342"/>
      <c r="G2" s="342"/>
      <c r="H2" s="342"/>
      <c r="I2" s="342"/>
      <c r="J2" s="342"/>
    </row>
    <row r="3" spans="1:10" ht="11.25" hidden="1" customHeight="1" x14ac:dyDescent="0.25"/>
    <row r="4" spans="1:10" s="83" customFormat="1" ht="35.25" customHeight="1" x14ac:dyDescent="0.25">
      <c r="A4" s="346" t="s">
        <v>157</v>
      </c>
      <c r="B4" s="333" t="s">
        <v>19</v>
      </c>
      <c r="C4" s="329" t="s">
        <v>20</v>
      </c>
      <c r="D4" s="349" t="s">
        <v>74</v>
      </c>
      <c r="E4" s="354" t="s">
        <v>21</v>
      </c>
      <c r="F4" s="355"/>
      <c r="G4" s="355"/>
      <c r="H4" s="355"/>
      <c r="I4" s="355"/>
      <c r="J4" s="356"/>
    </row>
    <row r="5" spans="1:10" s="83" customFormat="1" ht="101.25" customHeight="1" x14ac:dyDescent="0.25">
      <c r="A5" s="348"/>
      <c r="B5" s="335"/>
      <c r="C5" s="231"/>
      <c r="D5" s="350"/>
      <c r="E5" s="11" t="s">
        <v>22</v>
      </c>
      <c r="F5" s="11" t="s">
        <v>23</v>
      </c>
      <c r="G5" s="11" t="s">
        <v>24</v>
      </c>
      <c r="H5" s="11" t="s">
        <v>219</v>
      </c>
      <c r="I5" s="11" t="s">
        <v>15</v>
      </c>
      <c r="J5" s="11" t="s">
        <v>223</v>
      </c>
    </row>
    <row r="6" spans="1:10" s="83" customFormat="1" x14ac:dyDescent="0.25">
      <c r="A6" s="201">
        <v>1</v>
      </c>
      <c r="B6" s="2">
        <v>2</v>
      </c>
      <c r="C6" s="2">
        <v>3</v>
      </c>
      <c r="D6" s="2">
        <v>4</v>
      </c>
      <c r="E6" s="2">
        <v>5</v>
      </c>
      <c r="F6" s="2">
        <v>6</v>
      </c>
      <c r="G6" s="2">
        <v>7</v>
      </c>
      <c r="H6" s="2">
        <v>8</v>
      </c>
      <c r="I6" s="2">
        <v>9</v>
      </c>
      <c r="J6" s="2">
        <v>10</v>
      </c>
    </row>
    <row r="7" spans="1:10" x14ac:dyDescent="0.25">
      <c r="A7" s="201"/>
      <c r="B7" s="248" t="s">
        <v>224</v>
      </c>
      <c r="C7" s="336"/>
      <c r="D7" s="336"/>
      <c r="E7" s="336"/>
      <c r="F7" s="336"/>
      <c r="G7" s="336"/>
      <c r="H7" s="249"/>
      <c r="I7" s="157"/>
      <c r="J7" s="206"/>
    </row>
    <row r="8" spans="1:10" ht="31.5" customHeight="1" x14ac:dyDescent="0.25">
      <c r="A8" s="201">
        <v>1</v>
      </c>
      <c r="B8" s="248" t="s">
        <v>25</v>
      </c>
      <c r="C8" s="336"/>
      <c r="D8" s="336"/>
      <c r="E8" s="336"/>
      <c r="F8" s="336"/>
      <c r="G8" s="336"/>
      <c r="H8" s="249"/>
      <c r="I8" s="157"/>
      <c r="J8" s="206"/>
    </row>
    <row r="9" spans="1:10" ht="28.5" x14ac:dyDescent="0.25">
      <c r="A9" s="346" t="s">
        <v>348</v>
      </c>
      <c r="B9" s="333" t="s">
        <v>344</v>
      </c>
      <c r="C9" s="203" t="s">
        <v>340</v>
      </c>
      <c r="D9" s="205">
        <f>SUM(D10:D16)</f>
        <v>5210.7999999999993</v>
      </c>
      <c r="E9" s="205">
        <f>SUM(E10:E16)</f>
        <v>0</v>
      </c>
      <c r="F9" s="205">
        <f>SUM(F10:F16)</f>
        <v>0</v>
      </c>
      <c r="G9" s="205">
        <f t="shared" ref="G9:J9" si="0">SUM(G10:G16)</f>
        <v>0</v>
      </c>
      <c r="H9" s="205">
        <f t="shared" si="0"/>
        <v>5210.7999999999993</v>
      </c>
      <c r="I9" s="205">
        <f t="shared" ref="I9" si="1">SUM(I10:I16)</f>
        <v>0</v>
      </c>
      <c r="J9" s="205">
        <f t="shared" si="0"/>
        <v>0</v>
      </c>
    </row>
    <row r="10" spans="1:10" x14ac:dyDescent="0.25">
      <c r="A10" s="347"/>
      <c r="B10" s="334"/>
      <c r="C10" s="194" t="s">
        <v>73</v>
      </c>
      <c r="D10" s="11">
        <f t="shared" ref="D10:D16" si="2">SUM(E10:H10)</f>
        <v>726.4</v>
      </c>
      <c r="E10" s="11">
        <f t="shared" ref="E10:E15" si="3">E18+E26+E34</f>
        <v>0</v>
      </c>
      <c r="F10" s="11">
        <f t="shared" ref="F10:F15" si="4">F18+F26+F34</f>
        <v>0</v>
      </c>
      <c r="G10" s="11">
        <f t="shared" ref="G10:I15" si="5">G18+G26+G34</f>
        <v>0</v>
      </c>
      <c r="H10" s="11">
        <f t="shared" si="5"/>
        <v>726.4</v>
      </c>
      <c r="I10" s="11">
        <f t="shared" si="5"/>
        <v>0</v>
      </c>
      <c r="J10" s="11">
        <f t="shared" ref="J10:J15" si="6">J18+J26+J34</f>
        <v>0</v>
      </c>
    </row>
    <row r="11" spans="1:10" x14ac:dyDescent="0.25">
      <c r="A11" s="347"/>
      <c r="B11" s="334"/>
      <c r="C11" s="194" t="s">
        <v>77</v>
      </c>
      <c r="D11" s="11">
        <f t="shared" si="2"/>
        <v>747.4</v>
      </c>
      <c r="E11" s="11">
        <v>0</v>
      </c>
      <c r="F11" s="11">
        <f t="shared" si="4"/>
        <v>0</v>
      </c>
      <c r="G11" s="11">
        <f t="shared" si="5"/>
        <v>0</v>
      </c>
      <c r="H11" s="11">
        <f t="shared" si="5"/>
        <v>747.4</v>
      </c>
      <c r="I11" s="11">
        <f t="shared" si="5"/>
        <v>0</v>
      </c>
      <c r="J11" s="11">
        <f t="shared" si="6"/>
        <v>0</v>
      </c>
    </row>
    <row r="12" spans="1:10" x14ac:dyDescent="0.25">
      <c r="A12" s="347"/>
      <c r="B12" s="334"/>
      <c r="C12" s="194" t="s">
        <v>330</v>
      </c>
      <c r="D12" s="11">
        <f t="shared" si="2"/>
        <v>747.4</v>
      </c>
      <c r="E12" s="11">
        <v>0</v>
      </c>
      <c r="F12" s="11">
        <f t="shared" si="4"/>
        <v>0</v>
      </c>
      <c r="G12" s="11">
        <f t="shared" si="5"/>
        <v>0</v>
      </c>
      <c r="H12" s="11">
        <f t="shared" si="5"/>
        <v>747.4</v>
      </c>
      <c r="I12" s="11">
        <f t="shared" si="5"/>
        <v>0</v>
      </c>
      <c r="J12" s="11">
        <f t="shared" si="6"/>
        <v>0</v>
      </c>
    </row>
    <row r="13" spans="1:10" x14ac:dyDescent="0.25">
      <c r="A13" s="347"/>
      <c r="B13" s="334"/>
      <c r="C13" s="194" t="s">
        <v>331</v>
      </c>
      <c r="D13" s="11">
        <f t="shared" si="2"/>
        <v>747.4</v>
      </c>
      <c r="E13" s="11">
        <f t="shared" si="3"/>
        <v>0</v>
      </c>
      <c r="F13" s="11">
        <f t="shared" si="4"/>
        <v>0</v>
      </c>
      <c r="G13" s="11">
        <f t="shared" si="5"/>
        <v>0</v>
      </c>
      <c r="H13" s="11">
        <f t="shared" si="5"/>
        <v>747.4</v>
      </c>
      <c r="I13" s="11">
        <f t="shared" si="5"/>
        <v>0</v>
      </c>
      <c r="J13" s="11">
        <f t="shared" si="6"/>
        <v>0</v>
      </c>
    </row>
    <row r="14" spans="1:10" x14ac:dyDescent="0.25">
      <c r="A14" s="347"/>
      <c r="B14" s="334"/>
      <c r="C14" s="194" t="s">
        <v>341</v>
      </c>
      <c r="D14" s="11">
        <f t="shared" si="2"/>
        <v>747.4</v>
      </c>
      <c r="E14" s="11">
        <f t="shared" si="3"/>
        <v>0</v>
      </c>
      <c r="F14" s="11">
        <f t="shared" si="4"/>
        <v>0</v>
      </c>
      <c r="G14" s="11">
        <f t="shared" si="5"/>
        <v>0</v>
      </c>
      <c r="H14" s="11">
        <f t="shared" si="5"/>
        <v>747.4</v>
      </c>
      <c r="I14" s="11">
        <f t="shared" si="5"/>
        <v>0</v>
      </c>
      <c r="J14" s="11">
        <f t="shared" si="6"/>
        <v>0</v>
      </c>
    </row>
    <row r="15" spans="1:10" ht="30" x14ac:dyDescent="0.25">
      <c r="A15" s="347"/>
      <c r="B15" s="334"/>
      <c r="C15" s="194" t="s">
        <v>342</v>
      </c>
      <c r="D15" s="11">
        <f t="shared" si="2"/>
        <v>747.4</v>
      </c>
      <c r="E15" s="11">
        <f t="shared" si="3"/>
        <v>0</v>
      </c>
      <c r="F15" s="11">
        <f t="shared" si="4"/>
        <v>0</v>
      </c>
      <c r="G15" s="11">
        <f t="shared" si="5"/>
        <v>0</v>
      </c>
      <c r="H15" s="11">
        <f t="shared" si="5"/>
        <v>747.4</v>
      </c>
      <c r="I15" s="11">
        <f t="shared" si="5"/>
        <v>0</v>
      </c>
      <c r="J15" s="11">
        <f t="shared" si="6"/>
        <v>0</v>
      </c>
    </row>
    <row r="16" spans="1:10" ht="30" x14ac:dyDescent="0.25">
      <c r="A16" s="348"/>
      <c r="B16" s="335"/>
      <c r="C16" s="194" t="s">
        <v>343</v>
      </c>
      <c r="D16" s="11">
        <f t="shared" si="2"/>
        <v>747.4</v>
      </c>
      <c r="E16" s="11">
        <f t="shared" ref="E16:J16" si="7">E24+E32+E40</f>
        <v>0</v>
      </c>
      <c r="F16" s="11">
        <f t="shared" si="7"/>
        <v>0</v>
      </c>
      <c r="G16" s="11">
        <f t="shared" si="7"/>
        <v>0</v>
      </c>
      <c r="H16" s="11">
        <f t="shared" si="7"/>
        <v>747.4</v>
      </c>
      <c r="I16" s="11">
        <f t="shared" si="7"/>
        <v>0</v>
      </c>
      <c r="J16" s="11">
        <f t="shared" si="7"/>
        <v>0</v>
      </c>
    </row>
    <row r="17" spans="1:11" ht="28.5" x14ac:dyDescent="0.25">
      <c r="A17" s="346" t="s">
        <v>129</v>
      </c>
      <c r="B17" s="333" t="s">
        <v>26</v>
      </c>
      <c r="C17" s="203" t="s">
        <v>340</v>
      </c>
      <c r="D17" s="205">
        <f>SUM(D18:D24)</f>
        <v>4664.8</v>
      </c>
      <c r="E17" s="205">
        <f>SUM(E18:E24)</f>
        <v>0</v>
      </c>
      <c r="F17" s="205">
        <f t="shared" ref="F17:J17" si="8">SUM(F18:F24)</f>
        <v>0</v>
      </c>
      <c r="G17" s="205">
        <f t="shared" si="8"/>
        <v>0</v>
      </c>
      <c r="H17" s="205">
        <f t="shared" si="8"/>
        <v>4664.8</v>
      </c>
      <c r="I17" s="205">
        <f t="shared" ref="I17" si="9">SUM(I18:I24)</f>
        <v>0</v>
      </c>
      <c r="J17" s="205">
        <f t="shared" si="8"/>
        <v>0</v>
      </c>
    </row>
    <row r="18" spans="1:11" x14ac:dyDescent="0.25">
      <c r="A18" s="347"/>
      <c r="B18" s="334"/>
      <c r="C18" s="194" t="s">
        <v>73</v>
      </c>
      <c r="D18" s="11">
        <f>SUM(E18:J18)</f>
        <v>666.4</v>
      </c>
      <c r="E18" s="11">
        <v>0</v>
      </c>
      <c r="F18" s="11">
        <v>0</v>
      </c>
      <c r="G18" s="11">
        <v>0</v>
      </c>
      <c r="H18" s="11">
        <v>666.4</v>
      </c>
      <c r="I18" s="11">
        <v>0</v>
      </c>
      <c r="J18" s="11">
        <v>0</v>
      </c>
    </row>
    <row r="19" spans="1:11" x14ac:dyDescent="0.25">
      <c r="A19" s="347"/>
      <c r="B19" s="334"/>
      <c r="C19" s="194" t="s">
        <v>77</v>
      </c>
      <c r="D19" s="11">
        <f t="shared" ref="D19:D20" si="10">SUM(E19:J19)</f>
        <v>666.4</v>
      </c>
      <c r="E19" s="11">
        <v>0</v>
      </c>
      <c r="F19" s="11">
        <v>0</v>
      </c>
      <c r="G19" s="11">
        <v>0</v>
      </c>
      <c r="H19" s="11">
        <v>666.4</v>
      </c>
      <c r="I19" s="11">
        <v>0</v>
      </c>
      <c r="J19" s="11">
        <v>0</v>
      </c>
    </row>
    <row r="20" spans="1:11" x14ac:dyDescent="0.25">
      <c r="A20" s="347"/>
      <c r="B20" s="334"/>
      <c r="C20" s="194" t="s">
        <v>330</v>
      </c>
      <c r="D20" s="11">
        <f t="shared" si="10"/>
        <v>666.4</v>
      </c>
      <c r="E20" s="11">
        <v>0</v>
      </c>
      <c r="F20" s="11">
        <v>0</v>
      </c>
      <c r="G20" s="11">
        <v>0</v>
      </c>
      <c r="H20" s="11">
        <v>666.4</v>
      </c>
      <c r="I20" s="11">
        <v>0</v>
      </c>
      <c r="J20" s="11">
        <v>0</v>
      </c>
    </row>
    <row r="21" spans="1:11" ht="21" customHeight="1" x14ac:dyDescent="0.25">
      <c r="A21" s="347"/>
      <c r="B21" s="334"/>
      <c r="C21" s="194" t="s">
        <v>331</v>
      </c>
      <c r="D21" s="11">
        <f>SUM(E21:H21)</f>
        <v>666.4</v>
      </c>
      <c r="E21" s="11">
        <v>0</v>
      </c>
      <c r="F21" s="11">
        <v>0</v>
      </c>
      <c r="G21" s="11">
        <v>0</v>
      </c>
      <c r="H21" s="11">
        <v>666.4</v>
      </c>
      <c r="I21" s="11">
        <v>0</v>
      </c>
      <c r="J21" s="11">
        <v>0</v>
      </c>
    </row>
    <row r="22" spans="1:11" ht="19.5" customHeight="1" x14ac:dyDescent="0.25">
      <c r="A22" s="347"/>
      <c r="B22" s="334"/>
      <c r="C22" s="194" t="s">
        <v>341</v>
      </c>
      <c r="D22" s="11">
        <f>SUM(E22:H22)</f>
        <v>666.4</v>
      </c>
      <c r="E22" s="11">
        <v>0</v>
      </c>
      <c r="F22" s="11">
        <v>0</v>
      </c>
      <c r="G22" s="11">
        <v>0</v>
      </c>
      <c r="H22" s="11">
        <v>666.4</v>
      </c>
      <c r="I22" s="11">
        <v>0</v>
      </c>
      <c r="J22" s="11">
        <v>0</v>
      </c>
    </row>
    <row r="23" spans="1:11" ht="30" x14ac:dyDescent="0.25">
      <c r="A23" s="347"/>
      <c r="B23" s="334"/>
      <c r="C23" s="194" t="s">
        <v>342</v>
      </c>
      <c r="D23" s="11">
        <f>SUM(E23:H23)</f>
        <v>666.4</v>
      </c>
      <c r="E23" s="11">
        <v>0</v>
      </c>
      <c r="F23" s="11">
        <v>0</v>
      </c>
      <c r="G23" s="11">
        <v>0</v>
      </c>
      <c r="H23" s="11">
        <v>666.4</v>
      </c>
      <c r="I23" s="11">
        <v>0</v>
      </c>
      <c r="J23" s="11">
        <v>0</v>
      </c>
    </row>
    <row r="24" spans="1:11" ht="30" x14ac:dyDescent="0.25">
      <c r="A24" s="348"/>
      <c r="B24" s="335"/>
      <c r="C24" s="194" t="s">
        <v>343</v>
      </c>
      <c r="D24" s="11">
        <f>SUM(E24:H24)</f>
        <v>666.4</v>
      </c>
      <c r="E24" s="11">
        <v>0</v>
      </c>
      <c r="F24" s="11">
        <v>0</v>
      </c>
      <c r="G24" s="11">
        <v>0</v>
      </c>
      <c r="H24" s="11">
        <v>666.4</v>
      </c>
      <c r="I24" s="11">
        <v>0</v>
      </c>
      <c r="J24" s="11">
        <v>0</v>
      </c>
    </row>
    <row r="25" spans="1:11" ht="28.5" x14ac:dyDescent="0.25">
      <c r="A25" s="346" t="s">
        <v>121</v>
      </c>
      <c r="B25" s="333" t="s">
        <v>27</v>
      </c>
      <c r="C25" s="203" t="s">
        <v>340</v>
      </c>
      <c r="D25" s="205">
        <f>SUM(D26:D32)</f>
        <v>546</v>
      </c>
      <c r="E25" s="205">
        <f t="shared" ref="E25:J25" si="11">SUM(E26:E32)</f>
        <v>0</v>
      </c>
      <c r="F25" s="205">
        <f t="shared" si="11"/>
        <v>0</v>
      </c>
      <c r="G25" s="205">
        <f t="shared" si="11"/>
        <v>0</v>
      </c>
      <c r="H25" s="205">
        <f t="shared" si="11"/>
        <v>546</v>
      </c>
      <c r="I25" s="205">
        <f t="shared" ref="I25" si="12">SUM(I26:I32)</f>
        <v>0</v>
      </c>
      <c r="J25" s="205">
        <f t="shared" si="11"/>
        <v>0</v>
      </c>
    </row>
    <row r="26" spans="1:11" ht="24" customHeight="1" x14ac:dyDescent="0.25">
      <c r="A26" s="347"/>
      <c r="B26" s="334"/>
      <c r="C26" s="194" t="s">
        <v>73</v>
      </c>
      <c r="D26" s="11">
        <f>SUM(E26:J26)</f>
        <v>60</v>
      </c>
      <c r="E26" s="11">
        <v>0</v>
      </c>
      <c r="F26" s="11">
        <v>0</v>
      </c>
      <c r="G26" s="11">
        <v>0</v>
      </c>
      <c r="H26" s="11">
        <v>60</v>
      </c>
      <c r="I26" s="11">
        <v>0</v>
      </c>
      <c r="J26" s="11">
        <v>0</v>
      </c>
      <c r="K26" s="196">
        <v>-21</v>
      </c>
    </row>
    <row r="27" spans="1:11" ht="24" customHeight="1" x14ac:dyDescent="0.25">
      <c r="A27" s="347"/>
      <c r="B27" s="334"/>
      <c r="C27" s="194" t="s">
        <v>77</v>
      </c>
      <c r="D27" s="11">
        <f t="shared" ref="D27:D28" si="13">SUM(E27:J27)</f>
        <v>81</v>
      </c>
      <c r="E27" s="11">
        <v>0</v>
      </c>
      <c r="F27" s="11">
        <v>0</v>
      </c>
      <c r="G27" s="11">
        <v>0</v>
      </c>
      <c r="H27" s="11">
        <v>81</v>
      </c>
      <c r="I27" s="11">
        <v>0</v>
      </c>
      <c r="J27" s="11">
        <v>0</v>
      </c>
    </row>
    <row r="28" spans="1:11" ht="22.5" customHeight="1" x14ac:dyDescent="0.25">
      <c r="A28" s="347"/>
      <c r="B28" s="334"/>
      <c r="C28" s="194" t="s">
        <v>330</v>
      </c>
      <c r="D28" s="11">
        <f t="shared" si="13"/>
        <v>81</v>
      </c>
      <c r="E28" s="11">
        <v>0</v>
      </c>
      <c r="F28" s="11">
        <v>0</v>
      </c>
      <c r="G28" s="11">
        <v>0</v>
      </c>
      <c r="H28" s="11">
        <v>81</v>
      </c>
      <c r="I28" s="11">
        <v>0</v>
      </c>
      <c r="J28" s="11">
        <v>0</v>
      </c>
    </row>
    <row r="29" spans="1:11" ht="22.5" customHeight="1" x14ac:dyDescent="0.25">
      <c r="A29" s="347"/>
      <c r="B29" s="334"/>
      <c r="C29" s="194" t="s">
        <v>331</v>
      </c>
      <c r="D29" s="11">
        <f>SUM(E29:H29)</f>
        <v>81</v>
      </c>
      <c r="E29" s="11">
        <v>0</v>
      </c>
      <c r="F29" s="11">
        <v>0</v>
      </c>
      <c r="G29" s="11">
        <v>0</v>
      </c>
      <c r="H29" s="11">
        <v>81</v>
      </c>
      <c r="I29" s="11">
        <v>0</v>
      </c>
      <c r="J29" s="11">
        <v>0</v>
      </c>
    </row>
    <row r="30" spans="1:11" ht="21" customHeight="1" x14ac:dyDescent="0.25">
      <c r="A30" s="347"/>
      <c r="B30" s="334"/>
      <c r="C30" s="194" t="s">
        <v>341</v>
      </c>
      <c r="D30" s="11">
        <f>SUM(E30:H30)</f>
        <v>81</v>
      </c>
      <c r="E30" s="11">
        <v>0</v>
      </c>
      <c r="F30" s="11">
        <v>0</v>
      </c>
      <c r="G30" s="11">
        <v>0</v>
      </c>
      <c r="H30" s="11">
        <v>81</v>
      </c>
      <c r="I30" s="11">
        <v>0</v>
      </c>
      <c r="J30" s="11">
        <v>0</v>
      </c>
    </row>
    <row r="31" spans="1:11" ht="30" x14ac:dyDescent="0.25">
      <c r="A31" s="347"/>
      <c r="B31" s="334"/>
      <c r="C31" s="194" t="s">
        <v>342</v>
      </c>
      <c r="D31" s="11">
        <f>SUM(E31:H31)</f>
        <v>81</v>
      </c>
      <c r="E31" s="11">
        <v>0</v>
      </c>
      <c r="F31" s="11">
        <v>0</v>
      </c>
      <c r="G31" s="11">
        <v>0</v>
      </c>
      <c r="H31" s="11">
        <v>81</v>
      </c>
      <c r="I31" s="11">
        <v>0</v>
      </c>
      <c r="J31" s="11">
        <v>0</v>
      </c>
    </row>
    <row r="32" spans="1:11" ht="30" x14ac:dyDescent="0.25">
      <c r="A32" s="348"/>
      <c r="B32" s="335"/>
      <c r="C32" s="194" t="s">
        <v>343</v>
      </c>
      <c r="D32" s="11">
        <f>SUM(E32:H32)</f>
        <v>81</v>
      </c>
      <c r="E32" s="11">
        <v>0</v>
      </c>
      <c r="F32" s="11">
        <v>0</v>
      </c>
      <c r="G32" s="11">
        <v>0</v>
      </c>
      <c r="H32" s="11">
        <v>81</v>
      </c>
      <c r="I32" s="11">
        <v>0</v>
      </c>
      <c r="J32" s="11">
        <v>0</v>
      </c>
    </row>
    <row r="33" spans="1:10" ht="28.5" x14ac:dyDescent="0.25">
      <c r="A33" s="346" t="s">
        <v>122</v>
      </c>
      <c r="B33" s="333" t="s">
        <v>28</v>
      </c>
      <c r="C33" s="203" t="s">
        <v>340</v>
      </c>
      <c r="D33" s="205">
        <f>SUM(D34:D39)</f>
        <v>0</v>
      </c>
      <c r="E33" s="205">
        <f t="shared" ref="E33:J33" si="14">SUM(E34:E39)</f>
        <v>0</v>
      </c>
      <c r="F33" s="205">
        <f t="shared" si="14"/>
        <v>0</v>
      </c>
      <c r="G33" s="205">
        <f t="shared" si="14"/>
        <v>0</v>
      </c>
      <c r="H33" s="205">
        <f t="shared" si="14"/>
        <v>0</v>
      </c>
      <c r="I33" s="205">
        <f t="shared" ref="I33" si="15">SUM(I34:I39)</f>
        <v>0</v>
      </c>
      <c r="J33" s="205">
        <f t="shared" si="14"/>
        <v>0</v>
      </c>
    </row>
    <row r="34" spans="1:10" ht="24" customHeight="1" x14ac:dyDescent="0.25">
      <c r="A34" s="347"/>
      <c r="B34" s="334"/>
      <c r="C34" s="194" t="s">
        <v>73</v>
      </c>
      <c r="D34" s="11">
        <f>SUM(E34:J34)</f>
        <v>0</v>
      </c>
      <c r="E34" s="11">
        <v>0</v>
      </c>
      <c r="F34" s="11">
        <v>0</v>
      </c>
      <c r="G34" s="11">
        <v>0</v>
      </c>
      <c r="H34" s="11">
        <v>0</v>
      </c>
      <c r="I34" s="11">
        <v>0</v>
      </c>
      <c r="J34" s="11">
        <v>0</v>
      </c>
    </row>
    <row r="35" spans="1:10" ht="23.25" customHeight="1" x14ac:dyDescent="0.25">
      <c r="A35" s="347"/>
      <c r="B35" s="334"/>
      <c r="C35" s="194" t="s">
        <v>77</v>
      </c>
      <c r="D35" s="11">
        <f t="shared" ref="D35" si="16">SUM(E35:G35)</f>
        <v>0</v>
      </c>
      <c r="E35" s="11">
        <v>0</v>
      </c>
      <c r="F35" s="11">
        <v>0</v>
      </c>
      <c r="G35" s="11">
        <v>0</v>
      </c>
      <c r="H35" s="11">
        <v>0</v>
      </c>
      <c r="I35" s="11">
        <v>0</v>
      </c>
      <c r="J35" s="11">
        <v>0</v>
      </c>
    </row>
    <row r="36" spans="1:10" ht="27.75" customHeight="1" x14ac:dyDescent="0.25">
      <c r="A36" s="347"/>
      <c r="B36" s="334"/>
      <c r="C36" s="194" t="s">
        <v>330</v>
      </c>
      <c r="D36" s="11">
        <f>SUM(E36:J36)</f>
        <v>0</v>
      </c>
      <c r="E36" s="11">
        <v>0</v>
      </c>
      <c r="F36" s="11">
        <v>0</v>
      </c>
      <c r="G36" s="11">
        <v>0</v>
      </c>
      <c r="H36" s="11">
        <v>0</v>
      </c>
      <c r="I36" s="11">
        <v>0</v>
      </c>
      <c r="J36" s="11">
        <v>0</v>
      </c>
    </row>
    <row r="37" spans="1:10" ht="24" customHeight="1" x14ac:dyDescent="0.25">
      <c r="A37" s="347"/>
      <c r="B37" s="334"/>
      <c r="C37" s="194" t="s">
        <v>331</v>
      </c>
      <c r="D37" s="11">
        <f t="shared" ref="D37:D40" si="17">SUM(E37:J37)</f>
        <v>0</v>
      </c>
      <c r="E37" s="11">
        <v>0</v>
      </c>
      <c r="F37" s="11">
        <v>0</v>
      </c>
      <c r="G37" s="11">
        <v>0</v>
      </c>
      <c r="H37" s="11">
        <v>0</v>
      </c>
      <c r="I37" s="11">
        <v>0</v>
      </c>
      <c r="J37" s="11">
        <v>0</v>
      </c>
    </row>
    <row r="38" spans="1:10" ht="14.25" customHeight="1" x14ac:dyDescent="0.25">
      <c r="A38" s="347"/>
      <c r="B38" s="334"/>
      <c r="C38" s="194" t="s">
        <v>341</v>
      </c>
      <c r="D38" s="11">
        <f t="shared" si="17"/>
        <v>0</v>
      </c>
      <c r="E38" s="11">
        <v>0</v>
      </c>
      <c r="F38" s="11">
        <v>0</v>
      </c>
      <c r="G38" s="11">
        <v>0</v>
      </c>
      <c r="H38" s="11">
        <v>0</v>
      </c>
      <c r="I38" s="11">
        <v>0</v>
      </c>
      <c r="J38" s="11">
        <v>0</v>
      </c>
    </row>
    <row r="39" spans="1:10" ht="39" customHeight="1" x14ac:dyDescent="0.25">
      <c r="A39" s="347"/>
      <c r="B39" s="334"/>
      <c r="C39" s="194" t="s">
        <v>342</v>
      </c>
      <c r="D39" s="11">
        <f t="shared" si="17"/>
        <v>0</v>
      </c>
      <c r="E39" s="11">
        <v>0</v>
      </c>
      <c r="F39" s="11">
        <v>0</v>
      </c>
      <c r="G39" s="11">
        <v>0</v>
      </c>
      <c r="H39" s="11">
        <v>0</v>
      </c>
      <c r="I39" s="11">
        <v>0</v>
      </c>
      <c r="J39" s="11">
        <v>0</v>
      </c>
    </row>
    <row r="40" spans="1:10" ht="30" x14ac:dyDescent="0.25">
      <c r="A40" s="348"/>
      <c r="B40" s="335"/>
      <c r="C40" s="194" t="s">
        <v>343</v>
      </c>
      <c r="D40" s="11">
        <f t="shared" si="17"/>
        <v>0</v>
      </c>
      <c r="E40" s="11">
        <v>0</v>
      </c>
      <c r="F40" s="11">
        <v>0</v>
      </c>
      <c r="G40" s="11">
        <v>0</v>
      </c>
      <c r="H40" s="11">
        <v>0</v>
      </c>
      <c r="I40" s="11">
        <v>0</v>
      </c>
      <c r="J40" s="11">
        <v>0</v>
      </c>
    </row>
    <row r="41" spans="1:10" ht="28.5" customHeight="1" x14ac:dyDescent="0.25">
      <c r="A41" s="201">
        <v>2</v>
      </c>
      <c r="B41" s="248" t="s">
        <v>29</v>
      </c>
      <c r="C41" s="336"/>
      <c r="D41" s="336"/>
      <c r="E41" s="336"/>
      <c r="F41" s="336"/>
      <c r="G41" s="336"/>
      <c r="H41" s="249"/>
      <c r="I41" s="157"/>
      <c r="J41" s="206"/>
    </row>
    <row r="42" spans="1:10" ht="28.5" customHeight="1" x14ac:dyDescent="0.25">
      <c r="A42" s="346" t="s">
        <v>349</v>
      </c>
      <c r="B42" s="333" t="s">
        <v>345</v>
      </c>
      <c r="C42" s="203" t="s">
        <v>340</v>
      </c>
      <c r="D42" s="205">
        <f>SUM(D43:D49)</f>
        <v>16186.8</v>
      </c>
      <c r="E42" s="205">
        <f t="shared" ref="E42:J42" si="18">SUM(E43:E49)</f>
        <v>0</v>
      </c>
      <c r="F42" s="205">
        <f t="shared" si="18"/>
        <v>0</v>
      </c>
      <c r="G42" s="205">
        <f t="shared" si="18"/>
        <v>0</v>
      </c>
      <c r="H42" s="205">
        <f t="shared" si="18"/>
        <v>16186.8</v>
      </c>
      <c r="I42" s="205">
        <f t="shared" ref="I42" si="19">SUM(I43:I49)</f>
        <v>0</v>
      </c>
      <c r="J42" s="205">
        <f t="shared" si="18"/>
        <v>0</v>
      </c>
    </row>
    <row r="43" spans="1:10" x14ac:dyDescent="0.25">
      <c r="A43" s="347"/>
      <c r="B43" s="334"/>
      <c r="C43" s="194" t="s">
        <v>73</v>
      </c>
      <c r="D43" s="11">
        <f t="shared" ref="D43:D45" si="20">SUM(E43:H43)</f>
        <v>2312.4</v>
      </c>
      <c r="E43" s="11">
        <f>E51+E59</f>
        <v>0</v>
      </c>
      <c r="F43" s="11">
        <f t="shared" ref="F43:G43" si="21">F51+F59</f>
        <v>0</v>
      </c>
      <c r="G43" s="11">
        <f t="shared" si="21"/>
        <v>0</v>
      </c>
      <c r="H43" s="11">
        <f>H51+H59</f>
        <v>2312.4</v>
      </c>
      <c r="I43" s="11">
        <v>0</v>
      </c>
      <c r="J43" s="11">
        <v>0</v>
      </c>
    </row>
    <row r="44" spans="1:10" x14ac:dyDescent="0.25">
      <c r="A44" s="347"/>
      <c r="B44" s="334"/>
      <c r="C44" s="194" t="s">
        <v>77</v>
      </c>
      <c r="D44" s="11">
        <f t="shared" si="20"/>
        <v>2312.4</v>
      </c>
      <c r="E44" s="11">
        <f t="shared" ref="E44:G44" si="22">E52+E60</f>
        <v>0</v>
      </c>
      <c r="F44" s="11">
        <f t="shared" si="22"/>
        <v>0</v>
      </c>
      <c r="G44" s="11">
        <f t="shared" si="22"/>
        <v>0</v>
      </c>
      <c r="H44" s="11">
        <f t="shared" ref="H44:H48" si="23">H52+H60</f>
        <v>2312.4</v>
      </c>
      <c r="I44" s="11">
        <v>0</v>
      </c>
      <c r="J44" s="11">
        <v>0</v>
      </c>
    </row>
    <row r="45" spans="1:10" x14ac:dyDescent="0.25">
      <c r="A45" s="347"/>
      <c r="B45" s="334"/>
      <c r="C45" s="194" t="s">
        <v>330</v>
      </c>
      <c r="D45" s="11">
        <f t="shared" si="20"/>
        <v>2312.4</v>
      </c>
      <c r="E45" s="11">
        <f t="shared" ref="E45:G45" si="24">E53+E61</f>
        <v>0</v>
      </c>
      <c r="F45" s="11">
        <f t="shared" si="24"/>
        <v>0</v>
      </c>
      <c r="G45" s="11">
        <f t="shared" si="24"/>
        <v>0</v>
      </c>
      <c r="H45" s="11">
        <f t="shared" si="23"/>
        <v>2312.4</v>
      </c>
      <c r="I45" s="11">
        <v>0</v>
      </c>
      <c r="J45" s="11">
        <v>0</v>
      </c>
    </row>
    <row r="46" spans="1:10" x14ac:dyDescent="0.25">
      <c r="A46" s="347"/>
      <c r="B46" s="334"/>
      <c r="C46" s="194" t="s">
        <v>331</v>
      </c>
      <c r="D46" s="11">
        <f>SUM(E46:H46)</f>
        <v>2312.4</v>
      </c>
      <c r="E46" s="11">
        <f t="shared" ref="E46:G46" si="25">E54+E62</f>
        <v>0</v>
      </c>
      <c r="F46" s="11">
        <f t="shared" si="25"/>
        <v>0</v>
      </c>
      <c r="G46" s="11">
        <f t="shared" si="25"/>
        <v>0</v>
      </c>
      <c r="H46" s="11">
        <f t="shared" si="23"/>
        <v>2312.4</v>
      </c>
      <c r="I46" s="11">
        <v>0</v>
      </c>
      <c r="J46" s="11">
        <v>0</v>
      </c>
    </row>
    <row r="47" spans="1:10" x14ac:dyDescent="0.25">
      <c r="A47" s="347"/>
      <c r="B47" s="334"/>
      <c r="C47" s="194" t="s">
        <v>341</v>
      </c>
      <c r="D47" s="205">
        <f>SUM(E47:H47)</f>
        <v>2312.4</v>
      </c>
      <c r="E47" s="11">
        <f t="shared" ref="E47:G47" si="26">E55+E63</f>
        <v>0</v>
      </c>
      <c r="F47" s="11">
        <f t="shared" si="26"/>
        <v>0</v>
      </c>
      <c r="G47" s="11">
        <f t="shared" si="26"/>
        <v>0</v>
      </c>
      <c r="H47" s="11">
        <f t="shared" si="23"/>
        <v>2312.4</v>
      </c>
      <c r="I47" s="11">
        <v>0</v>
      </c>
      <c r="J47" s="205">
        <v>0</v>
      </c>
    </row>
    <row r="48" spans="1:10" ht="30" x14ac:dyDescent="0.25">
      <c r="A48" s="347"/>
      <c r="B48" s="334"/>
      <c r="C48" s="194" t="s">
        <v>342</v>
      </c>
      <c r="D48" s="11">
        <f>SUM(E48:H48)</f>
        <v>2312.4</v>
      </c>
      <c r="E48" s="11">
        <f t="shared" ref="E48:G48" si="27">E56+E64</f>
        <v>0</v>
      </c>
      <c r="F48" s="11">
        <f t="shared" si="27"/>
        <v>0</v>
      </c>
      <c r="G48" s="11">
        <f t="shared" si="27"/>
        <v>0</v>
      </c>
      <c r="H48" s="11">
        <f t="shared" si="23"/>
        <v>2312.4</v>
      </c>
      <c r="I48" s="11">
        <v>0</v>
      </c>
      <c r="J48" s="11">
        <v>0</v>
      </c>
    </row>
    <row r="49" spans="1:10" ht="30" x14ac:dyDescent="0.25">
      <c r="A49" s="348"/>
      <c r="B49" s="335"/>
      <c r="C49" s="194" t="s">
        <v>343</v>
      </c>
      <c r="D49" s="11">
        <f>SUM(E49:H49)</f>
        <v>2312.4</v>
      </c>
      <c r="E49" s="11">
        <f t="shared" ref="E49:G49" si="28">E57+E65</f>
        <v>0</v>
      </c>
      <c r="F49" s="11">
        <f t="shared" si="28"/>
        <v>0</v>
      </c>
      <c r="G49" s="11">
        <f t="shared" si="28"/>
        <v>0</v>
      </c>
      <c r="H49" s="11">
        <f>H57+H65</f>
        <v>2312.4</v>
      </c>
      <c r="I49" s="11">
        <v>0</v>
      </c>
      <c r="J49" s="11">
        <v>0</v>
      </c>
    </row>
    <row r="50" spans="1:10" ht="28.5" x14ac:dyDescent="0.25">
      <c r="A50" s="346" t="s">
        <v>92</v>
      </c>
      <c r="B50" s="333" t="s">
        <v>30</v>
      </c>
      <c r="C50" s="203" t="s">
        <v>340</v>
      </c>
      <c r="D50" s="205">
        <f>SUM(D51:D57)</f>
        <v>0</v>
      </c>
      <c r="E50" s="205">
        <f t="shared" ref="E50:J50" si="29">SUM(E51:E57)</f>
        <v>0</v>
      </c>
      <c r="F50" s="205">
        <f t="shared" si="29"/>
        <v>0</v>
      </c>
      <c r="G50" s="205">
        <f t="shared" si="29"/>
        <v>0</v>
      </c>
      <c r="H50" s="205">
        <f t="shared" si="29"/>
        <v>0</v>
      </c>
      <c r="I50" s="205">
        <f t="shared" ref="I50" si="30">SUM(I51:I57)</f>
        <v>0</v>
      </c>
      <c r="J50" s="205">
        <f t="shared" si="29"/>
        <v>0</v>
      </c>
    </row>
    <row r="51" spans="1:10" ht="19.5" customHeight="1" x14ac:dyDescent="0.25">
      <c r="A51" s="347"/>
      <c r="B51" s="334"/>
      <c r="C51" s="194" t="s">
        <v>73</v>
      </c>
      <c r="D51" s="11">
        <f>SUM(E51:J51)</f>
        <v>0</v>
      </c>
      <c r="E51" s="11">
        <v>0</v>
      </c>
      <c r="F51" s="11">
        <v>0</v>
      </c>
      <c r="G51" s="11">
        <v>0</v>
      </c>
      <c r="H51" s="11">
        <v>0</v>
      </c>
      <c r="I51" s="11">
        <v>0</v>
      </c>
      <c r="J51" s="11">
        <v>0</v>
      </c>
    </row>
    <row r="52" spans="1:10" ht="19.5" customHeight="1" x14ac:dyDescent="0.25">
      <c r="A52" s="347"/>
      <c r="B52" s="334"/>
      <c r="C52" s="194" t="s">
        <v>77</v>
      </c>
      <c r="D52" s="11">
        <f>SUM(E52:J52)</f>
        <v>0</v>
      </c>
      <c r="E52" s="11">
        <v>0</v>
      </c>
      <c r="F52" s="11">
        <v>0</v>
      </c>
      <c r="G52" s="11">
        <v>0</v>
      </c>
      <c r="H52" s="11">
        <v>0</v>
      </c>
      <c r="I52" s="11">
        <v>0</v>
      </c>
      <c r="J52" s="11">
        <v>0</v>
      </c>
    </row>
    <row r="53" spans="1:10" ht="19.5" customHeight="1" x14ac:dyDescent="0.25">
      <c r="A53" s="347"/>
      <c r="B53" s="334"/>
      <c r="C53" s="194" t="s">
        <v>330</v>
      </c>
      <c r="D53" s="11">
        <f>SUM(E53:J53)</f>
        <v>0</v>
      </c>
      <c r="E53" s="11">
        <v>0</v>
      </c>
      <c r="F53" s="11">
        <v>0</v>
      </c>
      <c r="G53" s="11">
        <v>0</v>
      </c>
      <c r="H53" s="11">
        <v>0</v>
      </c>
      <c r="I53" s="11">
        <v>0</v>
      </c>
      <c r="J53" s="11">
        <v>0</v>
      </c>
    </row>
    <row r="54" spans="1:10" ht="19.5" customHeight="1" x14ac:dyDescent="0.25">
      <c r="A54" s="347"/>
      <c r="B54" s="334"/>
      <c r="C54" s="194" t="s">
        <v>331</v>
      </c>
      <c r="D54" s="11">
        <f t="shared" ref="D54" si="31">SUM(E54:J54)</f>
        <v>0</v>
      </c>
      <c r="E54" s="11">
        <v>0</v>
      </c>
      <c r="F54" s="11">
        <v>0</v>
      </c>
      <c r="G54" s="11">
        <v>0</v>
      </c>
      <c r="H54" s="11">
        <v>0</v>
      </c>
      <c r="I54" s="11">
        <v>0</v>
      </c>
      <c r="J54" s="11">
        <v>0</v>
      </c>
    </row>
    <row r="55" spans="1:10" ht="19.5" customHeight="1" x14ac:dyDescent="0.25">
      <c r="A55" s="347"/>
      <c r="B55" s="334"/>
      <c r="C55" s="194" t="s">
        <v>341</v>
      </c>
      <c r="D55" s="11">
        <f>SUM(E55:J55)</f>
        <v>0</v>
      </c>
      <c r="E55" s="11">
        <v>0</v>
      </c>
      <c r="F55" s="11">
        <v>0</v>
      </c>
      <c r="G55" s="11">
        <v>0</v>
      </c>
      <c r="H55" s="11">
        <v>0</v>
      </c>
      <c r="I55" s="11">
        <v>0</v>
      </c>
      <c r="J55" s="11">
        <v>0</v>
      </c>
    </row>
    <row r="56" spans="1:10" ht="30" x14ac:dyDescent="0.25">
      <c r="A56" s="347"/>
      <c r="B56" s="334"/>
      <c r="C56" s="194" t="s">
        <v>342</v>
      </c>
      <c r="D56" s="11">
        <f>SUM(E56:J56)</f>
        <v>0</v>
      </c>
      <c r="E56" s="11">
        <v>0</v>
      </c>
      <c r="F56" s="11">
        <v>0</v>
      </c>
      <c r="G56" s="11">
        <v>0</v>
      </c>
      <c r="H56" s="11">
        <v>0</v>
      </c>
      <c r="I56" s="11">
        <v>0</v>
      </c>
      <c r="J56" s="11">
        <v>0</v>
      </c>
    </row>
    <row r="57" spans="1:10" ht="30" x14ac:dyDescent="0.25">
      <c r="A57" s="348"/>
      <c r="B57" s="335"/>
      <c r="C57" s="194" t="s">
        <v>343</v>
      </c>
      <c r="D57" s="11">
        <f>SUM(E57:J57)</f>
        <v>0</v>
      </c>
      <c r="E57" s="11">
        <v>0</v>
      </c>
      <c r="F57" s="11">
        <v>0</v>
      </c>
      <c r="G57" s="11">
        <v>0</v>
      </c>
      <c r="H57" s="11">
        <v>0</v>
      </c>
      <c r="I57" s="11">
        <v>0</v>
      </c>
      <c r="J57" s="11">
        <v>0</v>
      </c>
    </row>
    <row r="58" spans="1:10" ht="28.5" x14ac:dyDescent="0.25">
      <c r="A58" s="346" t="s">
        <v>131</v>
      </c>
      <c r="B58" s="333" t="s">
        <v>31</v>
      </c>
      <c r="C58" s="203" t="s">
        <v>340</v>
      </c>
      <c r="D58" s="205">
        <f>SUM(D59:D65)</f>
        <v>16186.8</v>
      </c>
      <c r="E58" s="205">
        <f t="shared" ref="E58:J58" si="32">SUM(E59:E65)</f>
        <v>0</v>
      </c>
      <c r="F58" s="205">
        <f t="shared" si="32"/>
        <v>0</v>
      </c>
      <c r="G58" s="205">
        <f t="shared" si="32"/>
        <v>0</v>
      </c>
      <c r="H58" s="205">
        <f>SUM(H59:H65)</f>
        <v>16186.8</v>
      </c>
      <c r="I58" s="205">
        <f t="shared" ref="I58" si="33">SUM(I59:I65)</f>
        <v>0</v>
      </c>
      <c r="J58" s="205">
        <f t="shared" si="32"/>
        <v>0</v>
      </c>
    </row>
    <row r="59" spans="1:10" x14ac:dyDescent="0.25">
      <c r="A59" s="347"/>
      <c r="B59" s="334"/>
      <c r="C59" s="194" t="s">
        <v>73</v>
      </c>
      <c r="D59" s="11">
        <f t="shared" ref="D59:D60" si="34">SUM(E59:J59)</f>
        <v>2312.4</v>
      </c>
      <c r="E59" s="11">
        <v>0</v>
      </c>
      <c r="F59" s="11">
        <v>0</v>
      </c>
      <c r="G59" s="11">
        <v>0</v>
      </c>
      <c r="H59" s="11">
        <v>2312.4</v>
      </c>
      <c r="I59" s="11">
        <v>0</v>
      </c>
      <c r="J59" s="11">
        <v>0</v>
      </c>
    </row>
    <row r="60" spans="1:10" x14ac:dyDescent="0.25">
      <c r="A60" s="347"/>
      <c r="B60" s="334"/>
      <c r="C60" s="194" t="s">
        <v>77</v>
      </c>
      <c r="D60" s="11">
        <f t="shared" si="34"/>
        <v>2312.4</v>
      </c>
      <c r="E60" s="11">
        <v>0</v>
      </c>
      <c r="F60" s="11">
        <v>0</v>
      </c>
      <c r="G60" s="11">
        <v>0</v>
      </c>
      <c r="H60" s="11">
        <v>2312.4</v>
      </c>
      <c r="I60" s="11">
        <v>0</v>
      </c>
      <c r="J60" s="11">
        <v>0</v>
      </c>
    </row>
    <row r="61" spans="1:10" x14ac:dyDescent="0.25">
      <c r="A61" s="347"/>
      <c r="B61" s="334"/>
      <c r="C61" s="194" t="s">
        <v>330</v>
      </c>
      <c r="D61" s="11">
        <f>SUM(E61:J61)</f>
        <v>2312.4</v>
      </c>
      <c r="E61" s="11">
        <v>0</v>
      </c>
      <c r="F61" s="11">
        <v>0</v>
      </c>
      <c r="G61" s="11">
        <v>0</v>
      </c>
      <c r="H61" s="11">
        <v>2312.4</v>
      </c>
      <c r="I61" s="11">
        <v>0</v>
      </c>
      <c r="J61" s="11">
        <v>0</v>
      </c>
    </row>
    <row r="62" spans="1:10" x14ac:dyDescent="0.25">
      <c r="A62" s="347"/>
      <c r="B62" s="334"/>
      <c r="C62" s="194" t="s">
        <v>331</v>
      </c>
      <c r="D62" s="11">
        <f>SUM(E62:H62)</f>
        <v>2312.4</v>
      </c>
      <c r="E62" s="11">
        <v>0</v>
      </c>
      <c r="F62" s="11">
        <v>0</v>
      </c>
      <c r="G62" s="11">
        <v>0</v>
      </c>
      <c r="H62" s="11">
        <v>2312.4</v>
      </c>
      <c r="I62" s="11">
        <v>0</v>
      </c>
      <c r="J62" s="11">
        <v>0</v>
      </c>
    </row>
    <row r="63" spans="1:10" x14ac:dyDescent="0.25">
      <c r="A63" s="347"/>
      <c r="B63" s="334"/>
      <c r="C63" s="194" t="s">
        <v>341</v>
      </c>
      <c r="D63" s="11">
        <f>SUM(E63:H63)</f>
        <v>2312.4</v>
      </c>
      <c r="E63" s="11">
        <v>0</v>
      </c>
      <c r="F63" s="11">
        <v>0</v>
      </c>
      <c r="G63" s="11">
        <v>0</v>
      </c>
      <c r="H63" s="11">
        <v>2312.4</v>
      </c>
      <c r="I63" s="11">
        <v>0</v>
      </c>
      <c r="J63" s="11">
        <v>0</v>
      </c>
    </row>
    <row r="64" spans="1:10" ht="30" x14ac:dyDescent="0.25">
      <c r="A64" s="347"/>
      <c r="B64" s="334"/>
      <c r="C64" s="194" t="s">
        <v>342</v>
      </c>
      <c r="D64" s="11">
        <f>SUM(E64:H64)</f>
        <v>2312.4</v>
      </c>
      <c r="E64" s="11">
        <v>0</v>
      </c>
      <c r="F64" s="11">
        <v>0</v>
      </c>
      <c r="G64" s="11">
        <v>0</v>
      </c>
      <c r="H64" s="11">
        <v>2312.4</v>
      </c>
      <c r="I64" s="11">
        <v>0</v>
      </c>
      <c r="J64" s="11">
        <v>0</v>
      </c>
    </row>
    <row r="65" spans="1:10" ht="38.25" customHeight="1" x14ac:dyDescent="0.25">
      <c r="A65" s="348"/>
      <c r="B65" s="335"/>
      <c r="C65" s="194" t="s">
        <v>343</v>
      </c>
      <c r="D65" s="11">
        <f>SUM(E65:H65)</f>
        <v>2312.4</v>
      </c>
      <c r="E65" s="11">
        <v>0</v>
      </c>
      <c r="F65" s="11">
        <v>0</v>
      </c>
      <c r="G65" s="11">
        <v>0</v>
      </c>
      <c r="H65" s="11">
        <v>2312.4</v>
      </c>
      <c r="I65" s="11">
        <v>0</v>
      </c>
      <c r="J65" s="11">
        <v>0</v>
      </c>
    </row>
    <row r="66" spans="1:10" ht="45" customHeight="1" x14ac:dyDescent="0.25">
      <c r="A66" s="201">
        <v>3</v>
      </c>
      <c r="B66" s="248" t="s">
        <v>33</v>
      </c>
      <c r="C66" s="336"/>
      <c r="D66" s="336"/>
      <c r="E66" s="336"/>
      <c r="F66" s="336"/>
      <c r="G66" s="336"/>
      <c r="H66" s="249"/>
      <c r="I66" s="157"/>
      <c r="J66" s="206"/>
    </row>
    <row r="67" spans="1:10" ht="80.25" customHeight="1" x14ac:dyDescent="0.25">
      <c r="A67" s="343" t="s">
        <v>351</v>
      </c>
      <c r="B67" s="364" t="s">
        <v>350</v>
      </c>
      <c r="C67" s="203" t="s">
        <v>340</v>
      </c>
      <c r="D67" s="205">
        <f>D68+D69+D70+D71+D72+D73+D74</f>
        <v>17567.2</v>
      </c>
      <c r="E67" s="205">
        <f t="shared" ref="E67:J67" si="35">E68+E69+E70+E71+E72+E73+E74</f>
        <v>0</v>
      </c>
      <c r="F67" s="205">
        <f t="shared" si="35"/>
        <v>0</v>
      </c>
      <c r="G67" s="205">
        <f t="shared" si="35"/>
        <v>0</v>
      </c>
      <c r="H67" s="205">
        <f t="shared" si="35"/>
        <v>17540.900000000001</v>
      </c>
      <c r="I67" s="205">
        <f t="shared" ref="I67" si="36">I68+I69+I70+I71+I72+I73+I74</f>
        <v>26.3</v>
      </c>
      <c r="J67" s="205">
        <f t="shared" si="35"/>
        <v>0</v>
      </c>
    </row>
    <row r="68" spans="1:10" ht="35.25" customHeight="1" x14ac:dyDescent="0.25">
      <c r="A68" s="360"/>
      <c r="B68" s="365"/>
      <c r="C68" s="194" t="s">
        <v>73</v>
      </c>
      <c r="D68" s="11">
        <f>SUM(E68:J68)</f>
        <v>3257.2000000000003</v>
      </c>
      <c r="E68" s="11">
        <f>E76+E132+E140</f>
        <v>0</v>
      </c>
      <c r="F68" s="11">
        <f t="shared" ref="F68:J68" si="37">F76+F132+F140</f>
        <v>0</v>
      </c>
      <c r="G68" s="11">
        <f t="shared" si="37"/>
        <v>0</v>
      </c>
      <c r="H68" s="11">
        <f>H76+H132+H140</f>
        <v>3230.9</v>
      </c>
      <c r="I68" s="11">
        <f t="shared" si="37"/>
        <v>26.3</v>
      </c>
      <c r="J68" s="11">
        <f t="shared" si="37"/>
        <v>0</v>
      </c>
    </row>
    <row r="69" spans="1:10" ht="32.25" customHeight="1" x14ac:dyDescent="0.25">
      <c r="A69" s="360"/>
      <c r="B69" s="365"/>
      <c r="C69" s="194" t="s">
        <v>77</v>
      </c>
      <c r="D69" s="11">
        <f>SUM(E69:J69)</f>
        <v>2385</v>
      </c>
      <c r="E69" s="11">
        <f t="shared" ref="E69:J74" si="38">E77+E133+E141</f>
        <v>0</v>
      </c>
      <c r="F69" s="11">
        <f t="shared" si="38"/>
        <v>0</v>
      </c>
      <c r="G69" s="11">
        <f t="shared" si="38"/>
        <v>0</v>
      </c>
      <c r="H69" s="11">
        <f t="shared" si="38"/>
        <v>2385</v>
      </c>
      <c r="I69" s="11">
        <f t="shared" si="38"/>
        <v>0</v>
      </c>
      <c r="J69" s="11">
        <f t="shared" si="38"/>
        <v>0</v>
      </c>
    </row>
    <row r="70" spans="1:10" ht="24" customHeight="1" x14ac:dyDescent="0.25">
      <c r="A70" s="360"/>
      <c r="B70" s="365"/>
      <c r="C70" s="194" t="s">
        <v>330</v>
      </c>
      <c r="D70" s="11">
        <f t="shared" ref="D70:D74" si="39">SUM(E70:J70)</f>
        <v>2385</v>
      </c>
      <c r="E70" s="11">
        <f t="shared" si="38"/>
        <v>0</v>
      </c>
      <c r="F70" s="11">
        <f t="shared" si="38"/>
        <v>0</v>
      </c>
      <c r="G70" s="11">
        <f t="shared" si="38"/>
        <v>0</v>
      </c>
      <c r="H70" s="11">
        <f t="shared" si="38"/>
        <v>2385</v>
      </c>
      <c r="I70" s="11">
        <f t="shared" si="38"/>
        <v>0</v>
      </c>
      <c r="J70" s="11">
        <f t="shared" si="38"/>
        <v>0</v>
      </c>
    </row>
    <row r="71" spans="1:10" ht="24.75" customHeight="1" x14ac:dyDescent="0.25">
      <c r="A71" s="360"/>
      <c r="B71" s="365"/>
      <c r="C71" s="194" t="s">
        <v>331</v>
      </c>
      <c r="D71" s="11">
        <f t="shared" si="39"/>
        <v>2385</v>
      </c>
      <c r="E71" s="11">
        <f t="shared" si="38"/>
        <v>0</v>
      </c>
      <c r="F71" s="11">
        <f t="shared" si="38"/>
        <v>0</v>
      </c>
      <c r="G71" s="11">
        <f t="shared" si="38"/>
        <v>0</v>
      </c>
      <c r="H71" s="11">
        <f t="shared" si="38"/>
        <v>2385</v>
      </c>
      <c r="I71" s="11">
        <f t="shared" si="38"/>
        <v>0</v>
      </c>
      <c r="J71" s="11">
        <f t="shared" si="38"/>
        <v>0</v>
      </c>
    </row>
    <row r="72" spans="1:10" ht="21.75" customHeight="1" x14ac:dyDescent="0.25">
      <c r="A72" s="360"/>
      <c r="B72" s="365"/>
      <c r="C72" s="194" t="s">
        <v>341</v>
      </c>
      <c r="D72" s="11">
        <f t="shared" si="39"/>
        <v>2385</v>
      </c>
      <c r="E72" s="11">
        <f t="shared" si="38"/>
        <v>0</v>
      </c>
      <c r="F72" s="11">
        <f t="shared" si="38"/>
        <v>0</v>
      </c>
      <c r="G72" s="11">
        <f t="shared" si="38"/>
        <v>0</v>
      </c>
      <c r="H72" s="11">
        <f t="shared" si="38"/>
        <v>2385</v>
      </c>
      <c r="I72" s="11">
        <f t="shared" si="38"/>
        <v>0</v>
      </c>
      <c r="J72" s="11">
        <f t="shared" si="38"/>
        <v>0</v>
      </c>
    </row>
    <row r="73" spans="1:10" ht="30" x14ac:dyDescent="0.25">
      <c r="A73" s="360"/>
      <c r="B73" s="365"/>
      <c r="C73" s="194" t="s">
        <v>342</v>
      </c>
      <c r="D73" s="11">
        <f t="shared" si="39"/>
        <v>2385</v>
      </c>
      <c r="E73" s="11">
        <f t="shared" si="38"/>
        <v>0</v>
      </c>
      <c r="F73" s="11">
        <f t="shared" si="38"/>
        <v>0</v>
      </c>
      <c r="G73" s="11">
        <f t="shared" si="38"/>
        <v>0</v>
      </c>
      <c r="H73" s="11">
        <f t="shared" si="38"/>
        <v>2385</v>
      </c>
      <c r="I73" s="11">
        <f t="shared" si="38"/>
        <v>0</v>
      </c>
      <c r="J73" s="11">
        <f t="shared" si="38"/>
        <v>0</v>
      </c>
    </row>
    <row r="74" spans="1:10" ht="30" x14ac:dyDescent="0.25">
      <c r="A74" s="361"/>
      <c r="B74" s="366"/>
      <c r="C74" s="194" t="s">
        <v>343</v>
      </c>
      <c r="D74" s="11">
        <f t="shared" si="39"/>
        <v>2385</v>
      </c>
      <c r="E74" s="11">
        <f>E82+E138+E146</f>
        <v>0</v>
      </c>
      <c r="F74" s="11">
        <f t="shared" si="38"/>
        <v>0</v>
      </c>
      <c r="G74" s="11">
        <f t="shared" si="38"/>
        <v>0</v>
      </c>
      <c r="H74" s="11">
        <f t="shared" si="38"/>
        <v>2385</v>
      </c>
      <c r="I74" s="11">
        <f t="shared" si="38"/>
        <v>0</v>
      </c>
      <c r="J74" s="11">
        <f t="shared" si="38"/>
        <v>0</v>
      </c>
    </row>
    <row r="75" spans="1:10" ht="32.25" customHeight="1" x14ac:dyDescent="0.25">
      <c r="A75" s="346" t="s">
        <v>34</v>
      </c>
      <c r="B75" s="333" t="s">
        <v>308</v>
      </c>
      <c r="C75" s="203" t="s">
        <v>340</v>
      </c>
      <c r="D75" s="205">
        <f>SUM(D76:D82)</f>
        <v>16695</v>
      </c>
      <c r="E75" s="205">
        <f t="shared" ref="E75:J75" si="40">SUM(E76:E82)</f>
        <v>0</v>
      </c>
      <c r="F75" s="205">
        <f>SUM(F76:F82)</f>
        <v>0</v>
      </c>
      <c r="G75" s="205">
        <f t="shared" si="40"/>
        <v>0</v>
      </c>
      <c r="H75" s="205">
        <f>SUM(H76:H82)</f>
        <v>16695</v>
      </c>
      <c r="I75" s="205">
        <f t="shared" ref="I75" si="41">SUM(I76:I82)</f>
        <v>0</v>
      </c>
      <c r="J75" s="205">
        <f t="shared" si="40"/>
        <v>0</v>
      </c>
    </row>
    <row r="76" spans="1:10" ht="17.25" customHeight="1" x14ac:dyDescent="0.25">
      <c r="A76" s="347"/>
      <c r="B76" s="334"/>
      <c r="C76" s="194" t="s">
        <v>73</v>
      </c>
      <c r="D76" s="11">
        <f>SUM(E76:J76)</f>
        <v>2385</v>
      </c>
      <c r="E76" s="11">
        <f>E84+E92+E108+E116+E124</f>
        <v>0</v>
      </c>
      <c r="F76" s="11">
        <f t="shared" ref="F76:J76" si="42">F84+F92+F108+F116+F124</f>
        <v>0</v>
      </c>
      <c r="G76" s="11">
        <f t="shared" si="42"/>
        <v>0</v>
      </c>
      <c r="H76" s="11">
        <f t="shared" si="42"/>
        <v>2385</v>
      </c>
      <c r="I76" s="11">
        <f t="shared" si="42"/>
        <v>0</v>
      </c>
      <c r="J76" s="11">
        <f t="shared" si="42"/>
        <v>0</v>
      </c>
    </row>
    <row r="77" spans="1:10" ht="17.25" customHeight="1" x14ac:dyDescent="0.25">
      <c r="A77" s="347"/>
      <c r="B77" s="334"/>
      <c r="C77" s="194" t="s">
        <v>77</v>
      </c>
      <c r="D77" s="11">
        <f>SUM(E77:J77)</f>
        <v>2385</v>
      </c>
      <c r="E77" s="11">
        <f t="shared" ref="E77:J82" si="43">E85+E93+E109+E117+E125</f>
        <v>0</v>
      </c>
      <c r="F77" s="11">
        <f t="shared" ref="F77:J77" si="44">F85+F93+F109+F117+F125</f>
        <v>0</v>
      </c>
      <c r="G77" s="11">
        <f t="shared" si="44"/>
        <v>0</v>
      </c>
      <c r="H77" s="11">
        <f t="shared" si="44"/>
        <v>2385</v>
      </c>
      <c r="I77" s="11">
        <f t="shared" si="44"/>
        <v>0</v>
      </c>
      <c r="J77" s="11">
        <f t="shared" si="44"/>
        <v>0</v>
      </c>
    </row>
    <row r="78" spans="1:10" ht="22.5" customHeight="1" x14ac:dyDescent="0.25">
      <c r="A78" s="347"/>
      <c r="B78" s="334"/>
      <c r="C78" s="194" t="s">
        <v>330</v>
      </c>
      <c r="D78" s="11">
        <f>SUM(E78:J78)</f>
        <v>2385</v>
      </c>
      <c r="E78" s="11">
        <f t="shared" si="43"/>
        <v>0</v>
      </c>
      <c r="F78" s="11">
        <f t="shared" ref="F78:J78" si="45">F86+F94+F110+F118+F126</f>
        <v>0</v>
      </c>
      <c r="G78" s="11">
        <f t="shared" si="45"/>
        <v>0</v>
      </c>
      <c r="H78" s="11">
        <f t="shared" si="45"/>
        <v>2385</v>
      </c>
      <c r="I78" s="11">
        <f t="shared" si="45"/>
        <v>0</v>
      </c>
      <c r="J78" s="11">
        <f t="shared" si="45"/>
        <v>0</v>
      </c>
    </row>
    <row r="79" spans="1:10" ht="21" customHeight="1" x14ac:dyDescent="0.25">
      <c r="A79" s="347"/>
      <c r="B79" s="334"/>
      <c r="C79" s="194" t="s">
        <v>331</v>
      </c>
      <c r="D79" s="11">
        <f>SUM(E79:H79)</f>
        <v>2385</v>
      </c>
      <c r="E79" s="11">
        <f t="shared" si="43"/>
        <v>0</v>
      </c>
      <c r="F79" s="11">
        <f t="shared" ref="F79:J79" si="46">F87+F95+F111+F119+F127</f>
        <v>0</v>
      </c>
      <c r="G79" s="11">
        <f t="shared" si="46"/>
        <v>0</v>
      </c>
      <c r="H79" s="11">
        <f t="shared" si="46"/>
        <v>2385</v>
      </c>
      <c r="I79" s="11">
        <f t="shared" si="46"/>
        <v>0</v>
      </c>
      <c r="J79" s="11">
        <f t="shared" si="46"/>
        <v>0</v>
      </c>
    </row>
    <row r="80" spans="1:10" ht="39" customHeight="1" x14ac:dyDescent="0.25">
      <c r="A80" s="347"/>
      <c r="B80" s="334"/>
      <c r="C80" s="203" t="s">
        <v>341</v>
      </c>
      <c r="D80" s="11">
        <f>SUM(E80:H80)</f>
        <v>2385</v>
      </c>
      <c r="E80" s="11">
        <f t="shared" si="43"/>
        <v>0</v>
      </c>
      <c r="F80" s="11">
        <f t="shared" ref="F80:J80" si="47">F88+F96+F112+F120+F128</f>
        <v>0</v>
      </c>
      <c r="G80" s="11">
        <f t="shared" si="47"/>
        <v>0</v>
      </c>
      <c r="H80" s="11">
        <f t="shared" si="47"/>
        <v>2385</v>
      </c>
      <c r="I80" s="11">
        <f t="shared" si="47"/>
        <v>0</v>
      </c>
      <c r="J80" s="11">
        <f t="shared" si="47"/>
        <v>0</v>
      </c>
    </row>
    <row r="81" spans="1:10" ht="43.5" customHeight="1" x14ac:dyDescent="0.25">
      <c r="A81" s="347"/>
      <c r="B81" s="334"/>
      <c r="C81" s="194" t="s">
        <v>342</v>
      </c>
      <c r="D81" s="11">
        <f>SUM(E81:H81)</f>
        <v>2385</v>
      </c>
      <c r="E81" s="11">
        <f t="shared" si="43"/>
        <v>0</v>
      </c>
      <c r="F81" s="11">
        <f t="shared" si="43"/>
        <v>0</v>
      </c>
      <c r="G81" s="11">
        <f t="shared" si="43"/>
        <v>0</v>
      </c>
      <c r="H81" s="11">
        <f t="shared" si="43"/>
        <v>2385</v>
      </c>
      <c r="I81" s="11">
        <f t="shared" si="43"/>
        <v>0</v>
      </c>
      <c r="J81" s="11">
        <f t="shared" si="43"/>
        <v>0</v>
      </c>
    </row>
    <row r="82" spans="1:10" ht="30" x14ac:dyDescent="0.25">
      <c r="A82" s="348"/>
      <c r="B82" s="335"/>
      <c r="C82" s="194" t="s">
        <v>343</v>
      </c>
      <c r="D82" s="11">
        <f>SUM(E82:H82)</f>
        <v>2385</v>
      </c>
      <c r="E82" s="11">
        <f t="shared" si="43"/>
        <v>0</v>
      </c>
      <c r="F82" s="11">
        <f t="shared" si="43"/>
        <v>0</v>
      </c>
      <c r="G82" s="11">
        <f t="shared" si="43"/>
        <v>0</v>
      </c>
      <c r="H82" s="11">
        <f t="shared" si="43"/>
        <v>2385</v>
      </c>
      <c r="I82" s="11">
        <f t="shared" si="43"/>
        <v>0</v>
      </c>
      <c r="J82" s="11">
        <f t="shared" si="43"/>
        <v>0</v>
      </c>
    </row>
    <row r="83" spans="1:10" ht="28.5" x14ac:dyDescent="0.25">
      <c r="A83" s="346" t="s">
        <v>389</v>
      </c>
      <c r="B83" s="333" t="s">
        <v>209</v>
      </c>
      <c r="C83" s="203" t="s">
        <v>340</v>
      </c>
      <c r="D83" s="205">
        <f>SUM(D84:D90)</f>
        <v>4900</v>
      </c>
      <c r="E83" s="205">
        <f t="shared" ref="E83:J83" si="48">SUM(E84:E90)</f>
        <v>0</v>
      </c>
      <c r="F83" s="205">
        <f t="shared" si="48"/>
        <v>0</v>
      </c>
      <c r="G83" s="205">
        <f t="shared" si="48"/>
        <v>0</v>
      </c>
      <c r="H83" s="205">
        <f t="shared" si="48"/>
        <v>4900</v>
      </c>
      <c r="I83" s="205">
        <f t="shared" ref="I83" si="49">SUM(I84:I90)</f>
        <v>0</v>
      </c>
      <c r="J83" s="205">
        <f t="shared" si="48"/>
        <v>0</v>
      </c>
    </row>
    <row r="84" spans="1:10" x14ac:dyDescent="0.25">
      <c r="A84" s="347"/>
      <c r="B84" s="334"/>
      <c r="C84" s="194" t="s">
        <v>73</v>
      </c>
      <c r="D84" s="11">
        <v>700</v>
      </c>
      <c r="E84" s="11">
        <v>0</v>
      </c>
      <c r="F84" s="11">
        <v>0</v>
      </c>
      <c r="G84" s="11">
        <v>0</v>
      </c>
      <c r="H84" s="11">
        <v>700</v>
      </c>
      <c r="I84" s="11">
        <v>0</v>
      </c>
      <c r="J84" s="11">
        <v>0</v>
      </c>
    </row>
    <row r="85" spans="1:10" x14ac:dyDescent="0.25">
      <c r="A85" s="347"/>
      <c r="B85" s="334"/>
      <c r="C85" s="194" t="s">
        <v>77</v>
      </c>
      <c r="D85" s="11">
        <f t="shared" ref="D85:D86" si="50">SUM(E85:H85)</f>
        <v>700</v>
      </c>
      <c r="E85" s="11">
        <v>0</v>
      </c>
      <c r="F85" s="11">
        <v>0</v>
      </c>
      <c r="G85" s="11">
        <v>0</v>
      </c>
      <c r="H85" s="11">
        <v>700</v>
      </c>
      <c r="I85" s="11">
        <v>0</v>
      </c>
      <c r="J85" s="11">
        <v>0</v>
      </c>
    </row>
    <row r="86" spans="1:10" x14ac:dyDescent="0.25">
      <c r="A86" s="347"/>
      <c r="B86" s="334"/>
      <c r="C86" s="194" t="s">
        <v>330</v>
      </c>
      <c r="D86" s="11">
        <f t="shared" si="50"/>
        <v>700</v>
      </c>
      <c r="E86" s="11">
        <v>0</v>
      </c>
      <c r="F86" s="11">
        <v>0</v>
      </c>
      <c r="G86" s="11">
        <v>0</v>
      </c>
      <c r="H86" s="11">
        <v>700</v>
      </c>
      <c r="I86" s="11">
        <v>0</v>
      </c>
      <c r="J86" s="11">
        <v>0</v>
      </c>
    </row>
    <row r="87" spans="1:10" x14ac:dyDescent="0.25">
      <c r="A87" s="347"/>
      <c r="B87" s="334"/>
      <c r="C87" s="194" t="s">
        <v>331</v>
      </c>
      <c r="D87" s="11">
        <f>SUM(E87:H87)</f>
        <v>700</v>
      </c>
      <c r="E87" s="11">
        <v>0</v>
      </c>
      <c r="F87" s="11">
        <v>0</v>
      </c>
      <c r="G87" s="11">
        <v>0</v>
      </c>
      <c r="H87" s="11">
        <v>700</v>
      </c>
      <c r="I87" s="11">
        <v>0</v>
      </c>
      <c r="J87" s="11">
        <v>0</v>
      </c>
    </row>
    <row r="88" spans="1:10" ht="27" customHeight="1" x14ac:dyDescent="0.25">
      <c r="A88" s="347"/>
      <c r="B88" s="334"/>
      <c r="C88" s="194" t="s">
        <v>341</v>
      </c>
      <c r="D88" s="11">
        <f>SUM(E88:H88)</f>
        <v>700</v>
      </c>
      <c r="E88" s="11">
        <v>0</v>
      </c>
      <c r="F88" s="11">
        <v>0</v>
      </c>
      <c r="G88" s="11">
        <v>0</v>
      </c>
      <c r="H88" s="11">
        <v>700</v>
      </c>
      <c r="I88" s="11">
        <v>0</v>
      </c>
      <c r="J88" s="11">
        <v>0</v>
      </c>
    </row>
    <row r="89" spans="1:10" ht="30" x14ac:dyDescent="0.25">
      <c r="A89" s="347"/>
      <c r="B89" s="334"/>
      <c r="C89" s="194" t="s">
        <v>342</v>
      </c>
      <c r="D89" s="11">
        <f>SUM(E89:H89)</f>
        <v>700</v>
      </c>
      <c r="E89" s="11">
        <v>0</v>
      </c>
      <c r="F89" s="11">
        <v>0</v>
      </c>
      <c r="G89" s="11">
        <v>0</v>
      </c>
      <c r="H89" s="11">
        <v>700</v>
      </c>
      <c r="I89" s="11">
        <v>0</v>
      </c>
      <c r="J89" s="11">
        <v>0</v>
      </c>
    </row>
    <row r="90" spans="1:10" ht="51" customHeight="1" x14ac:dyDescent="0.25">
      <c r="A90" s="348"/>
      <c r="B90" s="335"/>
      <c r="C90" s="194" t="s">
        <v>343</v>
      </c>
      <c r="D90" s="11">
        <f>SUM(E90:H90)</f>
        <v>700</v>
      </c>
      <c r="E90" s="11">
        <v>0</v>
      </c>
      <c r="F90" s="11">
        <v>0</v>
      </c>
      <c r="G90" s="11">
        <v>0</v>
      </c>
      <c r="H90" s="11">
        <v>700</v>
      </c>
      <c r="I90" s="11">
        <v>0</v>
      </c>
      <c r="J90" s="11">
        <v>0</v>
      </c>
    </row>
    <row r="91" spans="1:10" ht="31.5" customHeight="1" x14ac:dyDescent="0.25">
      <c r="A91" s="346" t="s">
        <v>369</v>
      </c>
      <c r="B91" s="333" t="s">
        <v>210</v>
      </c>
      <c r="C91" s="203" t="s">
        <v>340</v>
      </c>
      <c r="D91" s="205">
        <f>SUM(D92:D98)</f>
        <v>1750</v>
      </c>
      <c r="E91" s="205">
        <f t="shared" ref="E91:J91" si="51">SUM(E92:E98)</f>
        <v>0</v>
      </c>
      <c r="F91" s="205">
        <f t="shared" si="51"/>
        <v>0</v>
      </c>
      <c r="G91" s="205">
        <f t="shared" si="51"/>
        <v>0</v>
      </c>
      <c r="H91" s="205">
        <f t="shared" si="51"/>
        <v>1750</v>
      </c>
      <c r="I91" s="205">
        <f t="shared" ref="I91" si="52">SUM(I92:I98)</f>
        <v>0</v>
      </c>
      <c r="J91" s="205">
        <f t="shared" si="51"/>
        <v>0</v>
      </c>
    </row>
    <row r="92" spans="1:10" ht="21.75" customHeight="1" x14ac:dyDescent="0.25">
      <c r="A92" s="347"/>
      <c r="B92" s="334"/>
      <c r="C92" s="194" t="s">
        <v>73</v>
      </c>
      <c r="D92" s="11">
        <f t="shared" ref="D92:D94" si="53">SUM(E92:H92)</f>
        <v>250</v>
      </c>
      <c r="E92" s="11">
        <v>0</v>
      </c>
      <c r="F92" s="11">
        <v>0</v>
      </c>
      <c r="G92" s="11">
        <v>0</v>
      </c>
      <c r="H92" s="11">
        <v>250</v>
      </c>
      <c r="I92" s="11">
        <v>0</v>
      </c>
      <c r="J92" s="11">
        <v>0</v>
      </c>
    </row>
    <row r="93" spans="1:10" ht="18" customHeight="1" x14ac:dyDescent="0.25">
      <c r="A93" s="347"/>
      <c r="B93" s="334"/>
      <c r="C93" s="194" t="s">
        <v>77</v>
      </c>
      <c r="D93" s="11">
        <f t="shared" si="53"/>
        <v>250</v>
      </c>
      <c r="E93" s="11">
        <v>0</v>
      </c>
      <c r="F93" s="11">
        <v>0</v>
      </c>
      <c r="G93" s="11">
        <v>0</v>
      </c>
      <c r="H93" s="11">
        <v>250</v>
      </c>
      <c r="I93" s="11">
        <v>0</v>
      </c>
      <c r="J93" s="11">
        <v>0</v>
      </c>
    </row>
    <row r="94" spans="1:10" ht="20.25" customHeight="1" x14ac:dyDescent="0.25">
      <c r="A94" s="347"/>
      <c r="B94" s="334"/>
      <c r="C94" s="194" t="s">
        <v>330</v>
      </c>
      <c r="D94" s="11">
        <f t="shared" si="53"/>
        <v>250</v>
      </c>
      <c r="E94" s="11">
        <v>0</v>
      </c>
      <c r="F94" s="11">
        <v>0</v>
      </c>
      <c r="G94" s="11">
        <v>0</v>
      </c>
      <c r="H94" s="11">
        <v>250</v>
      </c>
      <c r="I94" s="11">
        <v>0</v>
      </c>
      <c r="J94" s="11">
        <v>0</v>
      </c>
    </row>
    <row r="95" spans="1:10" ht="17.25" customHeight="1" x14ac:dyDescent="0.25">
      <c r="A95" s="347"/>
      <c r="B95" s="334"/>
      <c r="C95" s="194" t="s">
        <v>331</v>
      </c>
      <c r="D95" s="11">
        <f>SUM(E95:H95)</f>
        <v>250</v>
      </c>
      <c r="E95" s="11">
        <v>0</v>
      </c>
      <c r="F95" s="11">
        <v>0</v>
      </c>
      <c r="G95" s="11">
        <v>0</v>
      </c>
      <c r="H95" s="11">
        <v>250</v>
      </c>
      <c r="I95" s="11">
        <v>0</v>
      </c>
      <c r="J95" s="11">
        <v>0</v>
      </c>
    </row>
    <row r="96" spans="1:10" ht="19.5" customHeight="1" x14ac:dyDescent="0.25">
      <c r="A96" s="347"/>
      <c r="B96" s="334"/>
      <c r="C96" s="194" t="s">
        <v>341</v>
      </c>
      <c r="D96" s="11">
        <f>SUM(E96:H96)</f>
        <v>250</v>
      </c>
      <c r="E96" s="11">
        <v>0</v>
      </c>
      <c r="F96" s="11">
        <v>0</v>
      </c>
      <c r="G96" s="11">
        <v>0</v>
      </c>
      <c r="H96" s="11">
        <v>250</v>
      </c>
      <c r="I96" s="11">
        <v>0</v>
      </c>
      <c r="J96" s="11">
        <v>0</v>
      </c>
    </row>
    <row r="97" spans="1:10" ht="40.5" customHeight="1" x14ac:dyDescent="0.25">
      <c r="A97" s="347"/>
      <c r="B97" s="334"/>
      <c r="C97" s="194" t="s">
        <v>342</v>
      </c>
      <c r="D97" s="11">
        <f>SUM(E97:H97)</f>
        <v>250</v>
      </c>
      <c r="E97" s="11">
        <v>0</v>
      </c>
      <c r="F97" s="11">
        <v>0</v>
      </c>
      <c r="G97" s="11">
        <v>0</v>
      </c>
      <c r="H97" s="11">
        <v>250</v>
      </c>
      <c r="I97" s="11">
        <v>0</v>
      </c>
      <c r="J97" s="11">
        <v>0</v>
      </c>
    </row>
    <row r="98" spans="1:10" ht="29.25" customHeight="1" x14ac:dyDescent="0.25">
      <c r="A98" s="348"/>
      <c r="B98" s="335"/>
      <c r="C98" s="194" t="s">
        <v>343</v>
      </c>
      <c r="D98" s="11">
        <f>SUM(E98:H98)</f>
        <v>250</v>
      </c>
      <c r="E98" s="11">
        <v>0</v>
      </c>
      <c r="F98" s="11">
        <v>0</v>
      </c>
      <c r="G98" s="11">
        <v>0</v>
      </c>
      <c r="H98" s="11">
        <v>250</v>
      </c>
      <c r="I98" s="11">
        <v>0</v>
      </c>
      <c r="J98" s="11">
        <v>0</v>
      </c>
    </row>
    <row r="99" spans="1:10" ht="28.5" hidden="1" x14ac:dyDescent="0.25">
      <c r="A99" s="346" t="s">
        <v>370</v>
      </c>
      <c r="B99" s="333" t="s">
        <v>211</v>
      </c>
      <c r="C99" s="203" t="s">
        <v>340</v>
      </c>
      <c r="D99" s="205">
        <f>SUM(D101:D106)</f>
        <v>0</v>
      </c>
      <c r="E99" s="205">
        <f t="shared" ref="E99:J99" si="54">SUM(E101:E106)</f>
        <v>0</v>
      </c>
      <c r="F99" s="205">
        <f t="shared" si="54"/>
        <v>0</v>
      </c>
      <c r="G99" s="205">
        <f t="shared" si="54"/>
        <v>0</v>
      </c>
      <c r="H99" s="205">
        <f t="shared" si="54"/>
        <v>0</v>
      </c>
      <c r="I99" s="205">
        <f t="shared" ref="I99" si="55">SUM(I101:I106)</f>
        <v>0</v>
      </c>
      <c r="J99" s="205">
        <f t="shared" si="54"/>
        <v>0</v>
      </c>
    </row>
    <row r="100" spans="1:10" hidden="1" x14ac:dyDescent="0.25">
      <c r="A100" s="347"/>
      <c r="B100" s="334"/>
      <c r="C100" s="194" t="s">
        <v>73</v>
      </c>
      <c r="D100" s="11">
        <f>SUM(E100:G100)</f>
        <v>0</v>
      </c>
      <c r="E100" s="11">
        <v>0</v>
      </c>
      <c r="F100" s="11">
        <v>0</v>
      </c>
      <c r="G100" s="11">
        <v>0</v>
      </c>
      <c r="H100" s="11">
        <v>0</v>
      </c>
      <c r="I100" s="11">
        <v>0</v>
      </c>
      <c r="J100" s="11">
        <v>0</v>
      </c>
    </row>
    <row r="101" spans="1:10" hidden="1" x14ac:dyDescent="0.25">
      <c r="A101" s="347"/>
      <c r="B101" s="334"/>
      <c r="C101" s="194" t="s">
        <v>77</v>
      </c>
      <c r="D101" s="11">
        <f t="shared" ref="D101:D102" si="56">SUM(E101:G101)</f>
        <v>0</v>
      </c>
      <c r="E101" s="11">
        <v>0</v>
      </c>
      <c r="F101" s="11">
        <v>0</v>
      </c>
      <c r="G101" s="11">
        <v>0</v>
      </c>
      <c r="H101" s="11">
        <v>0</v>
      </c>
      <c r="I101" s="11">
        <v>0</v>
      </c>
      <c r="J101" s="11">
        <v>0</v>
      </c>
    </row>
    <row r="102" spans="1:10" hidden="1" x14ac:dyDescent="0.25">
      <c r="A102" s="347"/>
      <c r="B102" s="334"/>
      <c r="C102" s="194" t="s">
        <v>330</v>
      </c>
      <c r="D102" s="11">
        <f t="shared" si="56"/>
        <v>0</v>
      </c>
      <c r="E102" s="11">
        <v>0</v>
      </c>
      <c r="F102" s="11">
        <v>0</v>
      </c>
      <c r="G102" s="11">
        <v>0</v>
      </c>
      <c r="H102" s="11">
        <v>0</v>
      </c>
      <c r="I102" s="11">
        <v>0</v>
      </c>
      <c r="J102" s="11">
        <v>0</v>
      </c>
    </row>
    <row r="103" spans="1:10" hidden="1" x14ac:dyDescent="0.25">
      <c r="A103" s="347"/>
      <c r="B103" s="334"/>
      <c r="C103" s="194" t="s">
        <v>331</v>
      </c>
      <c r="D103" s="11">
        <f>SUM(E103:H103)</f>
        <v>0</v>
      </c>
      <c r="E103" s="11">
        <v>0</v>
      </c>
      <c r="F103" s="11">
        <v>0</v>
      </c>
      <c r="G103" s="11">
        <v>0</v>
      </c>
      <c r="H103" s="11">
        <v>0</v>
      </c>
      <c r="I103" s="11">
        <v>0</v>
      </c>
      <c r="J103" s="11">
        <v>0</v>
      </c>
    </row>
    <row r="104" spans="1:10" hidden="1" x14ac:dyDescent="0.25">
      <c r="A104" s="347"/>
      <c r="B104" s="334"/>
      <c r="C104" s="203" t="s">
        <v>341</v>
      </c>
      <c r="D104" s="205">
        <f>SUM(E104:H104)</f>
        <v>0</v>
      </c>
      <c r="E104" s="205">
        <v>0</v>
      </c>
      <c r="F104" s="205">
        <v>0</v>
      </c>
      <c r="G104" s="205">
        <v>0</v>
      </c>
      <c r="H104" s="205">
        <v>0</v>
      </c>
      <c r="I104" s="205">
        <v>0</v>
      </c>
      <c r="J104" s="205">
        <v>0</v>
      </c>
    </row>
    <row r="105" spans="1:10" ht="30" hidden="1" x14ac:dyDescent="0.25">
      <c r="A105" s="347"/>
      <c r="B105" s="334"/>
      <c r="C105" s="194" t="s">
        <v>342</v>
      </c>
      <c r="D105" s="11">
        <f>SUM(E105:H105)</f>
        <v>0</v>
      </c>
      <c r="E105" s="11">
        <v>0</v>
      </c>
      <c r="F105" s="11">
        <v>0</v>
      </c>
      <c r="G105" s="11">
        <v>0</v>
      </c>
      <c r="H105" s="11">
        <v>0</v>
      </c>
      <c r="I105" s="11">
        <v>0</v>
      </c>
      <c r="J105" s="11">
        <v>0</v>
      </c>
    </row>
    <row r="106" spans="1:10" ht="30" hidden="1" x14ac:dyDescent="0.25">
      <c r="A106" s="348"/>
      <c r="B106" s="335"/>
      <c r="C106" s="194" t="s">
        <v>343</v>
      </c>
      <c r="D106" s="11">
        <f>SUM(E106:H106)</f>
        <v>0</v>
      </c>
      <c r="E106" s="11">
        <v>0</v>
      </c>
      <c r="F106" s="11">
        <v>0</v>
      </c>
      <c r="G106" s="11">
        <v>0</v>
      </c>
      <c r="H106" s="11">
        <v>0</v>
      </c>
      <c r="I106" s="11">
        <v>0</v>
      </c>
      <c r="J106" s="11">
        <v>0</v>
      </c>
    </row>
    <row r="107" spans="1:10" ht="28.5" x14ac:dyDescent="0.25">
      <c r="A107" s="346" t="s">
        <v>370</v>
      </c>
      <c r="B107" s="333" t="s">
        <v>212</v>
      </c>
      <c r="C107" s="203" t="s">
        <v>340</v>
      </c>
      <c r="D107" s="205">
        <f>SUM(D108:D114)</f>
        <v>2800</v>
      </c>
      <c r="E107" s="205">
        <f t="shared" ref="E107:J107" si="57">SUM(E108:E114)</f>
        <v>0</v>
      </c>
      <c r="F107" s="205">
        <f t="shared" si="57"/>
        <v>0</v>
      </c>
      <c r="G107" s="205">
        <f t="shared" si="57"/>
        <v>0</v>
      </c>
      <c r="H107" s="205">
        <f t="shared" si="57"/>
        <v>2800</v>
      </c>
      <c r="I107" s="205">
        <f t="shared" ref="I107" si="58">SUM(I108:I114)</f>
        <v>0</v>
      </c>
      <c r="J107" s="205">
        <f t="shared" si="57"/>
        <v>0</v>
      </c>
    </row>
    <row r="108" spans="1:10" x14ac:dyDescent="0.25">
      <c r="A108" s="347"/>
      <c r="B108" s="334"/>
      <c r="C108" s="194" t="s">
        <v>73</v>
      </c>
      <c r="D108" s="11">
        <f t="shared" ref="D108:D110" si="59">SUM(E108:H108)</f>
        <v>400</v>
      </c>
      <c r="E108" s="11">
        <v>0</v>
      </c>
      <c r="F108" s="11">
        <v>0</v>
      </c>
      <c r="G108" s="11">
        <v>0</v>
      </c>
      <c r="H108" s="11">
        <v>400</v>
      </c>
      <c r="I108" s="11">
        <v>0</v>
      </c>
      <c r="J108" s="11">
        <v>0</v>
      </c>
    </row>
    <row r="109" spans="1:10" x14ac:dyDescent="0.25">
      <c r="A109" s="347"/>
      <c r="B109" s="334"/>
      <c r="C109" s="194" t="s">
        <v>77</v>
      </c>
      <c r="D109" s="11">
        <f t="shared" si="59"/>
        <v>400</v>
      </c>
      <c r="E109" s="11">
        <v>0</v>
      </c>
      <c r="F109" s="11">
        <v>0</v>
      </c>
      <c r="G109" s="11">
        <v>0</v>
      </c>
      <c r="H109" s="11">
        <v>400</v>
      </c>
      <c r="I109" s="11">
        <v>0</v>
      </c>
      <c r="J109" s="11">
        <v>0</v>
      </c>
    </row>
    <row r="110" spans="1:10" x14ac:dyDescent="0.25">
      <c r="A110" s="347"/>
      <c r="B110" s="334"/>
      <c r="C110" s="194" t="s">
        <v>330</v>
      </c>
      <c r="D110" s="11">
        <f t="shared" si="59"/>
        <v>400</v>
      </c>
      <c r="E110" s="11">
        <v>0</v>
      </c>
      <c r="F110" s="11">
        <v>0</v>
      </c>
      <c r="G110" s="11">
        <v>0</v>
      </c>
      <c r="H110" s="11">
        <v>400</v>
      </c>
      <c r="I110" s="11">
        <v>0</v>
      </c>
      <c r="J110" s="11">
        <v>0</v>
      </c>
    </row>
    <row r="111" spans="1:10" x14ac:dyDescent="0.25">
      <c r="A111" s="347"/>
      <c r="B111" s="334"/>
      <c r="C111" s="194" t="s">
        <v>331</v>
      </c>
      <c r="D111" s="11">
        <f>SUM(E111:H111)</f>
        <v>400</v>
      </c>
      <c r="E111" s="11">
        <v>0</v>
      </c>
      <c r="F111" s="11">
        <v>0</v>
      </c>
      <c r="G111" s="11">
        <v>0</v>
      </c>
      <c r="H111" s="11">
        <v>400</v>
      </c>
      <c r="I111" s="11">
        <v>0</v>
      </c>
      <c r="J111" s="11">
        <v>0</v>
      </c>
    </row>
    <row r="112" spans="1:10" x14ac:dyDescent="0.25">
      <c r="A112" s="347"/>
      <c r="B112" s="334"/>
      <c r="C112" s="194" t="s">
        <v>341</v>
      </c>
      <c r="D112" s="11">
        <f>SUM(E112:H112)</f>
        <v>400</v>
      </c>
      <c r="E112" s="11">
        <v>0</v>
      </c>
      <c r="F112" s="11">
        <v>0</v>
      </c>
      <c r="G112" s="11">
        <v>0</v>
      </c>
      <c r="H112" s="11">
        <v>400</v>
      </c>
      <c r="I112" s="11">
        <v>0</v>
      </c>
      <c r="J112" s="11">
        <v>0</v>
      </c>
    </row>
    <row r="113" spans="1:10" ht="30" x14ac:dyDescent="0.25">
      <c r="A113" s="347"/>
      <c r="B113" s="334"/>
      <c r="C113" s="194" t="s">
        <v>342</v>
      </c>
      <c r="D113" s="11">
        <f>SUM(E113:H113)</f>
        <v>400</v>
      </c>
      <c r="E113" s="11">
        <v>0</v>
      </c>
      <c r="F113" s="11">
        <v>0</v>
      </c>
      <c r="G113" s="11">
        <v>0</v>
      </c>
      <c r="H113" s="11">
        <v>400</v>
      </c>
      <c r="I113" s="11">
        <v>0</v>
      </c>
      <c r="J113" s="11">
        <v>0</v>
      </c>
    </row>
    <row r="114" spans="1:10" ht="30" x14ac:dyDescent="0.25">
      <c r="A114" s="348"/>
      <c r="B114" s="335"/>
      <c r="C114" s="194" t="s">
        <v>343</v>
      </c>
      <c r="D114" s="11">
        <f>SUM(E114:H114)</f>
        <v>400</v>
      </c>
      <c r="E114" s="11">
        <v>0</v>
      </c>
      <c r="F114" s="11">
        <v>0</v>
      </c>
      <c r="G114" s="11">
        <v>0</v>
      </c>
      <c r="H114" s="11">
        <v>400</v>
      </c>
      <c r="I114" s="11">
        <v>0</v>
      </c>
      <c r="J114" s="11">
        <v>0</v>
      </c>
    </row>
    <row r="115" spans="1:10" ht="28.5" x14ac:dyDescent="0.25">
      <c r="A115" s="346" t="s">
        <v>390</v>
      </c>
      <c r="B115" s="333" t="s">
        <v>213</v>
      </c>
      <c r="C115" s="203" t="s">
        <v>340</v>
      </c>
      <c r="D115" s="205">
        <f>SUM(D116:D122)</f>
        <v>2975</v>
      </c>
      <c r="E115" s="205">
        <f t="shared" ref="E115:J115" si="60">SUM(E116:E122)</f>
        <v>0</v>
      </c>
      <c r="F115" s="205">
        <f t="shared" si="60"/>
        <v>0</v>
      </c>
      <c r="G115" s="205">
        <f t="shared" si="60"/>
        <v>0</v>
      </c>
      <c r="H115" s="205">
        <f t="shared" si="60"/>
        <v>2975</v>
      </c>
      <c r="I115" s="205">
        <f t="shared" ref="I115" si="61">SUM(I116:I122)</f>
        <v>0</v>
      </c>
      <c r="J115" s="205">
        <f t="shared" si="60"/>
        <v>0</v>
      </c>
    </row>
    <row r="116" spans="1:10" x14ac:dyDescent="0.25">
      <c r="A116" s="347"/>
      <c r="B116" s="334"/>
      <c r="C116" s="194" t="s">
        <v>73</v>
      </c>
      <c r="D116" s="11">
        <f t="shared" ref="D116:D118" si="62">SUM(E116:H116)</f>
        <v>425</v>
      </c>
      <c r="E116" s="11">
        <v>0</v>
      </c>
      <c r="F116" s="11">
        <v>0</v>
      </c>
      <c r="G116" s="11">
        <v>0</v>
      </c>
      <c r="H116" s="11">
        <v>425</v>
      </c>
      <c r="I116" s="11">
        <v>0</v>
      </c>
      <c r="J116" s="11">
        <v>0</v>
      </c>
    </row>
    <row r="117" spans="1:10" x14ac:dyDescent="0.25">
      <c r="A117" s="347"/>
      <c r="B117" s="334"/>
      <c r="C117" s="194" t="s">
        <v>77</v>
      </c>
      <c r="D117" s="11">
        <f t="shared" si="62"/>
        <v>425</v>
      </c>
      <c r="E117" s="11">
        <v>0</v>
      </c>
      <c r="F117" s="11">
        <v>0</v>
      </c>
      <c r="G117" s="11">
        <v>0</v>
      </c>
      <c r="H117" s="11">
        <v>425</v>
      </c>
      <c r="I117" s="11">
        <v>0</v>
      </c>
      <c r="J117" s="11">
        <v>0</v>
      </c>
    </row>
    <row r="118" spans="1:10" x14ac:dyDescent="0.25">
      <c r="A118" s="347"/>
      <c r="B118" s="334"/>
      <c r="C118" s="194" t="s">
        <v>330</v>
      </c>
      <c r="D118" s="11">
        <f t="shared" si="62"/>
        <v>425</v>
      </c>
      <c r="E118" s="11">
        <v>0</v>
      </c>
      <c r="F118" s="11">
        <v>0</v>
      </c>
      <c r="G118" s="11">
        <v>0</v>
      </c>
      <c r="H118" s="11">
        <v>425</v>
      </c>
      <c r="I118" s="11">
        <v>0</v>
      </c>
      <c r="J118" s="11">
        <v>0</v>
      </c>
    </row>
    <row r="119" spans="1:10" x14ac:dyDescent="0.25">
      <c r="A119" s="347"/>
      <c r="B119" s="334"/>
      <c r="C119" s="194" t="s">
        <v>331</v>
      </c>
      <c r="D119" s="11">
        <f>SUM(E119:H119)</f>
        <v>425</v>
      </c>
      <c r="E119" s="11">
        <v>0</v>
      </c>
      <c r="F119" s="11">
        <v>0</v>
      </c>
      <c r="G119" s="11">
        <v>0</v>
      </c>
      <c r="H119" s="11">
        <v>425</v>
      </c>
      <c r="I119" s="11">
        <v>0</v>
      </c>
      <c r="J119" s="11">
        <v>0</v>
      </c>
    </row>
    <row r="120" spans="1:10" x14ac:dyDescent="0.25">
      <c r="A120" s="347"/>
      <c r="B120" s="334"/>
      <c r="C120" s="194" t="s">
        <v>341</v>
      </c>
      <c r="D120" s="11">
        <f>SUM(E120:H120)</f>
        <v>425</v>
      </c>
      <c r="E120" s="11">
        <v>0</v>
      </c>
      <c r="F120" s="11">
        <v>0</v>
      </c>
      <c r="G120" s="11">
        <v>0</v>
      </c>
      <c r="H120" s="11">
        <v>425</v>
      </c>
      <c r="I120" s="11">
        <v>0</v>
      </c>
      <c r="J120" s="11">
        <v>0</v>
      </c>
    </row>
    <row r="121" spans="1:10" ht="30" x14ac:dyDescent="0.25">
      <c r="A121" s="347"/>
      <c r="B121" s="334"/>
      <c r="C121" s="194" t="s">
        <v>342</v>
      </c>
      <c r="D121" s="11">
        <f>SUM(E121:H121)</f>
        <v>425</v>
      </c>
      <c r="E121" s="11">
        <v>0</v>
      </c>
      <c r="F121" s="11">
        <v>0</v>
      </c>
      <c r="G121" s="11">
        <v>0</v>
      </c>
      <c r="H121" s="11">
        <v>425</v>
      </c>
      <c r="I121" s="11">
        <v>0</v>
      </c>
      <c r="J121" s="11">
        <v>0</v>
      </c>
    </row>
    <row r="122" spans="1:10" ht="30" x14ac:dyDescent="0.25">
      <c r="A122" s="348"/>
      <c r="B122" s="335"/>
      <c r="C122" s="194" t="s">
        <v>343</v>
      </c>
      <c r="D122" s="11">
        <f>SUM(E122:H122)</f>
        <v>425</v>
      </c>
      <c r="E122" s="11">
        <v>0</v>
      </c>
      <c r="F122" s="11">
        <v>0</v>
      </c>
      <c r="G122" s="11">
        <v>0</v>
      </c>
      <c r="H122" s="11">
        <v>425</v>
      </c>
      <c r="I122" s="11">
        <v>0</v>
      </c>
      <c r="J122" s="11">
        <v>0</v>
      </c>
    </row>
    <row r="123" spans="1:10" ht="30.75" customHeight="1" x14ac:dyDescent="0.25">
      <c r="A123" s="346" t="s">
        <v>37</v>
      </c>
      <c r="B123" s="333" t="s">
        <v>214</v>
      </c>
      <c r="C123" s="203" t="s">
        <v>340</v>
      </c>
      <c r="D123" s="205">
        <f>SUM(D124:D130)</f>
        <v>4270</v>
      </c>
      <c r="E123" s="205">
        <f t="shared" ref="E123:J123" si="63">SUM(E124:E130)</f>
        <v>0</v>
      </c>
      <c r="F123" s="205">
        <f t="shared" si="63"/>
        <v>0</v>
      </c>
      <c r="G123" s="205">
        <f t="shared" si="63"/>
        <v>0</v>
      </c>
      <c r="H123" s="205">
        <f t="shared" si="63"/>
        <v>4270</v>
      </c>
      <c r="I123" s="205">
        <f t="shared" ref="I123" si="64">SUM(I124:I130)</f>
        <v>0</v>
      </c>
      <c r="J123" s="205">
        <f t="shared" si="63"/>
        <v>0</v>
      </c>
    </row>
    <row r="124" spans="1:10" x14ac:dyDescent="0.25">
      <c r="A124" s="347"/>
      <c r="B124" s="334"/>
      <c r="C124" s="194" t="s">
        <v>73</v>
      </c>
      <c r="D124" s="11">
        <f t="shared" ref="D124:D126" si="65">SUM(E124:H124)</f>
        <v>610</v>
      </c>
      <c r="E124" s="11">
        <v>0</v>
      </c>
      <c r="F124" s="11">
        <v>0</v>
      </c>
      <c r="G124" s="11">
        <v>0</v>
      </c>
      <c r="H124" s="11">
        <v>610</v>
      </c>
      <c r="I124" s="11">
        <v>0</v>
      </c>
      <c r="J124" s="11">
        <v>0</v>
      </c>
    </row>
    <row r="125" spans="1:10" ht="22.5" customHeight="1" x14ac:dyDescent="0.25">
      <c r="A125" s="347"/>
      <c r="B125" s="334"/>
      <c r="C125" s="194" t="s">
        <v>77</v>
      </c>
      <c r="D125" s="11">
        <f t="shared" si="65"/>
        <v>610</v>
      </c>
      <c r="E125" s="11">
        <v>0</v>
      </c>
      <c r="F125" s="11">
        <v>0</v>
      </c>
      <c r="G125" s="11">
        <v>0</v>
      </c>
      <c r="H125" s="11">
        <v>610</v>
      </c>
      <c r="I125" s="11">
        <v>0</v>
      </c>
      <c r="J125" s="11">
        <v>0</v>
      </c>
    </row>
    <row r="126" spans="1:10" x14ac:dyDescent="0.25">
      <c r="A126" s="347"/>
      <c r="B126" s="334"/>
      <c r="C126" s="194" t="s">
        <v>330</v>
      </c>
      <c r="D126" s="11">
        <f t="shared" si="65"/>
        <v>610</v>
      </c>
      <c r="E126" s="11">
        <v>0</v>
      </c>
      <c r="F126" s="11">
        <v>0</v>
      </c>
      <c r="G126" s="11">
        <v>0</v>
      </c>
      <c r="H126" s="11">
        <v>610</v>
      </c>
      <c r="I126" s="11">
        <v>0</v>
      </c>
      <c r="J126" s="11">
        <v>0</v>
      </c>
    </row>
    <row r="127" spans="1:10" ht="21.75" customHeight="1" x14ac:dyDescent="0.25">
      <c r="A127" s="347"/>
      <c r="B127" s="334"/>
      <c r="C127" s="194" t="s">
        <v>331</v>
      </c>
      <c r="D127" s="11">
        <f>SUM(E127:H127)</f>
        <v>610</v>
      </c>
      <c r="E127" s="11">
        <v>0</v>
      </c>
      <c r="F127" s="11">
        <v>0</v>
      </c>
      <c r="G127" s="11">
        <v>0</v>
      </c>
      <c r="H127" s="11">
        <v>610</v>
      </c>
      <c r="I127" s="11">
        <v>0</v>
      </c>
      <c r="J127" s="11">
        <v>0</v>
      </c>
    </row>
    <row r="128" spans="1:10" x14ac:dyDescent="0.25">
      <c r="A128" s="347"/>
      <c r="B128" s="334"/>
      <c r="C128" s="203" t="s">
        <v>341</v>
      </c>
      <c r="D128" s="11">
        <f>SUM(E128:H128)</f>
        <v>610</v>
      </c>
      <c r="E128" s="11">
        <v>0</v>
      </c>
      <c r="F128" s="11">
        <v>0</v>
      </c>
      <c r="G128" s="11">
        <v>0</v>
      </c>
      <c r="H128" s="11">
        <v>610</v>
      </c>
      <c r="I128" s="11">
        <v>0</v>
      </c>
      <c r="J128" s="11">
        <v>0</v>
      </c>
    </row>
    <row r="129" spans="1:10" ht="29.25" customHeight="1" x14ac:dyDescent="0.25">
      <c r="A129" s="347"/>
      <c r="B129" s="334"/>
      <c r="C129" s="194" t="s">
        <v>342</v>
      </c>
      <c r="D129" s="11">
        <f>SUM(E129:H129)</f>
        <v>610</v>
      </c>
      <c r="E129" s="11">
        <v>0</v>
      </c>
      <c r="F129" s="11">
        <v>0</v>
      </c>
      <c r="G129" s="11">
        <v>0</v>
      </c>
      <c r="H129" s="11">
        <v>610</v>
      </c>
      <c r="I129" s="11">
        <v>0</v>
      </c>
      <c r="J129" s="11">
        <v>0</v>
      </c>
    </row>
    <row r="130" spans="1:10" ht="30" x14ac:dyDescent="0.25">
      <c r="A130" s="348"/>
      <c r="B130" s="335"/>
      <c r="C130" s="194" t="s">
        <v>343</v>
      </c>
      <c r="D130" s="11">
        <f>SUM(E130:H130)</f>
        <v>610</v>
      </c>
      <c r="E130" s="11">
        <v>0</v>
      </c>
      <c r="F130" s="11">
        <v>0</v>
      </c>
      <c r="G130" s="11">
        <v>0</v>
      </c>
      <c r="H130" s="11">
        <v>610</v>
      </c>
      <c r="I130" s="11">
        <v>0</v>
      </c>
      <c r="J130" s="11">
        <v>0</v>
      </c>
    </row>
    <row r="131" spans="1:10" ht="28.5" x14ac:dyDescent="0.25">
      <c r="A131" s="346" t="s">
        <v>754</v>
      </c>
      <c r="B131" s="333" t="s">
        <v>36</v>
      </c>
      <c r="C131" s="203" t="s">
        <v>340</v>
      </c>
      <c r="D131" s="205">
        <f>SUM(D132:D138)</f>
        <v>0</v>
      </c>
      <c r="E131" s="205">
        <f t="shared" ref="E131:J131" si="66">SUM(E132:E138)</f>
        <v>0</v>
      </c>
      <c r="F131" s="205">
        <f t="shared" si="66"/>
        <v>0</v>
      </c>
      <c r="G131" s="205">
        <f t="shared" si="66"/>
        <v>0</v>
      </c>
      <c r="H131" s="205">
        <f t="shared" si="66"/>
        <v>0</v>
      </c>
      <c r="I131" s="205">
        <f t="shared" ref="I131" si="67">SUM(I132:I138)</f>
        <v>0</v>
      </c>
      <c r="J131" s="205">
        <f t="shared" si="66"/>
        <v>0</v>
      </c>
    </row>
    <row r="132" spans="1:10" x14ac:dyDescent="0.25">
      <c r="A132" s="347"/>
      <c r="B132" s="334"/>
      <c r="C132" s="194" t="s">
        <v>73</v>
      </c>
      <c r="D132" s="11">
        <f>SUM(E132:G132)</f>
        <v>0</v>
      </c>
      <c r="E132" s="11">
        <v>0</v>
      </c>
      <c r="F132" s="11">
        <v>0</v>
      </c>
      <c r="G132" s="11">
        <v>0</v>
      </c>
      <c r="H132" s="11">
        <v>0</v>
      </c>
      <c r="I132" s="11">
        <v>0</v>
      </c>
      <c r="J132" s="11">
        <v>0</v>
      </c>
    </row>
    <row r="133" spans="1:10" x14ac:dyDescent="0.25">
      <c r="A133" s="347"/>
      <c r="B133" s="334"/>
      <c r="C133" s="194" t="s">
        <v>77</v>
      </c>
      <c r="D133" s="11">
        <f t="shared" ref="D133" si="68">SUM(E133:G133)</f>
        <v>0</v>
      </c>
      <c r="E133" s="11">
        <v>0</v>
      </c>
      <c r="F133" s="11">
        <v>0</v>
      </c>
      <c r="G133" s="11">
        <v>0</v>
      </c>
      <c r="H133" s="11">
        <v>0</v>
      </c>
      <c r="I133" s="11">
        <v>0</v>
      </c>
      <c r="J133" s="11">
        <v>0</v>
      </c>
    </row>
    <row r="134" spans="1:10" x14ac:dyDescent="0.25">
      <c r="A134" s="347"/>
      <c r="B134" s="334"/>
      <c r="C134" s="194" t="s">
        <v>330</v>
      </c>
      <c r="D134" s="11">
        <f>SUM(E134:H134)</f>
        <v>0</v>
      </c>
      <c r="E134" s="11">
        <v>0</v>
      </c>
      <c r="F134" s="11">
        <v>0</v>
      </c>
      <c r="G134" s="11">
        <v>0</v>
      </c>
      <c r="H134" s="11">
        <v>0</v>
      </c>
      <c r="I134" s="11">
        <v>0</v>
      </c>
      <c r="J134" s="11">
        <v>0</v>
      </c>
    </row>
    <row r="135" spans="1:10" x14ac:dyDescent="0.25">
      <c r="A135" s="347"/>
      <c r="B135" s="334"/>
      <c r="C135" s="194" t="s">
        <v>331</v>
      </c>
      <c r="D135" s="11">
        <f t="shared" ref="D135:D138" si="69">SUM(E135:H135)</f>
        <v>0</v>
      </c>
      <c r="E135" s="11">
        <v>0</v>
      </c>
      <c r="F135" s="11">
        <v>0</v>
      </c>
      <c r="G135" s="11">
        <v>0</v>
      </c>
      <c r="H135" s="11">
        <v>0</v>
      </c>
      <c r="I135" s="11">
        <v>0</v>
      </c>
      <c r="J135" s="11">
        <v>0</v>
      </c>
    </row>
    <row r="136" spans="1:10" x14ac:dyDescent="0.25">
      <c r="A136" s="347"/>
      <c r="B136" s="334"/>
      <c r="C136" s="194" t="s">
        <v>341</v>
      </c>
      <c r="D136" s="11">
        <f t="shared" si="69"/>
        <v>0</v>
      </c>
      <c r="E136" s="11">
        <v>0</v>
      </c>
      <c r="F136" s="11">
        <v>0</v>
      </c>
      <c r="G136" s="11">
        <v>0</v>
      </c>
      <c r="H136" s="11">
        <v>0</v>
      </c>
      <c r="I136" s="11">
        <v>0</v>
      </c>
      <c r="J136" s="11">
        <v>0</v>
      </c>
    </row>
    <row r="137" spans="1:10" ht="30" x14ac:dyDescent="0.25">
      <c r="A137" s="347"/>
      <c r="B137" s="334"/>
      <c r="C137" s="194" t="s">
        <v>342</v>
      </c>
      <c r="D137" s="11">
        <f t="shared" si="69"/>
        <v>0</v>
      </c>
      <c r="E137" s="11">
        <v>0</v>
      </c>
      <c r="F137" s="11">
        <v>0</v>
      </c>
      <c r="G137" s="11">
        <v>0</v>
      </c>
      <c r="H137" s="11">
        <v>0</v>
      </c>
      <c r="I137" s="11">
        <v>0</v>
      </c>
      <c r="J137" s="11">
        <v>0</v>
      </c>
    </row>
    <row r="138" spans="1:10" ht="30" x14ac:dyDescent="0.25">
      <c r="A138" s="348"/>
      <c r="B138" s="335"/>
      <c r="C138" s="194" t="s">
        <v>343</v>
      </c>
      <c r="D138" s="11">
        <f t="shared" si="69"/>
        <v>0</v>
      </c>
      <c r="E138" s="11">
        <v>0</v>
      </c>
      <c r="F138" s="11">
        <v>0</v>
      </c>
      <c r="G138" s="11">
        <v>0</v>
      </c>
      <c r="H138" s="11">
        <v>0</v>
      </c>
      <c r="I138" s="11">
        <v>0</v>
      </c>
      <c r="J138" s="11">
        <v>0</v>
      </c>
    </row>
    <row r="139" spans="1:10" ht="28.5" x14ac:dyDescent="0.25">
      <c r="A139" s="346" t="s">
        <v>423</v>
      </c>
      <c r="B139" s="333" t="s">
        <v>38</v>
      </c>
      <c r="C139" s="203" t="s">
        <v>340</v>
      </c>
      <c r="D139" s="205">
        <f>SUM(D140:D146)</f>
        <v>872.19999999999993</v>
      </c>
      <c r="E139" s="205">
        <f t="shared" ref="E139:J139" si="70">SUM(E140:E146)</f>
        <v>0</v>
      </c>
      <c r="F139" s="205">
        <f t="shared" si="70"/>
        <v>0</v>
      </c>
      <c r="G139" s="205">
        <f t="shared" si="70"/>
        <v>0</v>
      </c>
      <c r="H139" s="205">
        <f t="shared" si="70"/>
        <v>845.9</v>
      </c>
      <c r="I139" s="205">
        <f t="shared" ref="I139" si="71">SUM(I140:I146)</f>
        <v>26.3</v>
      </c>
      <c r="J139" s="205">
        <f t="shared" si="70"/>
        <v>0</v>
      </c>
    </row>
    <row r="140" spans="1:10" x14ac:dyDescent="0.25">
      <c r="A140" s="347"/>
      <c r="B140" s="334"/>
      <c r="C140" s="194" t="s">
        <v>73</v>
      </c>
      <c r="D140" s="11">
        <f>SUM(E140:J140)</f>
        <v>872.19999999999993</v>
      </c>
      <c r="E140" s="11">
        <v>0</v>
      </c>
      <c r="F140" s="11">
        <v>0</v>
      </c>
      <c r="G140" s="11">
        <v>0</v>
      </c>
      <c r="H140" s="11">
        <v>845.9</v>
      </c>
      <c r="I140" s="11">
        <v>26.3</v>
      </c>
      <c r="J140" s="11">
        <v>0</v>
      </c>
    </row>
    <row r="141" spans="1:10" x14ac:dyDescent="0.25">
      <c r="A141" s="347"/>
      <c r="B141" s="334"/>
      <c r="C141" s="194" t="s">
        <v>77</v>
      </c>
      <c r="D141" s="11">
        <f t="shared" ref="D141:D146" si="72">SUM(E141:J141)</f>
        <v>0</v>
      </c>
      <c r="E141" s="11">
        <v>0</v>
      </c>
      <c r="F141" s="11">
        <v>0</v>
      </c>
      <c r="G141" s="11">
        <v>0</v>
      </c>
      <c r="H141" s="11">
        <v>0</v>
      </c>
      <c r="I141" s="11">
        <v>0</v>
      </c>
      <c r="J141" s="11">
        <v>0</v>
      </c>
    </row>
    <row r="142" spans="1:10" x14ac:dyDescent="0.25">
      <c r="A142" s="347"/>
      <c r="B142" s="334"/>
      <c r="C142" s="194" t="s">
        <v>330</v>
      </c>
      <c r="D142" s="11">
        <f t="shared" si="72"/>
        <v>0</v>
      </c>
      <c r="E142" s="11">
        <v>0</v>
      </c>
      <c r="F142" s="11">
        <v>0</v>
      </c>
      <c r="G142" s="11">
        <v>0</v>
      </c>
      <c r="H142" s="11">
        <v>0</v>
      </c>
      <c r="I142" s="11">
        <v>0</v>
      </c>
      <c r="J142" s="11">
        <v>0</v>
      </c>
    </row>
    <row r="143" spans="1:10" x14ac:dyDescent="0.25">
      <c r="A143" s="347"/>
      <c r="B143" s="334"/>
      <c r="C143" s="194" t="s">
        <v>331</v>
      </c>
      <c r="D143" s="11">
        <f t="shared" si="72"/>
        <v>0</v>
      </c>
      <c r="E143" s="11">
        <v>0</v>
      </c>
      <c r="F143" s="11">
        <v>0</v>
      </c>
      <c r="G143" s="11">
        <v>0</v>
      </c>
      <c r="H143" s="11">
        <v>0</v>
      </c>
      <c r="I143" s="11">
        <v>0</v>
      </c>
      <c r="J143" s="11">
        <v>0</v>
      </c>
    </row>
    <row r="144" spans="1:10" x14ac:dyDescent="0.25">
      <c r="A144" s="347"/>
      <c r="B144" s="334"/>
      <c r="C144" s="194" t="s">
        <v>341</v>
      </c>
      <c r="D144" s="11">
        <f t="shared" si="72"/>
        <v>0</v>
      </c>
      <c r="E144" s="11">
        <v>0</v>
      </c>
      <c r="F144" s="11">
        <v>0</v>
      </c>
      <c r="G144" s="11">
        <v>0</v>
      </c>
      <c r="H144" s="11">
        <v>0</v>
      </c>
      <c r="I144" s="11">
        <v>0</v>
      </c>
      <c r="J144" s="11">
        <v>0</v>
      </c>
    </row>
    <row r="145" spans="1:10" ht="30" x14ac:dyDescent="0.25">
      <c r="A145" s="347"/>
      <c r="B145" s="334"/>
      <c r="C145" s="194" t="s">
        <v>342</v>
      </c>
      <c r="D145" s="11">
        <f t="shared" si="72"/>
        <v>0</v>
      </c>
      <c r="E145" s="11">
        <v>0</v>
      </c>
      <c r="F145" s="11">
        <v>0</v>
      </c>
      <c r="G145" s="11">
        <v>0</v>
      </c>
      <c r="H145" s="11">
        <v>0</v>
      </c>
      <c r="I145" s="11">
        <v>0</v>
      </c>
      <c r="J145" s="11">
        <v>0</v>
      </c>
    </row>
    <row r="146" spans="1:10" ht="30" x14ac:dyDescent="0.25">
      <c r="A146" s="348"/>
      <c r="B146" s="335"/>
      <c r="C146" s="194" t="s">
        <v>343</v>
      </c>
      <c r="D146" s="11">
        <f t="shared" si="72"/>
        <v>0</v>
      </c>
      <c r="E146" s="11">
        <v>0</v>
      </c>
      <c r="F146" s="11">
        <v>0</v>
      </c>
      <c r="G146" s="11">
        <v>0</v>
      </c>
      <c r="H146" s="11">
        <v>0</v>
      </c>
      <c r="I146" s="11">
        <v>0</v>
      </c>
      <c r="J146" s="11">
        <v>0</v>
      </c>
    </row>
    <row r="147" spans="1:10" ht="50.25" customHeight="1" x14ac:dyDescent="0.25">
      <c r="A147" s="201" t="s">
        <v>352</v>
      </c>
      <c r="B147" s="248" t="s">
        <v>346</v>
      </c>
      <c r="C147" s="336"/>
      <c r="D147" s="336"/>
      <c r="E147" s="336"/>
      <c r="F147" s="336"/>
      <c r="G147" s="336"/>
      <c r="H147" s="249"/>
      <c r="I147" s="157"/>
      <c r="J147" s="206"/>
    </row>
    <row r="148" spans="1:10" s="14" customFormat="1" ht="28.5" x14ac:dyDescent="0.25">
      <c r="A148" s="346" t="s">
        <v>352</v>
      </c>
      <c r="B148" s="333" t="s">
        <v>347</v>
      </c>
      <c r="C148" s="203" t="s">
        <v>340</v>
      </c>
      <c r="D148" s="205">
        <f>SUM(D149:D155)</f>
        <v>300723.90000000002</v>
      </c>
      <c r="E148" s="205">
        <f t="shared" ref="E148:J148" si="73">SUM(E149:E155)</f>
        <v>0</v>
      </c>
      <c r="F148" s="205">
        <f t="shared" si="73"/>
        <v>0</v>
      </c>
      <c r="G148" s="205">
        <f t="shared" si="73"/>
        <v>0</v>
      </c>
      <c r="H148" s="205">
        <f>SUM(H149:H155)</f>
        <v>300723.90000000002</v>
      </c>
      <c r="I148" s="205">
        <f t="shared" ref="I148" si="74">SUM(I149:I155)</f>
        <v>0</v>
      </c>
      <c r="J148" s="205">
        <f t="shared" si="73"/>
        <v>0</v>
      </c>
    </row>
    <row r="149" spans="1:10" s="14" customFormat="1" ht="18.75" customHeight="1" x14ac:dyDescent="0.25">
      <c r="A149" s="347"/>
      <c r="B149" s="334"/>
      <c r="C149" s="194" t="s">
        <v>73</v>
      </c>
      <c r="D149" s="11">
        <f t="shared" ref="D149:D151" si="75">SUM(E149:H149)</f>
        <v>51184.4</v>
      </c>
      <c r="E149" s="11">
        <f>E157</f>
        <v>0</v>
      </c>
      <c r="F149" s="11">
        <f t="shared" ref="F149:J149" si="76">F157</f>
        <v>0</v>
      </c>
      <c r="G149" s="11">
        <f t="shared" si="76"/>
        <v>0</v>
      </c>
      <c r="H149" s="11">
        <f t="shared" si="76"/>
        <v>51184.4</v>
      </c>
      <c r="I149" s="11">
        <f t="shared" ref="I149" si="77">I157</f>
        <v>0</v>
      </c>
      <c r="J149" s="11">
        <f t="shared" si="76"/>
        <v>0</v>
      </c>
    </row>
    <row r="150" spans="1:10" s="14" customFormat="1" ht="27" customHeight="1" x14ac:dyDescent="0.25">
      <c r="A150" s="347"/>
      <c r="B150" s="334"/>
      <c r="C150" s="194" t="s">
        <v>77</v>
      </c>
      <c r="D150" s="11">
        <f t="shared" si="75"/>
        <v>41202</v>
      </c>
      <c r="E150" s="11">
        <f t="shared" ref="E150" si="78">E158</f>
        <v>0</v>
      </c>
      <c r="F150" s="11">
        <f t="shared" ref="F150:J150" si="79">F158</f>
        <v>0</v>
      </c>
      <c r="G150" s="11">
        <f t="shared" si="79"/>
        <v>0</v>
      </c>
      <c r="H150" s="11">
        <f t="shared" si="79"/>
        <v>41202</v>
      </c>
      <c r="I150" s="11">
        <f t="shared" ref="I150" si="80">I158</f>
        <v>0</v>
      </c>
      <c r="J150" s="11">
        <f t="shared" si="79"/>
        <v>0</v>
      </c>
    </row>
    <row r="151" spans="1:10" s="14" customFormat="1" ht="25.5" customHeight="1" x14ac:dyDescent="0.25">
      <c r="A151" s="347"/>
      <c r="B151" s="334"/>
      <c r="C151" s="194" t="s">
        <v>330</v>
      </c>
      <c r="D151" s="11">
        <f t="shared" si="75"/>
        <v>41667.5</v>
      </c>
      <c r="E151" s="11">
        <f>E158</f>
        <v>0</v>
      </c>
      <c r="F151" s="11">
        <f t="shared" ref="F151:J151" si="81">F158</f>
        <v>0</v>
      </c>
      <c r="G151" s="11">
        <f t="shared" si="81"/>
        <v>0</v>
      </c>
      <c r="H151" s="11">
        <f>H159</f>
        <v>41667.5</v>
      </c>
      <c r="I151" s="11">
        <f t="shared" ref="I151" si="82">I158</f>
        <v>0</v>
      </c>
      <c r="J151" s="11">
        <f t="shared" si="81"/>
        <v>0</v>
      </c>
    </row>
    <row r="152" spans="1:10" s="14" customFormat="1" ht="30.75" customHeight="1" x14ac:dyDescent="0.25">
      <c r="A152" s="347"/>
      <c r="B152" s="334"/>
      <c r="C152" s="194" t="s">
        <v>331</v>
      </c>
      <c r="D152" s="11">
        <f>SUM(E152:H152)</f>
        <v>41667.5</v>
      </c>
      <c r="E152" s="11">
        <f t="shared" ref="E152:J152" si="83">E160</f>
        <v>0</v>
      </c>
      <c r="F152" s="11">
        <f t="shared" si="83"/>
        <v>0</v>
      </c>
      <c r="G152" s="11">
        <f t="shared" si="83"/>
        <v>0</v>
      </c>
      <c r="H152" s="11">
        <f t="shared" si="83"/>
        <v>41667.5</v>
      </c>
      <c r="I152" s="11">
        <f t="shared" ref="I152" si="84">I160</f>
        <v>0</v>
      </c>
      <c r="J152" s="11">
        <f t="shared" si="83"/>
        <v>0</v>
      </c>
    </row>
    <row r="153" spans="1:10" s="14" customFormat="1" ht="34.5" customHeight="1" x14ac:dyDescent="0.25">
      <c r="A153" s="347"/>
      <c r="B153" s="334"/>
      <c r="C153" s="194" t="s">
        <v>341</v>
      </c>
      <c r="D153" s="11">
        <f>SUM(E153:H153)</f>
        <v>41667.5</v>
      </c>
      <c r="E153" s="11">
        <f t="shared" ref="E153:J153" si="85">E160</f>
        <v>0</v>
      </c>
      <c r="F153" s="11">
        <f t="shared" si="85"/>
        <v>0</v>
      </c>
      <c r="G153" s="11">
        <f t="shared" si="85"/>
        <v>0</v>
      </c>
      <c r="H153" s="11">
        <f t="shared" si="85"/>
        <v>41667.5</v>
      </c>
      <c r="I153" s="11">
        <f t="shared" ref="I153" si="86">I160</f>
        <v>0</v>
      </c>
      <c r="J153" s="11">
        <f t="shared" si="85"/>
        <v>0</v>
      </c>
    </row>
    <row r="154" spans="1:10" s="14" customFormat="1" ht="30" x14ac:dyDescent="0.25">
      <c r="A154" s="347"/>
      <c r="B154" s="334"/>
      <c r="C154" s="194" t="s">
        <v>342</v>
      </c>
      <c r="D154" s="11">
        <f>SUM(E154:H154)</f>
        <v>41667.5</v>
      </c>
      <c r="E154" s="11">
        <f t="shared" ref="E154:J154" si="87">E162</f>
        <v>0</v>
      </c>
      <c r="F154" s="11">
        <f t="shared" si="87"/>
        <v>0</v>
      </c>
      <c r="G154" s="11">
        <f t="shared" si="87"/>
        <v>0</v>
      </c>
      <c r="H154" s="11">
        <f t="shared" si="87"/>
        <v>41667.5</v>
      </c>
      <c r="I154" s="11">
        <f t="shared" ref="I154" si="88">I162</f>
        <v>0</v>
      </c>
      <c r="J154" s="11">
        <f t="shared" si="87"/>
        <v>0</v>
      </c>
    </row>
    <row r="155" spans="1:10" s="14" customFormat="1" ht="30" x14ac:dyDescent="0.25">
      <c r="A155" s="348"/>
      <c r="B155" s="335"/>
      <c r="C155" s="194" t="s">
        <v>343</v>
      </c>
      <c r="D155" s="11">
        <f>SUM(E155:H155)</f>
        <v>41667.5</v>
      </c>
      <c r="E155" s="11">
        <f t="shared" ref="E155:J155" si="89">E162</f>
        <v>0</v>
      </c>
      <c r="F155" s="11">
        <f t="shared" si="89"/>
        <v>0</v>
      </c>
      <c r="G155" s="11">
        <f t="shared" si="89"/>
        <v>0</v>
      </c>
      <c r="H155" s="11">
        <f t="shared" si="89"/>
        <v>41667.5</v>
      </c>
      <c r="I155" s="11">
        <f t="shared" ref="I155" si="90">I162</f>
        <v>0</v>
      </c>
      <c r="J155" s="11">
        <f t="shared" si="89"/>
        <v>0</v>
      </c>
    </row>
    <row r="156" spans="1:10" s="14" customFormat="1" ht="35.25" customHeight="1" x14ac:dyDescent="0.25">
      <c r="A156" s="346" t="s">
        <v>39</v>
      </c>
      <c r="B156" s="333" t="s">
        <v>205</v>
      </c>
      <c r="C156" s="203" t="s">
        <v>340</v>
      </c>
      <c r="D156" s="205">
        <f>SUM(D157:D163)</f>
        <v>300723.90000000002</v>
      </c>
      <c r="E156" s="205">
        <f t="shared" ref="E156:J156" si="91">SUM(E157:E163)</f>
        <v>0</v>
      </c>
      <c r="F156" s="205">
        <f t="shared" si="91"/>
        <v>0</v>
      </c>
      <c r="G156" s="205">
        <f t="shared" si="91"/>
        <v>0</v>
      </c>
      <c r="H156" s="205">
        <f>SUM(H157:H163)</f>
        <v>300723.90000000002</v>
      </c>
      <c r="I156" s="205">
        <f t="shared" ref="I156" si="92">SUM(I157:I163)</f>
        <v>0</v>
      </c>
      <c r="J156" s="205">
        <f t="shared" si="91"/>
        <v>0</v>
      </c>
    </row>
    <row r="157" spans="1:10" s="14" customFormat="1" ht="25.5" customHeight="1" x14ac:dyDescent="0.25">
      <c r="A157" s="347"/>
      <c r="B157" s="334"/>
      <c r="C157" s="194" t="s">
        <v>73</v>
      </c>
      <c r="D157" s="11">
        <f>SUM(E157:J157)</f>
        <v>51184.4</v>
      </c>
      <c r="E157" s="11">
        <v>0</v>
      </c>
      <c r="F157" s="11">
        <v>0</v>
      </c>
      <c r="G157" s="11">
        <v>0</v>
      </c>
      <c r="H157" s="11">
        <v>51184.4</v>
      </c>
      <c r="I157" s="11">
        <v>0</v>
      </c>
      <c r="J157" s="11">
        <v>0</v>
      </c>
    </row>
    <row r="158" spans="1:10" s="14" customFormat="1" ht="23.25" customHeight="1" x14ac:dyDescent="0.25">
      <c r="A158" s="347"/>
      <c r="B158" s="334"/>
      <c r="C158" s="194" t="s">
        <v>77</v>
      </c>
      <c r="D158" s="11">
        <f t="shared" ref="D158" si="93">SUM(E158:J158)</f>
        <v>41202</v>
      </c>
      <c r="E158" s="11">
        <v>0</v>
      </c>
      <c r="F158" s="11">
        <v>0</v>
      </c>
      <c r="G158" s="11">
        <v>0</v>
      </c>
      <c r="H158" s="11">
        <v>41202</v>
      </c>
      <c r="I158" s="11">
        <v>0</v>
      </c>
      <c r="J158" s="11">
        <v>0</v>
      </c>
    </row>
    <row r="159" spans="1:10" s="14" customFormat="1" ht="32.25" customHeight="1" x14ac:dyDescent="0.25">
      <c r="A159" s="347"/>
      <c r="B159" s="334"/>
      <c r="C159" s="194" t="s">
        <v>330</v>
      </c>
      <c r="D159" s="11">
        <f>SUM(E159:J159)</f>
        <v>41667.5</v>
      </c>
      <c r="E159" s="11">
        <v>0</v>
      </c>
      <c r="F159" s="11">
        <v>0</v>
      </c>
      <c r="G159" s="11">
        <v>0</v>
      </c>
      <c r="H159" s="11">
        <v>41667.5</v>
      </c>
      <c r="I159" s="11">
        <v>0</v>
      </c>
      <c r="J159" s="11">
        <v>0</v>
      </c>
    </row>
    <row r="160" spans="1:10" s="14" customFormat="1" ht="30.75" customHeight="1" x14ac:dyDescent="0.25">
      <c r="A160" s="347"/>
      <c r="B160" s="334"/>
      <c r="C160" s="194" t="s">
        <v>331</v>
      </c>
      <c r="D160" s="11">
        <f>SUM(E160:H160)</f>
        <v>41667.5</v>
      </c>
      <c r="E160" s="11">
        <v>0</v>
      </c>
      <c r="F160" s="11">
        <v>0</v>
      </c>
      <c r="G160" s="11">
        <v>0</v>
      </c>
      <c r="H160" s="11">
        <v>41667.5</v>
      </c>
      <c r="I160" s="11">
        <v>0</v>
      </c>
      <c r="J160" s="11">
        <v>0</v>
      </c>
    </row>
    <row r="161" spans="1:10" s="14" customFormat="1" ht="27" customHeight="1" x14ac:dyDescent="0.25">
      <c r="A161" s="347"/>
      <c r="B161" s="334"/>
      <c r="C161" s="194" t="s">
        <v>341</v>
      </c>
      <c r="D161" s="11">
        <f>SUM(E161:H161)</f>
        <v>41667.5</v>
      </c>
      <c r="E161" s="11">
        <v>0</v>
      </c>
      <c r="F161" s="11">
        <v>0</v>
      </c>
      <c r="G161" s="11">
        <v>0</v>
      </c>
      <c r="H161" s="11">
        <v>41667.5</v>
      </c>
      <c r="I161" s="11">
        <v>0</v>
      </c>
      <c r="J161" s="11">
        <v>0</v>
      </c>
    </row>
    <row r="162" spans="1:10" s="14" customFormat="1" ht="30" x14ac:dyDescent="0.25">
      <c r="A162" s="347"/>
      <c r="B162" s="334"/>
      <c r="C162" s="194" t="s">
        <v>342</v>
      </c>
      <c r="D162" s="11">
        <f>SUM(E162:H162)</f>
        <v>41667.5</v>
      </c>
      <c r="E162" s="11">
        <v>0</v>
      </c>
      <c r="F162" s="11">
        <v>0</v>
      </c>
      <c r="G162" s="11">
        <v>0</v>
      </c>
      <c r="H162" s="11">
        <v>41667.5</v>
      </c>
      <c r="I162" s="11">
        <v>0</v>
      </c>
      <c r="J162" s="11">
        <v>0</v>
      </c>
    </row>
    <row r="163" spans="1:10" s="14" customFormat="1" ht="44.25" customHeight="1" x14ac:dyDescent="0.25">
      <c r="A163" s="348"/>
      <c r="B163" s="335"/>
      <c r="C163" s="194" t="s">
        <v>343</v>
      </c>
      <c r="D163" s="11">
        <f>SUM(E163:H163)</f>
        <v>41667.5</v>
      </c>
      <c r="E163" s="11">
        <v>0</v>
      </c>
      <c r="F163" s="11">
        <v>0</v>
      </c>
      <c r="G163" s="11">
        <v>0</v>
      </c>
      <c r="H163" s="11">
        <v>41667.5</v>
      </c>
      <c r="I163" s="11">
        <v>0</v>
      </c>
      <c r="J163" s="11">
        <v>0</v>
      </c>
    </row>
    <row r="164" spans="1:10" ht="34.5" customHeight="1" x14ac:dyDescent="0.25">
      <c r="A164" s="201" t="s">
        <v>324</v>
      </c>
      <c r="B164" s="248" t="s">
        <v>397</v>
      </c>
      <c r="C164" s="336"/>
      <c r="D164" s="336"/>
      <c r="E164" s="336"/>
      <c r="F164" s="336"/>
      <c r="G164" s="336"/>
      <c r="H164" s="249"/>
      <c r="I164" s="157"/>
      <c r="J164" s="206"/>
    </row>
    <row r="165" spans="1:10" ht="28.5" customHeight="1" x14ac:dyDescent="0.25">
      <c r="A165" s="343" t="s">
        <v>324</v>
      </c>
      <c r="B165" s="357" t="s">
        <v>372</v>
      </c>
      <c r="C165" s="203" t="s">
        <v>340</v>
      </c>
      <c r="D165" s="205">
        <f>SUM(D166:D172)</f>
        <v>163778.70000000001</v>
      </c>
      <c r="E165" s="205">
        <f t="shared" ref="E165:J165" si="94">SUM(E166:E172)</f>
        <v>0</v>
      </c>
      <c r="F165" s="205">
        <f t="shared" si="94"/>
        <v>0</v>
      </c>
      <c r="G165" s="205">
        <f t="shared" si="94"/>
        <v>0</v>
      </c>
      <c r="H165" s="205">
        <f>SUM(H166:H172)</f>
        <v>163778.70000000001</v>
      </c>
      <c r="I165" s="205">
        <f t="shared" ref="I165" si="95">SUM(I166:I172)</f>
        <v>0</v>
      </c>
      <c r="J165" s="205">
        <f t="shared" si="94"/>
        <v>0</v>
      </c>
    </row>
    <row r="166" spans="1:10" x14ac:dyDescent="0.25">
      <c r="A166" s="360"/>
      <c r="B166" s="358"/>
      <c r="C166" s="194" t="s">
        <v>73</v>
      </c>
      <c r="D166" s="11">
        <f>SUM(E166:H166)</f>
        <v>24242.199999999997</v>
      </c>
      <c r="E166" s="11">
        <f t="shared" ref="E166:G166" si="96">E174+E182+E190+E198</f>
        <v>0</v>
      </c>
      <c r="F166" s="11">
        <f t="shared" si="96"/>
        <v>0</v>
      </c>
      <c r="G166" s="11">
        <f t="shared" si="96"/>
        <v>0</v>
      </c>
      <c r="H166" s="11">
        <f>H174+H182+H190+H198</f>
        <v>24242.199999999997</v>
      </c>
      <c r="I166" s="11">
        <f t="shared" ref="I166:J166" si="97">I174+I182+I190+I198</f>
        <v>0</v>
      </c>
      <c r="J166" s="11">
        <f t="shared" si="97"/>
        <v>0</v>
      </c>
    </row>
    <row r="167" spans="1:10" x14ac:dyDescent="0.25">
      <c r="A167" s="360"/>
      <c r="B167" s="358"/>
      <c r="C167" s="194" t="s">
        <v>77</v>
      </c>
      <c r="D167" s="11">
        <f t="shared" ref="D167:D168" si="98">SUM(E167:H167)</f>
        <v>22789</v>
      </c>
      <c r="E167" s="11">
        <f t="shared" ref="E167:J167" si="99">E175+E183+E191+E199</f>
        <v>0</v>
      </c>
      <c r="F167" s="11">
        <f t="shared" si="99"/>
        <v>0</v>
      </c>
      <c r="G167" s="11">
        <f t="shared" si="99"/>
        <v>0</v>
      </c>
      <c r="H167" s="11">
        <f t="shared" si="99"/>
        <v>22789</v>
      </c>
      <c r="I167" s="11">
        <f t="shared" si="99"/>
        <v>0</v>
      </c>
      <c r="J167" s="11">
        <f t="shared" si="99"/>
        <v>0</v>
      </c>
    </row>
    <row r="168" spans="1:10" x14ac:dyDescent="0.25">
      <c r="A168" s="360"/>
      <c r="B168" s="358"/>
      <c r="C168" s="194" t="s">
        <v>330</v>
      </c>
      <c r="D168" s="11">
        <f t="shared" si="98"/>
        <v>23349.5</v>
      </c>
      <c r="E168" s="11">
        <f t="shared" ref="E168:J168" si="100">E176+E184+E192+E200</f>
        <v>0</v>
      </c>
      <c r="F168" s="11">
        <f t="shared" si="100"/>
        <v>0</v>
      </c>
      <c r="G168" s="11">
        <f t="shared" si="100"/>
        <v>0</v>
      </c>
      <c r="H168" s="11">
        <f t="shared" si="100"/>
        <v>23349.5</v>
      </c>
      <c r="I168" s="11">
        <f t="shared" si="100"/>
        <v>0</v>
      </c>
      <c r="J168" s="11">
        <f t="shared" si="100"/>
        <v>0</v>
      </c>
    </row>
    <row r="169" spans="1:10" s="215" customFormat="1" ht="18" customHeight="1" x14ac:dyDescent="0.2">
      <c r="A169" s="360"/>
      <c r="B169" s="358"/>
      <c r="C169" s="194" t="s">
        <v>331</v>
      </c>
      <c r="D169" s="11">
        <f>SUM(E169:H169)</f>
        <v>23349.5</v>
      </c>
      <c r="E169" s="11">
        <f t="shared" ref="E169:J169" si="101">E177+E185+E193+E201</f>
        <v>0</v>
      </c>
      <c r="F169" s="11">
        <f t="shared" si="101"/>
        <v>0</v>
      </c>
      <c r="G169" s="11">
        <f t="shared" si="101"/>
        <v>0</v>
      </c>
      <c r="H169" s="11">
        <f t="shared" si="101"/>
        <v>23349.5</v>
      </c>
      <c r="I169" s="11">
        <f t="shared" si="101"/>
        <v>0</v>
      </c>
      <c r="J169" s="11">
        <f t="shared" si="101"/>
        <v>0</v>
      </c>
    </row>
    <row r="170" spans="1:10" x14ac:dyDescent="0.25">
      <c r="A170" s="360"/>
      <c r="B170" s="358"/>
      <c r="C170" s="203" t="s">
        <v>341</v>
      </c>
      <c r="D170" s="205">
        <f t="shared" ref="D170:D172" si="102">SUM(E170:H170)</f>
        <v>23349.5</v>
      </c>
      <c r="E170" s="11">
        <f t="shared" ref="E170:J170" si="103">E178+E186+E194+E202</f>
        <v>0</v>
      </c>
      <c r="F170" s="11">
        <f t="shared" si="103"/>
        <v>0</v>
      </c>
      <c r="G170" s="11">
        <f t="shared" si="103"/>
        <v>0</v>
      </c>
      <c r="H170" s="11">
        <f t="shared" si="103"/>
        <v>23349.5</v>
      </c>
      <c r="I170" s="11">
        <f t="shared" si="103"/>
        <v>0</v>
      </c>
      <c r="J170" s="11">
        <f t="shared" si="103"/>
        <v>0</v>
      </c>
    </row>
    <row r="171" spans="1:10" ht="34.5" customHeight="1" x14ac:dyDescent="0.25">
      <c r="A171" s="360"/>
      <c r="B171" s="358"/>
      <c r="C171" s="194" t="s">
        <v>342</v>
      </c>
      <c r="D171" s="11">
        <f t="shared" si="102"/>
        <v>23349.5</v>
      </c>
      <c r="E171" s="11">
        <f t="shared" ref="E171:J171" si="104">E179+E187+E195+E203</f>
        <v>0</v>
      </c>
      <c r="F171" s="11">
        <f t="shared" si="104"/>
        <v>0</v>
      </c>
      <c r="G171" s="11">
        <f t="shared" si="104"/>
        <v>0</v>
      </c>
      <c r="H171" s="11">
        <f t="shared" si="104"/>
        <v>23349.5</v>
      </c>
      <c r="I171" s="11">
        <f t="shared" si="104"/>
        <v>0</v>
      </c>
      <c r="J171" s="11">
        <f t="shared" si="104"/>
        <v>0</v>
      </c>
    </row>
    <row r="172" spans="1:10" ht="31.5" customHeight="1" x14ac:dyDescent="0.25">
      <c r="A172" s="361"/>
      <c r="B172" s="359"/>
      <c r="C172" s="194" t="s">
        <v>343</v>
      </c>
      <c r="D172" s="11">
        <f t="shared" si="102"/>
        <v>23349.5</v>
      </c>
      <c r="E172" s="11">
        <f t="shared" ref="E172:J172" si="105">E180+E188+E196+E204</f>
        <v>0</v>
      </c>
      <c r="F172" s="11">
        <f t="shared" si="105"/>
        <v>0</v>
      </c>
      <c r="G172" s="11">
        <f t="shared" si="105"/>
        <v>0</v>
      </c>
      <c r="H172" s="11">
        <f t="shared" si="105"/>
        <v>23349.5</v>
      </c>
      <c r="I172" s="11">
        <f t="shared" si="105"/>
        <v>0</v>
      </c>
      <c r="J172" s="11">
        <f t="shared" si="105"/>
        <v>0</v>
      </c>
    </row>
    <row r="173" spans="1:10" ht="30" customHeight="1" x14ac:dyDescent="0.25">
      <c r="A173" s="346" t="s">
        <v>353</v>
      </c>
      <c r="B173" s="333" t="s">
        <v>40</v>
      </c>
      <c r="C173" s="203" t="s">
        <v>340</v>
      </c>
      <c r="D173" s="205">
        <f t="shared" ref="D173:J173" si="106">SUM(D174:D180)</f>
        <v>10270</v>
      </c>
      <c r="E173" s="205">
        <f t="shared" si="106"/>
        <v>0</v>
      </c>
      <c r="F173" s="205">
        <f t="shared" si="106"/>
        <v>0</v>
      </c>
      <c r="G173" s="205">
        <f t="shared" si="106"/>
        <v>0</v>
      </c>
      <c r="H173" s="163">
        <f t="shared" ref="H173" si="107">H181+H189+H197</f>
        <v>153508.70000000001</v>
      </c>
      <c r="I173" s="163">
        <f t="shared" ref="I173" si="108">SUM(I174:I180)</f>
        <v>0</v>
      </c>
      <c r="J173" s="205">
        <f t="shared" si="106"/>
        <v>0</v>
      </c>
    </row>
    <row r="174" spans="1:10" x14ac:dyDescent="0.25">
      <c r="A174" s="347"/>
      <c r="B174" s="334"/>
      <c r="C174" s="194" t="s">
        <v>73</v>
      </c>
      <c r="D174" s="11">
        <f>SUM(E174:H174)</f>
        <v>1870</v>
      </c>
      <c r="E174" s="11">
        <v>0</v>
      </c>
      <c r="F174" s="163">
        <v>0</v>
      </c>
      <c r="G174" s="163">
        <v>0</v>
      </c>
      <c r="H174" s="163">
        <v>1870</v>
      </c>
      <c r="I174" s="163">
        <v>0</v>
      </c>
      <c r="J174" s="11">
        <v>0</v>
      </c>
    </row>
    <row r="175" spans="1:10" x14ac:dyDescent="0.25">
      <c r="A175" s="347"/>
      <c r="B175" s="334"/>
      <c r="C175" s="194" t="s">
        <v>77</v>
      </c>
      <c r="D175" s="11">
        <f t="shared" ref="D175:D180" si="109">SUM(E175:H175)</f>
        <v>1400</v>
      </c>
      <c r="E175" s="11">
        <v>0</v>
      </c>
      <c r="F175" s="163">
        <v>0</v>
      </c>
      <c r="G175" s="163">
        <v>0</v>
      </c>
      <c r="H175" s="163">
        <v>1400</v>
      </c>
      <c r="I175" s="163">
        <v>0</v>
      </c>
      <c r="J175" s="11">
        <v>0</v>
      </c>
    </row>
    <row r="176" spans="1:10" x14ac:dyDescent="0.25">
      <c r="A176" s="347"/>
      <c r="B176" s="334"/>
      <c r="C176" s="194" t="s">
        <v>330</v>
      </c>
      <c r="D176" s="11">
        <f t="shared" si="109"/>
        <v>1400</v>
      </c>
      <c r="E176" s="11">
        <v>0</v>
      </c>
      <c r="F176" s="163">
        <v>0</v>
      </c>
      <c r="G176" s="163">
        <v>0</v>
      </c>
      <c r="H176" s="163">
        <v>1400</v>
      </c>
      <c r="I176" s="163">
        <v>0</v>
      </c>
      <c r="J176" s="11">
        <v>0</v>
      </c>
    </row>
    <row r="177" spans="1:10" x14ac:dyDescent="0.25">
      <c r="A177" s="347"/>
      <c r="B177" s="334"/>
      <c r="C177" s="194" t="s">
        <v>331</v>
      </c>
      <c r="D177" s="11">
        <f t="shared" si="109"/>
        <v>1400</v>
      </c>
      <c r="E177" s="11">
        <v>0</v>
      </c>
      <c r="F177" s="163">
        <v>0</v>
      </c>
      <c r="G177" s="163">
        <v>0</v>
      </c>
      <c r="H177" s="11">
        <v>1400</v>
      </c>
      <c r="I177" s="11">
        <v>0</v>
      </c>
      <c r="J177" s="11">
        <v>0</v>
      </c>
    </row>
    <row r="178" spans="1:10" x14ac:dyDescent="0.25">
      <c r="A178" s="347"/>
      <c r="B178" s="334"/>
      <c r="C178" s="194" t="s">
        <v>341</v>
      </c>
      <c r="D178" s="11">
        <f t="shared" si="109"/>
        <v>1400</v>
      </c>
      <c r="E178" s="11">
        <v>0</v>
      </c>
      <c r="F178" s="163">
        <v>0</v>
      </c>
      <c r="G178" s="163">
        <v>0</v>
      </c>
      <c r="H178" s="11">
        <v>1400</v>
      </c>
      <c r="I178" s="11">
        <v>0</v>
      </c>
      <c r="J178" s="11">
        <v>0</v>
      </c>
    </row>
    <row r="179" spans="1:10" ht="30" x14ac:dyDescent="0.25">
      <c r="A179" s="347"/>
      <c r="B179" s="334"/>
      <c r="C179" s="194" t="s">
        <v>342</v>
      </c>
      <c r="D179" s="11">
        <f t="shared" si="109"/>
        <v>1400</v>
      </c>
      <c r="E179" s="11">
        <v>0</v>
      </c>
      <c r="F179" s="163">
        <v>0</v>
      </c>
      <c r="G179" s="163">
        <v>0</v>
      </c>
      <c r="H179" s="11">
        <v>1400</v>
      </c>
      <c r="I179" s="11">
        <v>0</v>
      </c>
      <c r="J179" s="11">
        <v>0</v>
      </c>
    </row>
    <row r="180" spans="1:10" ht="30" x14ac:dyDescent="0.25">
      <c r="A180" s="348"/>
      <c r="B180" s="335"/>
      <c r="C180" s="194" t="s">
        <v>343</v>
      </c>
      <c r="D180" s="11">
        <f t="shared" si="109"/>
        <v>1400</v>
      </c>
      <c r="E180" s="11">
        <v>0</v>
      </c>
      <c r="F180" s="163">
        <v>0</v>
      </c>
      <c r="G180" s="163">
        <v>0</v>
      </c>
      <c r="H180" s="11">
        <v>1400</v>
      </c>
      <c r="I180" s="11">
        <v>0</v>
      </c>
      <c r="J180" s="11">
        <v>0</v>
      </c>
    </row>
    <row r="181" spans="1:10" ht="28.5" x14ac:dyDescent="0.25">
      <c r="A181" s="346" t="s">
        <v>373</v>
      </c>
      <c r="B181" s="333" t="s">
        <v>41</v>
      </c>
      <c r="C181" s="203" t="s">
        <v>340</v>
      </c>
      <c r="D181" s="205">
        <f t="shared" ref="D181:J181" si="110">SUM(D182:D188)</f>
        <v>145332</v>
      </c>
      <c r="E181" s="205">
        <f t="shared" si="110"/>
        <v>0</v>
      </c>
      <c r="F181" s="205">
        <f t="shared" si="110"/>
        <v>0</v>
      </c>
      <c r="G181" s="205">
        <f t="shared" si="110"/>
        <v>0</v>
      </c>
      <c r="H181" s="205">
        <f t="shared" si="110"/>
        <v>145332</v>
      </c>
      <c r="I181" s="205">
        <f t="shared" ref="I181" si="111">SUM(I182:I188)</f>
        <v>0</v>
      </c>
      <c r="J181" s="205">
        <f t="shared" si="110"/>
        <v>0</v>
      </c>
    </row>
    <row r="182" spans="1:10" x14ac:dyDescent="0.25">
      <c r="A182" s="347"/>
      <c r="B182" s="334"/>
      <c r="C182" s="194" t="s">
        <v>73</v>
      </c>
      <c r="D182" s="11">
        <f t="shared" ref="D182:D184" si="112">SUM(E182:H182)</f>
        <v>21204.1</v>
      </c>
      <c r="E182" s="11">
        <v>0</v>
      </c>
      <c r="F182" s="163">
        <v>0</v>
      </c>
      <c r="G182" s="163">
        <v>0</v>
      </c>
      <c r="H182" s="11">
        <v>21204.1</v>
      </c>
      <c r="I182" s="11">
        <v>0</v>
      </c>
      <c r="J182" s="11">
        <v>0</v>
      </c>
    </row>
    <row r="183" spans="1:10" x14ac:dyDescent="0.25">
      <c r="A183" s="347"/>
      <c r="B183" s="334"/>
      <c r="C183" s="194" t="s">
        <v>77</v>
      </c>
      <c r="D183" s="11">
        <f t="shared" si="112"/>
        <v>20220.900000000001</v>
      </c>
      <c r="E183" s="11">
        <v>0</v>
      </c>
      <c r="F183" s="163">
        <v>0</v>
      </c>
      <c r="G183" s="163">
        <v>0</v>
      </c>
      <c r="H183" s="11">
        <v>20220.900000000001</v>
      </c>
      <c r="I183" s="11">
        <v>0</v>
      </c>
      <c r="J183" s="11">
        <v>0</v>
      </c>
    </row>
    <row r="184" spans="1:10" x14ac:dyDescent="0.25">
      <c r="A184" s="347"/>
      <c r="B184" s="334"/>
      <c r="C184" s="194" t="s">
        <v>330</v>
      </c>
      <c r="D184" s="11">
        <f t="shared" si="112"/>
        <v>20781.400000000001</v>
      </c>
      <c r="E184" s="11">
        <v>0</v>
      </c>
      <c r="F184" s="163">
        <v>0</v>
      </c>
      <c r="G184" s="163">
        <v>0</v>
      </c>
      <c r="H184" s="11">
        <v>20781.400000000001</v>
      </c>
      <c r="I184" s="11">
        <v>0</v>
      </c>
      <c r="J184" s="11">
        <v>0</v>
      </c>
    </row>
    <row r="185" spans="1:10" x14ac:dyDescent="0.25">
      <c r="A185" s="347"/>
      <c r="B185" s="334"/>
      <c r="C185" s="194" t="s">
        <v>331</v>
      </c>
      <c r="D185" s="11">
        <f>SUM(E185:H185)</f>
        <v>20781.400000000001</v>
      </c>
      <c r="E185" s="11">
        <v>0</v>
      </c>
      <c r="F185" s="163">
        <v>0</v>
      </c>
      <c r="G185" s="163">
        <v>0</v>
      </c>
      <c r="H185" s="11">
        <v>20781.400000000001</v>
      </c>
      <c r="I185" s="11">
        <v>0</v>
      </c>
      <c r="J185" s="11">
        <v>0</v>
      </c>
    </row>
    <row r="186" spans="1:10" x14ac:dyDescent="0.25">
      <c r="A186" s="347"/>
      <c r="B186" s="334"/>
      <c r="C186" s="194" t="s">
        <v>341</v>
      </c>
      <c r="D186" s="11">
        <f>SUM(E186:H186)</f>
        <v>20781.400000000001</v>
      </c>
      <c r="E186" s="11">
        <v>0</v>
      </c>
      <c r="F186" s="163">
        <v>0</v>
      </c>
      <c r="G186" s="163">
        <v>0</v>
      </c>
      <c r="H186" s="11">
        <v>20781.400000000001</v>
      </c>
      <c r="I186" s="11">
        <v>0</v>
      </c>
      <c r="J186" s="11">
        <v>0</v>
      </c>
    </row>
    <row r="187" spans="1:10" ht="30" x14ac:dyDescent="0.25">
      <c r="A187" s="347"/>
      <c r="B187" s="334"/>
      <c r="C187" s="194" t="s">
        <v>342</v>
      </c>
      <c r="D187" s="11">
        <f>SUM(E187:H187)</f>
        <v>20781.400000000001</v>
      </c>
      <c r="E187" s="11">
        <v>0</v>
      </c>
      <c r="F187" s="163">
        <v>0</v>
      </c>
      <c r="G187" s="163">
        <v>0</v>
      </c>
      <c r="H187" s="11">
        <v>20781.400000000001</v>
      </c>
      <c r="I187" s="11">
        <v>0</v>
      </c>
      <c r="J187" s="11">
        <v>0</v>
      </c>
    </row>
    <row r="188" spans="1:10" ht="30" x14ac:dyDescent="0.25">
      <c r="A188" s="348"/>
      <c r="B188" s="335"/>
      <c r="C188" s="194" t="s">
        <v>343</v>
      </c>
      <c r="D188" s="11">
        <f>SUM(E188:H188)</f>
        <v>20781.400000000001</v>
      </c>
      <c r="E188" s="11">
        <v>0</v>
      </c>
      <c r="F188" s="163">
        <v>0</v>
      </c>
      <c r="G188" s="163">
        <v>0</v>
      </c>
      <c r="H188" s="11">
        <v>20781.400000000001</v>
      </c>
      <c r="I188" s="11">
        <v>0</v>
      </c>
      <c r="J188" s="11">
        <v>0</v>
      </c>
    </row>
    <row r="189" spans="1:10" ht="28.5" x14ac:dyDescent="0.25">
      <c r="A189" s="346" t="s">
        <v>450</v>
      </c>
      <c r="B189" s="333" t="s">
        <v>42</v>
      </c>
      <c r="C189" s="203" t="s">
        <v>340</v>
      </c>
      <c r="D189" s="205">
        <f t="shared" ref="D189:J189" si="113">SUM(D190:D196)</f>
        <v>8176.7000000000007</v>
      </c>
      <c r="E189" s="205">
        <f t="shared" si="113"/>
        <v>0</v>
      </c>
      <c r="F189" s="205">
        <f t="shared" si="113"/>
        <v>0</v>
      </c>
      <c r="G189" s="205">
        <f t="shared" si="113"/>
        <v>0</v>
      </c>
      <c r="H189" s="205">
        <f t="shared" si="113"/>
        <v>8176.7000000000007</v>
      </c>
      <c r="I189" s="205">
        <f t="shared" ref="I189" si="114">SUM(I190:I196)</f>
        <v>0</v>
      </c>
      <c r="J189" s="205">
        <f t="shared" si="113"/>
        <v>0</v>
      </c>
    </row>
    <row r="190" spans="1:10" x14ac:dyDescent="0.25">
      <c r="A190" s="347"/>
      <c r="B190" s="334"/>
      <c r="C190" s="194" t="s">
        <v>73</v>
      </c>
      <c r="D190" s="11">
        <f t="shared" ref="D190:D192" si="115">SUM(E190:H190)</f>
        <v>1168.0999999999999</v>
      </c>
      <c r="E190" s="11">
        <v>0</v>
      </c>
      <c r="F190" s="163">
        <v>0</v>
      </c>
      <c r="G190" s="163">
        <v>0</v>
      </c>
      <c r="H190" s="11">
        <v>1168.0999999999999</v>
      </c>
      <c r="I190" s="11">
        <v>0</v>
      </c>
      <c r="J190" s="11">
        <v>0</v>
      </c>
    </row>
    <row r="191" spans="1:10" x14ac:dyDescent="0.25">
      <c r="A191" s="347"/>
      <c r="B191" s="334"/>
      <c r="C191" s="194" t="s">
        <v>77</v>
      </c>
      <c r="D191" s="11">
        <f t="shared" si="115"/>
        <v>1168.0999999999999</v>
      </c>
      <c r="E191" s="11">
        <v>0</v>
      </c>
      <c r="F191" s="163">
        <v>0</v>
      </c>
      <c r="G191" s="163">
        <v>0</v>
      </c>
      <c r="H191" s="11">
        <v>1168.0999999999999</v>
      </c>
      <c r="I191" s="11">
        <v>0</v>
      </c>
      <c r="J191" s="11">
        <v>0</v>
      </c>
    </row>
    <row r="192" spans="1:10" x14ac:dyDescent="0.25">
      <c r="A192" s="347"/>
      <c r="B192" s="334"/>
      <c r="C192" s="194" t="s">
        <v>330</v>
      </c>
      <c r="D192" s="11">
        <f t="shared" si="115"/>
        <v>1168.0999999999999</v>
      </c>
      <c r="E192" s="11">
        <v>0</v>
      </c>
      <c r="F192" s="163">
        <v>0</v>
      </c>
      <c r="G192" s="163">
        <v>0</v>
      </c>
      <c r="H192" s="11">
        <v>1168.0999999999999</v>
      </c>
      <c r="I192" s="11">
        <v>0</v>
      </c>
      <c r="J192" s="11">
        <v>0</v>
      </c>
    </row>
    <row r="193" spans="1:10" x14ac:dyDescent="0.25">
      <c r="A193" s="347"/>
      <c r="B193" s="334"/>
      <c r="C193" s="194" t="s">
        <v>331</v>
      </c>
      <c r="D193" s="11">
        <f>SUM(E193:H193)</f>
        <v>1168.0999999999999</v>
      </c>
      <c r="E193" s="11">
        <v>0</v>
      </c>
      <c r="F193" s="163">
        <v>0</v>
      </c>
      <c r="G193" s="163">
        <v>0</v>
      </c>
      <c r="H193" s="11">
        <v>1168.0999999999999</v>
      </c>
      <c r="I193" s="11">
        <v>0</v>
      </c>
      <c r="J193" s="11">
        <v>0</v>
      </c>
    </row>
    <row r="194" spans="1:10" x14ac:dyDescent="0.25">
      <c r="A194" s="347"/>
      <c r="B194" s="334"/>
      <c r="C194" s="194" t="s">
        <v>341</v>
      </c>
      <c r="D194" s="11">
        <f>SUM(E194:H194)</f>
        <v>1168.0999999999999</v>
      </c>
      <c r="E194" s="11">
        <v>0</v>
      </c>
      <c r="F194" s="163">
        <v>0</v>
      </c>
      <c r="G194" s="163">
        <v>0</v>
      </c>
      <c r="H194" s="11">
        <v>1168.0999999999999</v>
      </c>
      <c r="I194" s="11">
        <v>0</v>
      </c>
      <c r="J194" s="11">
        <v>0</v>
      </c>
    </row>
    <row r="195" spans="1:10" ht="30" x14ac:dyDescent="0.25">
      <c r="A195" s="347"/>
      <c r="B195" s="334"/>
      <c r="C195" s="194" t="s">
        <v>342</v>
      </c>
      <c r="D195" s="11">
        <f>SUM(E195:H195)</f>
        <v>1168.0999999999999</v>
      </c>
      <c r="E195" s="11">
        <v>0</v>
      </c>
      <c r="F195" s="163">
        <v>0</v>
      </c>
      <c r="G195" s="163">
        <v>0</v>
      </c>
      <c r="H195" s="11">
        <v>1168.0999999999999</v>
      </c>
      <c r="I195" s="11">
        <v>0</v>
      </c>
      <c r="J195" s="11">
        <v>0</v>
      </c>
    </row>
    <row r="196" spans="1:10" ht="30" x14ac:dyDescent="0.25">
      <c r="A196" s="348"/>
      <c r="B196" s="335"/>
      <c r="C196" s="194" t="s">
        <v>343</v>
      </c>
      <c r="D196" s="11">
        <f>SUM(E196:H196)</f>
        <v>1168.0999999999999</v>
      </c>
      <c r="E196" s="11">
        <v>0</v>
      </c>
      <c r="F196" s="163">
        <v>0</v>
      </c>
      <c r="G196" s="163">
        <v>0</v>
      </c>
      <c r="H196" s="11">
        <v>1168.0999999999999</v>
      </c>
      <c r="I196" s="11">
        <v>0</v>
      </c>
      <c r="J196" s="11">
        <v>0</v>
      </c>
    </row>
    <row r="197" spans="1:10" ht="28.5" x14ac:dyDescent="0.25">
      <c r="A197" s="346" t="s">
        <v>684</v>
      </c>
      <c r="B197" s="333" t="s">
        <v>374</v>
      </c>
      <c r="C197" s="203" t="s">
        <v>340</v>
      </c>
      <c r="D197" s="205">
        <f t="shared" ref="D197:J197" si="116">SUM(D198:D204)</f>
        <v>0</v>
      </c>
      <c r="E197" s="205">
        <f t="shared" si="116"/>
        <v>0</v>
      </c>
      <c r="F197" s="205">
        <f t="shared" si="116"/>
        <v>0</v>
      </c>
      <c r="G197" s="205">
        <f t="shared" si="116"/>
        <v>0</v>
      </c>
      <c r="H197" s="205">
        <f t="shared" si="116"/>
        <v>0</v>
      </c>
      <c r="I197" s="205">
        <f t="shared" ref="I197" si="117">SUM(I198:I204)</f>
        <v>0</v>
      </c>
      <c r="J197" s="205">
        <f t="shared" si="116"/>
        <v>0</v>
      </c>
    </row>
    <row r="198" spans="1:10" x14ac:dyDescent="0.25">
      <c r="A198" s="347"/>
      <c r="B198" s="334"/>
      <c r="C198" s="194" t="s">
        <v>73</v>
      </c>
      <c r="D198" s="11">
        <f>SUM(E198:G198)</f>
        <v>0</v>
      </c>
      <c r="E198" s="11">
        <f t="shared" ref="E198:G204" si="118">E206</f>
        <v>0</v>
      </c>
      <c r="F198" s="11">
        <f t="shared" si="118"/>
        <v>0</v>
      </c>
      <c r="G198" s="11">
        <f t="shared" si="118"/>
        <v>0</v>
      </c>
      <c r="H198" s="11">
        <f>H206</f>
        <v>0</v>
      </c>
      <c r="I198" s="11">
        <f>I206</f>
        <v>0</v>
      </c>
      <c r="J198" s="11">
        <f>J206</f>
        <v>0</v>
      </c>
    </row>
    <row r="199" spans="1:10" x14ac:dyDescent="0.25">
      <c r="A199" s="347"/>
      <c r="B199" s="334"/>
      <c r="C199" s="194" t="s">
        <v>77</v>
      </c>
      <c r="D199" s="11">
        <f t="shared" ref="D199:D200" si="119">SUM(E199:G199)</f>
        <v>0</v>
      </c>
      <c r="E199" s="11">
        <f t="shared" si="118"/>
        <v>0</v>
      </c>
      <c r="F199" s="11">
        <f t="shared" si="118"/>
        <v>0</v>
      </c>
      <c r="G199" s="11">
        <f t="shared" si="118"/>
        <v>0</v>
      </c>
      <c r="H199" s="11">
        <f t="shared" ref="H199:I204" si="120">H207</f>
        <v>0</v>
      </c>
      <c r="I199" s="11">
        <f t="shared" si="120"/>
        <v>0</v>
      </c>
      <c r="J199" s="11">
        <f t="shared" ref="J199" si="121">J207</f>
        <v>0</v>
      </c>
    </row>
    <row r="200" spans="1:10" x14ac:dyDescent="0.25">
      <c r="A200" s="347"/>
      <c r="B200" s="334"/>
      <c r="C200" s="194" t="s">
        <v>330</v>
      </c>
      <c r="D200" s="11">
        <f t="shared" si="119"/>
        <v>0</v>
      </c>
      <c r="E200" s="11">
        <f t="shared" si="118"/>
        <v>0</v>
      </c>
      <c r="F200" s="11">
        <f t="shared" si="118"/>
        <v>0</v>
      </c>
      <c r="G200" s="11">
        <f t="shared" si="118"/>
        <v>0</v>
      </c>
      <c r="H200" s="11">
        <f t="shared" si="120"/>
        <v>0</v>
      </c>
      <c r="I200" s="11">
        <f t="shared" si="120"/>
        <v>0</v>
      </c>
      <c r="J200" s="11">
        <f t="shared" ref="J200" si="122">J208</f>
        <v>0</v>
      </c>
    </row>
    <row r="201" spans="1:10" x14ac:dyDescent="0.25">
      <c r="A201" s="347"/>
      <c r="B201" s="334"/>
      <c r="C201" s="194" t="s">
        <v>331</v>
      </c>
      <c r="D201" s="11">
        <f>SUM(E201:H201)</f>
        <v>0</v>
      </c>
      <c r="E201" s="11">
        <f t="shared" si="118"/>
        <v>0</v>
      </c>
      <c r="F201" s="11">
        <f t="shared" si="118"/>
        <v>0</v>
      </c>
      <c r="G201" s="11">
        <f t="shared" si="118"/>
        <v>0</v>
      </c>
      <c r="H201" s="11">
        <f t="shared" si="120"/>
        <v>0</v>
      </c>
      <c r="I201" s="11">
        <f t="shared" si="120"/>
        <v>0</v>
      </c>
      <c r="J201" s="11">
        <f t="shared" ref="J201" si="123">J209</f>
        <v>0</v>
      </c>
    </row>
    <row r="202" spans="1:10" x14ac:dyDescent="0.25">
      <c r="A202" s="347"/>
      <c r="B202" s="334"/>
      <c r="C202" s="194" t="s">
        <v>341</v>
      </c>
      <c r="D202" s="11">
        <f>SUM(E202:H202)</f>
        <v>0</v>
      </c>
      <c r="E202" s="11">
        <f t="shared" si="118"/>
        <v>0</v>
      </c>
      <c r="F202" s="11">
        <f t="shared" si="118"/>
        <v>0</v>
      </c>
      <c r="G202" s="11">
        <f t="shared" si="118"/>
        <v>0</v>
      </c>
      <c r="H202" s="11">
        <f t="shared" si="120"/>
        <v>0</v>
      </c>
      <c r="I202" s="11">
        <f t="shared" si="120"/>
        <v>0</v>
      </c>
      <c r="J202" s="11">
        <f t="shared" ref="J202" si="124">J210</f>
        <v>0</v>
      </c>
    </row>
    <row r="203" spans="1:10" ht="30" x14ac:dyDescent="0.25">
      <c r="A203" s="347"/>
      <c r="B203" s="334"/>
      <c r="C203" s="194" t="s">
        <v>342</v>
      </c>
      <c r="D203" s="11">
        <f>SUM(E203:H203)</f>
        <v>0</v>
      </c>
      <c r="E203" s="11">
        <f t="shared" si="118"/>
        <v>0</v>
      </c>
      <c r="F203" s="11">
        <f t="shared" si="118"/>
        <v>0</v>
      </c>
      <c r="G203" s="11">
        <f t="shared" si="118"/>
        <v>0</v>
      </c>
      <c r="H203" s="11">
        <f t="shared" si="120"/>
        <v>0</v>
      </c>
      <c r="I203" s="11">
        <f t="shared" si="120"/>
        <v>0</v>
      </c>
      <c r="J203" s="11">
        <f t="shared" ref="J203" si="125">J211</f>
        <v>0</v>
      </c>
    </row>
    <row r="204" spans="1:10" ht="30" x14ac:dyDescent="0.25">
      <c r="A204" s="348"/>
      <c r="B204" s="335"/>
      <c r="C204" s="194" t="s">
        <v>343</v>
      </c>
      <c r="D204" s="11">
        <f>SUM(E204:H204)</f>
        <v>0</v>
      </c>
      <c r="E204" s="11">
        <f t="shared" si="118"/>
        <v>0</v>
      </c>
      <c r="F204" s="11">
        <f t="shared" si="118"/>
        <v>0</v>
      </c>
      <c r="G204" s="11">
        <f t="shared" si="118"/>
        <v>0</v>
      </c>
      <c r="H204" s="11">
        <f t="shared" si="120"/>
        <v>0</v>
      </c>
      <c r="I204" s="11">
        <f t="shared" si="120"/>
        <v>0</v>
      </c>
      <c r="J204" s="11">
        <f t="shared" ref="J204" si="126">J212</f>
        <v>0</v>
      </c>
    </row>
    <row r="205" spans="1:10" ht="28.5" x14ac:dyDescent="0.25">
      <c r="A205" s="346" t="s">
        <v>685</v>
      </c>
      <c r="B205" s="333" t="s">
        <v>375</v>
      </c>
      <c r="C205" s="203" t="s">
        <v>340</v>
      </c>
      <c r="D205" s="205">
        <f t="shared" ref="D205:J205" si="127">SUM(D206:D212)</f>
        <v>0</v>
      </c>
      <c r="E205" s="205">
        <f t="shared" si="127"/>
        <v>0</v>
      </c>
      <c r="F205" s="205">
        <f t="shared" si="127"/>
        <v>0</v>
      </c>
      <c r="G205" s="205">
        <f t="shared" si="127"/>
        <v>0</v>
      </c>
      <c r="H205" s="205">
        <f t="shared" si="127"/>
        <v>0</v>
      </c>
      <c r="I205" s="205">
        <f t="shared" ref="I205" si="128">SUM(I206:I212)</f>
        <v>0</v>
      </c>
      <c r="J205" s="205">
        <f t="shared" si="127"/>
        <v>0</v>
      </c>
    </row>
    <row r="206" spans="1:10" x14ac:dyDescent="0.25">
      <c r="A206" s="347"/>
      <c r="B206" s="334"/>
      <c r="C206" s="194" t="s">
        <v>73</v>
      </c>
      <c r="D206" s="11">
        <f>SUM(E206:G206)</f>
        <v>0</v>
      </c>
      <c r="E206" s="11">
        <v>0</v>
      </c>
      <c r="F206" s="163">
        <v>0</v>
      </c>
      <c r="G206" s="163">
        <v>0</v>
      </c>
      <c r="H206" s="11">
        <v>0</v>
      </c>
      <c r="I206" s="11">
        <v>0</v>
      </c>
      <c r="J206" s="11">
        <v>0</v>
      </c>
    </row>
    <row r="207" spans="1:10" x14ac:dyDescent="0.25">
      <c r="A207" s="347"/>
      <c r="B207" s="334"/>
      <c r="C207" s="194" t="s">
        <v>77</v>
      </c>
      <c r="D207" s="11">
        <f t="shared" ref="D207:D208" si="129">SUM(E207:G207)</f>
        <v>0</v>
      </c>
      <c r="E207" s="11">
        <v>0</v>
      </c>
      <c r="F207" s="163">
        <v>0</v>
      </c>
      <c r="G207" s="163">
        <v>0</v>
      </c>
      <c r="H207" s="11">
        <v>0</v>
      </c>
      <c r="I207" s="11">
        <v>0</v>
      </c>
      <c r="J207" s="11">
        <v>0</v>
      </c>
    </row>
    <row r="208" spans="1:10" x14ac:dyDescent="0.25">
      <c r="A208" s="347"/>
      <c r="B208" s="334"/>
      <c r="C208" s="194" t="s">
        <v>330</v>
      </c>
      <c r="D208" s="11">
        <f t="shared" si="129"/>
        <v>0</v>
      </c>
      <c r="E208" s="11">
        <v>0</v>
      </c>
      <c r="F208" s="163">
        <v>0</v>
      </c>
      <c r="G208" s="163">
        <v>0</v>
      </c>
      <c r="H208" s="11">
        <v>0</v>
      </c>
      <c r="I208" s="11">
        <v>0</v>
      </c>
      <c r="J208" s="11">
        <v>0</v>
      </c>
    </row>
    <row r="209" spans="1:10" x14ac:dyDescent="0.25">
      <c r="A209" s="347"/>
      <c r="B209" s="334"/>
      <c r="C209" s="194" t="s">
        <v>331</v>
      </c>
      <c r="D209" s="11">
        <f>SUM(E209:H209)</f>
        <v>0</v>
      </c>
      <c r="E209" s="11">
        <v>0</v>
      </c>
      <c r="F209" s="163">
        <v>0</v>
      </c>
      <c r="G209" s="163">
        <v>0</v>
      </c>
      <c r="H209" s="11">
        <v>0</v>
      </c>
      <c r="I209" s="11">
        <v>0</v>
      </c>
      <c r="J209" s="11">
        <v>0</v>
      </c>
    </row>
    <row r="210" spans="1:10" x14ac:dyDescent="0.25">
      <c r="A210" s="347"/>
      <c r="B210" s="334"/>
      <c r="C210" s="194" t="s">
        <v>341</v>
      </c>
      <c r="D210" s="11">
        <f>SUM(E210:H210)</f>
        <v>0</v>
      </c>
      <c r="E210" s="11">
        <v>0</v>
      </c>
      <c r="F210" s="163">
        <v>0</v>
      </c>
      <c r="G210" s="163">
        <v>0</v>
      </c>
      <c r="H210" s="11">
        <v>0</v>
      </c>
      <c r="I210" s="11">
        <v>0</v>
      </c>
      <c r="J210" s="11">
        <v>0</v>
      </c>
    </row>
    <row r="211" spans="1:10" ht="30" x14ac:dyDescent="0.25">
      <c r="A211" s="347"/>
      <c r="B211" s="334"/>
      <c r="C211" s="194" t="s">
        <v>342</v>
      </c>
      <c r="D211" s="11">
        <f>SUM(E211:H211)</f>
        <v>0</v>
      </c>
      <c r="E211" s="11">
        <v>0</v>
      </c>
      <c r="F211" s="163">
        <v>0</v>
      </c>
      <c r="G211" s="163">
        <v>0</v>
      </c>
      <c r="H211" s="11">
        <v>0</v>
      </c>
      <c r="I211" s="11">
        <v>0</v>
      </c>
      <c r="J211" s="11">
        <v>0</v>
      </c>
    </row>
    <row r="212" spans="1:10" ht="30" x14ac:dyDescent="0.25">
      <c r="A212" s="348"/>
      <c r="B212" s="335"/>
      <c r="C212" s="194" t="s">
        <v>343</v>
      </c>
      <c r="D212" s="11">
        <f>SUM(E212:H212)</f>
        <v>0</v>
      </c>
      <c r="E212" s="11">
        <v>0</v>
      </c>
      <c r="F212" s="163">
        <v>0</v>
      </c>
      <c r="G212" s="163">
        <v>0</v>
      </c>
      <c r="H212" s="11">
        <v>0</v>
      </c>
      <c r="I212" s="11">
        <v>0</v>
      </c>
      <c r="J212" s="11">
        <v>0</v>
      </c>
    </row>
    <row r="213" spans="1:10" ht="27" customHeight="1" x14ac:dyDescent="0.25">
      <c r="A213" s="201" t="s">
        <v>354</v>
      </c>
      <c r="B213" s="248" t="s">
        <v>355</v>
      </c>
      <c r="C213" s="336"/>
      <c r="D213" s="336"/>
      <c r="E213" s="336"/>
      <c r="F213" s="336"/>
      <c r="G213" s="249"/>
      <c r="H213" s="164"/>
      <c r="I213" s="164"/>
      <c r="J213" s="164"/>
    </row>
    <row r="214" spans="1:10" ht="42" customHeight="1" x14ac:dyDescent="0.25">
      <c r="A214" s="199" t="s">
        <v>354</v>
      </c>
      <c r="B214" s="357" t="s">
        <v>356</v>
      </c>
      <c r="C214" s="203" t="s">
        <v>340</v>
      </c>
      <c r="D214" s="205">
        <f>D215+D216+D217+D218+D219+D220+D221</f>
        <v>214443.09999999998</v>
      </c>
      <c r="E214" s="205">
        <f t="shared" ref="E214:J214" si="130">E215+E216+E217+E218+E219+E220+E221</f>
        <v>0</v>
      </c>
      <c r="F214" s="205">
        <f t="shared" si="130"/>
        <v>0</v>
      </c>
      <c r="G214" s="205">
        <f t="shared" si="130"/>
        <v>0</v>
      </c>
      <c r="H214" s="205">
        <f t="shared" si="130"/>
        <v>214443.09999999998</v>
      </c>
      <c r="I214" s="205">
        <f t="shared" ref="I214" si="131">I215+I216+I217+I218+I219+I220+I221</f>
        <v>0</v>
      </c>
      <c r="J214" s="205">
        <f t="shared" si="130"/>
        <v>0</v>
      </c>
    </row>
    <row r="215" spans="1:10" ht="28.5" customHeight="1" x14ac:dyDescent="0.25">
      <c r="A215" s="86"/>
      <c r="B215" s="358"/>
      <c r="C215" s="194" t="s">
        <v>73</v>
      </c>
      <c r="D215" s="11">
        <f>SUM(E215:H215)</f>
        <v>32980.199999999997</v>
      </c>
      <c r="E215" s="11">
        <f>E223+E231+E239+E247+E255+E263</f>
        <v>0</v>
      </c>
      <c r="F215" s="11">
        <f t="shared" ref="F215:J215" si="132">SUM(F216:F221)</f>
        <v>0</v>
      </c>
      <c r="G215" s="11">
        <f t="shared" si="132"/>
        <v>0</v>
      </c>
      <c r="H215" s="11">
        <f>H223+H231+H239+H247+H255+H263</f>
        <v>32980.199999999997</v>
      </c>
      <c r="I215" s="11">
        <f t="shared" ref="I215" si="133">SUM(I216:I221)</f>
        <v>0</v>
      </c>
      <c r="J215" s="11">
        <f t="shared" si="132"/>
        <v>0</v>
      </c>
    </row>
    <row r="216" spans="1:10" x14ac:dyDescent="0.25">
      <c r="A216" s="86"/>
      <c r="B216" s="358"/>
      <c r="C216" s="194" t="s">
        <v>77</v>
      </c>
      <c r="D216" s="11">
        <f>SUM(E216:H216)</f>
        <v>29983.9</v>
      </c>
      <c r="E216" s="11">
        <v>0</v>
      </c>
      <c r="F216" s="11">
        <f t="shared" ref="F216:J216" si="134">F224+F232+F240+F248+F256</f>
        <v>0</v>
      </c>
      <c r="G216" s="11">
        <f t="shared" si="134"/>
        <v>0</v>
      </c>
      <c r="H216" s="11">
        <f t="shared" si="134"/>
        <v>29983.9</v>
      </c>
      <c r="I216" s="11">
        <f t="shared" ref="I216" si="135">I224+I232+I240+I248+I256</f>
        <v>0</v>
      </c>
      <c r="J216" s="11">
        <f t="shared" si="134"/>
        <v>0</v>
      </c>
    </row>
    <row r="217" spans="1:10" x14ac:dyDescent="0.25">
      <c r="A217" s="86"/>
      <c r="B217" s="358"/>
      <c r="C217" s="194" t="s">
        <v>330</v>
      </c>
      <c r="D217" s="11">
        <f t="shared" ref="D217:D221" si="136">SUM(E217:H217)</f>
        <v>30295.800000000003</v>
      </c>
      <c r="E217" s="11">
        <v>0</v>
      </c>
      <c r="F217" s="11">
        <f t="shared" ref="F217:J217" si="137">F225+F233+F241+F249+F257</f>
        <v>0</v>
      </c>
      <c r="G217" s="11">
        <f t="shared" si="137"/>
        <v>0</v>
      </c>
      <c r="H217" s="11">
        <f t="shared" si="137"/>
        <v>30295.800000000003</v>
      </c>
      <c r="I217" s="11">
        <f t="shared" ref="I217" si="138">I225+I233+I241+I249+I257</f>
        <v>0</v>
      </c>
      <c r="J217" s="11">
        <f t="shared" si="137"/>
        <v>0</v>
      </c>
    </row>
    <row r="218" spans="1:10" x14ac:dyDescent="0.25">
      <c r="A218" s="86"/>
      <c r="B218" s="358"/>
      <c r="C218" s="194" t="s">
        <v>331</v>
      </c>
      <c r="D218" s="11">
        <f t="shared" si="136"/>
        <v>30295.800000000003</v>
      </c>
      <c r="E218" s="11">
        <f t="shared" ref="E218:J218" si="139">E226+E234+E242+E250+E258</f>
        <v>0</v>
      </c>
      <c r="F218" s="11">
        <f t="shared" si="139"/>
        <v>0</v>
      </c>
      <c r="G218" s="11">
        <f t="shared" si="139"/>
        <v>0</v>
      </c>
      <c r="H218" s="11">
        <f>H226+H234+H242+H250+H258</f>
        <v>30295.800000000003</v>
      </c>
      <c r="I218" s="11">
        <f t="shared" ref="I218" si="140">I226+I234+I242+I250+I258</f>
        <v>0</v>
      </c>
      <c r="J218" s="11">
        <f t="shared" si="139"/>
        <v>0</v>
      </c>
    </row>
    <row r="219" spans="1:10" x14ac:dyDescent="0.25">
      <c r="A219" s="86"/>
      <c r="B219" s="358"/>
      <c r="C219" s="194" t="s">
        <v>341</v>
      </c>
      <c r="D219" s="11">
        <f t="shared" si="136"/>
        <v>30295.800000000003</v>
      </c>
      <c r="E219" s="11">
        <f t="shared" ref="E219:J219" si="141">E227+E235+E243+E251+E259</f>
        <v>0</v>
      </c>
      <c r="F219" s="11">
        <f t="shared" si="141"/>
        <v>0</v>
      </c>
      <c r="G219" s="11">
        <f t="shared" si="141"/>
        <v>0</v>
      </c>
      <c r="H219" s="11">
        <f t="shared" si="141"/>
        <v>30295.800000000003</v>
      </c>
      <c r="I219" s="11">
        <f t="shared" ref="I219" si="142">I227+I235+I243+I251+I259</f>
        <v>0</v>
      </c>
      <c r="J219" s="11">
        <f t="shared" si="141"/>
        <v>0</v>
      </c>
    </row>
    <row r="220" spans="1:10" ht="30" x14ac:dyDescent="0.25">
      <c r="A220" s="86"/>
      <c r="B220" s="358"/>
      <c r="C220" s="194" t="s">
        <v>342</v>
      </c>
      <c r="D220" s="11">
        <f t="shared" si="136"/>
        <v>30295.800000000003</v>
      </c>
      <c r="E220" s="11">
        <f t="shared" ref="E220:J220" si="143">E228+E236+E244+E252+E260</f>
        <v>0</v>
      </c>
      <c r="F220" s="11">
        <f t="shared" si="143"/>
        <v>0</v>
      </c>
      <c r="G220" s="11">
        <f t="shared" si="143"/>
        <v>0</v>
      </c>
      <c r="H220" s="11">
        <f t="shared" si="143"/>
        <v>30295.800000000003</v>
      </c>
      <c r="I220" s="11">
        <f t="shared" ref="I220" si="144">I228+I236+I244+I252+I260</f>
        <v>0</v>
      </c>
      <c r="J220" s="11">
        <f t="shared" si="143"/>
        <v>0</v>
      </c>
    </row>
    <row r="221" spans="1:10" ht="30" x14ac:dyDescent="0.25">
      <c r="A221" s="87"/>
      <c r="B221" s="359"/>
      <c r="C221" s="194" t="s">
        <v>343</v>
      </c>
      <c r="D221" s="11">
        <f t="shared" si="136"/>
        <v>30295.800000000003</v>
      </c>
      <c r="E221" s="11">
        <f t="shared" ref="E221:J221" si="145">E229+E237+E245+E253+E261</f>
        <v>0</v>
      </c>
      <c r="F221" s="11">
        <f t="shared" si="145"/>
        <v>0</v>
      </c>
      <c r="G221" s="11">
        <f t="shared" si="145"/>
        <v>0</v>
      </c>
      <c r="H221" s="11">
        <f t="shared" si="145"/>
        <v>30295.800000000003</v>
      </c>
      <c r="I221" s="11">
        <f t="shared" ref="I221" si="146">I229+I237+I245+I253+I261</f>
        <v>0</v>
      </c>
      <c r="J221" s="11">
        <f t="shared" si="145"/>
        <v>0</v>
      </c>
    </row>
    <row r="222" spans="1:10" ht="28.5" x14ac:dyDescent="0.25">
      <c r="A222" s="346" t="s">
        <v>391</v>
      </c>
      <c r="B222" s="333" t="s">
        <v>44</v>
      </c>
      <c r="C222" s="203" t="s">
        <v>340</v>
      </c>
      <c r="D222" s="205">
        <f t="shared" ref="D222:J222" si="147">SUM(D223:D229)</f>
        <v>40488.6</v>
      </c>
      <c r="E222" s="205">
        <f t="shared" si="147"/>
        <v>0</v>
      </c>
      <c r="F222" s="205">
        <f t="shared" si="147"/>
        <v>0</v>
      </c>
      <c r="G222" s="205">
        <f t="shared" si="147"/>
        <v>0</v>
      </c>
      <c r="H222" s="205">
        <f>SUM(H223:H229)</f>
        <v>40488.6</v>
      </c>
      <c r="I222" s="205">
        <f t="shared" ref="I222" si="148">SUM(I223:I229)</f>
        <v>0</v>
      </c>
      <c r="J222" s="205">
        <f t="shared" si="147"/>
        <v>0</v>
      </c>
    </row>
    <row r="223" spans="1:10" x14ac:dyDescent="0.25">
      <c r="A223" s="347"/>
      <c r="B223" s="334"/>
      <c r="C223" s="194" t="s">
        <v>73</v>
      </c>
      <c r="D223" s="11">
        <f>SUM(E223:J223)</f>
        <v>6234.5</v>
      </c>
      <c r="E223" s="11">
        <v>0</v>
      </c>
      <c r="F223" s="163">
        <v>0</v>
      </c>
      <c r="G223" s="163">
        <v>0</v>
      </c>
      <c r="H223" s="11">
        <v>6234.5</v>
      </c>
      <c r="I223" s="11">
        <v>0</v>
      </c>
      <c r="J223" s="11">
        <v>0</v>
      </c>
    </row>
    <row r="224" spans="1:10" x14ac:dyDescent="0.25">
      <c r="A224" s="347"/>
      <c r="B224" s="334"/>
      <c r="C224" s="194" t="s">
        <v>77</v>
      </c>
      <c r="D224" s="11">
        <f t="shared" ref="D224:D229" si="149">SUM(E224:H224)</f>
        <v>5644.1</v>
      </c>
      <c r="E224" s="11">
        <v>0</v>
      </c>
      <c r="F224" s="163">
        <v>0</v>
      </c>
      <c r="G224" s="163">
        <v>0</v>
      </c>
      <c r="H224" s="11">
        <v>5644.1</v>
      </c>
      <c r="I224" s="11">
        <v>0</v>
      </c>
      <c r="J224" s="11">
        <v>0</v>
      </c>
    </row>
    <row r="225" spans="1:10" x14ac:dyDescent="0.25">
      <c r="A225" s="347"/>
      <c r="B225" s="334"/>
      <c r="C225" s="194" t="s">
        <v>330</v>
      </c>
      <c r="D225" s="11">
        <f t="shared" si="149"/>
        <v>5722</v>
      </c>
      <c r="E225" s="11">
        <v>0</v>
      </c>
      <c r="F225" s="163">
        <v>0</v>
      </c>
      <c r="G225" s="163">
        <v>0</v>
      </c>
      <c r="H225" s="11">
        <v>5722</v>
      </c>
      <c r="I225" s="11">
        <v>0</v>
      </c>
      <c r="J225" s="11">
        <v>0</v>
      </c>
    </row>
    <row r="226" spans="1:10" x14ac:dyDescent="0.25">
      <c r="A226" s="347"/>
      <c r="B226" s="334"/>
      <c r="C226" s="194" t="s">
        <v>331</v>
      </c>
      <c r="D226" s="11">
        <f t="shared" si="149"/>
        <v>5722</v>
      </c>
      <c r="E226" s="11">
        <v>0</v>
      </c>
      <c r="F226" s="163">
        <v>0</v>
      </c>
      <c r="G226" s="163">
        <v>0</v>
      </c>
      <c r="H226" s="11">
        <v>5722</v>
      </c>
      <c r="I226" s="11">
        <v>0</v>
      </c>
      <c r="J226" s="11">
        <v>0</v>
      </c>
    </row>
    <row r="227" spans="1:10" ht="15.75" x14ac:dyDescent="0.25">
      <c r="A227" s="347"/>
      <c r="B227" s="334"/>
      <c r="C227" s="194" t="s">
        <v>341</v>
      </c>
      <c r="D227" s="165">
        <f t="shared" si="149"/>
        <v>5722</v>
      </c>
      <c r="E227" s="165">
        <v>0</v>
      </c>
      <c r="F227" s="166">
        <v>0</v>
      </c>
      <c r="G227" s="166">
        <v>0</v>
      </c>
      <c r="H227" s="11">
        <v>5722</v>
      </c>
      <c r="I227" s="11">
        <v>0</v>
      </c>
      <c r="J227" s="165">
        <v>0</v>
      </c>
    </row>
    <row r="228" spans="1:10" ht="30" x14ac:dyDescent="0.25">
      <c r="A228" s="347"/>
      <c r="B228" s="334"/>
      <c r="C228" s="194" t="s">
        <v>342</v>
      </c>
      <c r="D228" s="11">
        <f t="shared" si="149"/>
        <v>5722</v>
      </c>
      <c r="E228" s="11">
        <v>0</v>
      </c>
      <c r="F228" s="163">
        <v>0</v>
      </c>
      <c r="G228" s="163">
        <v>0</v>
      </c>
      <c r="H228" s="11">
        <v>5722</v>
      </c>
      <c r="I228" s="11">
        <v>0</v>
      </c>
      <c r="J228" s="11">
        <v>0</v>
      </c>
    </row>
    <row r="229" spans="1:10" ht="30.75" customHeight="1" x14ac:dyDescent="0.25">
      <c r="A229" s="348"/>
      <c r="B229" s="335"/>
      <c r="C229" s="194" t="s">
        <v>343</v>
      </c>
      <c r="D229" s="11">
        <f t="shared" si="149"/>
        <v>5722</v>
      </c>
      <c r="E229" s="11">
        <v>0</v>
      </c>
      <c r="F229" s="163">
        <v>0</v>
      </c>
      <c r="G229" s="163">
        <v>0</v>
      </c>
      <c r="H229" s="11">
        <v>5722</v>
      </c>
      <c r="I229" s="11">
        <v>0</v>
      </c>
      <c r="J229" s="11">
        <v>0</v>
      </c>
    </row>
    <row r="230" spans="1:10" ht="28.5" x14ac:dyDescent="0.25">
      <c r="A230" s="346" t="s">
        <v>357</v>
      </c>
      <c r="B230" s="333" t="s">
        <v>45</v>
      </c>
      <c r="C230" s="203" t="s">
        <v>340</v>
      </c>
      <c r="D230" s="205">
        <f t="shared" ref="D230:J230" si="150">SUM(D231:D237)</f>
        <v>73736.800000000003</v>
      </c>
      <c r="E230" s="205">
        <f t="shared" si="150"/>
        <v>0</v>
      </c>
      <c r="F230" s="205">
        <f t="shared" si="150"/>
        <v>0</v>
      </c>
      <c r="G230" s="205">
        <f t="shared" si="150"/>
        <v>0</v>
      </c>
      <c r="H230" s="205">
        <f t="shared" si="150"/>
        <v>73736.800000000003</v>
      </c>
      <c r="I230" s="205">
        <f t="shared" ref="I230" si="151">SUM(I231:I237)</f>
        <v>0</v>
      </c>
      <c r="J230" s="205">
        <f t="shared" si="150"/>
        <v>0</v>
      </c>
    </row>
    <row r="231" spans="1:10" x14ac:dyDescent="0.25">
      <c r="A231" s="347"/>
      <c r="B231" s="334"/>
      <c r="C231" s="194" t="s">
        <v>73</v>
      </c>
      <c r="D231" s="11">
        <f>SUM(E231:J231)</f>
        <v>11416.6</v>
      </c>
      <c r="E231" s="11">
        <v>0</v>
      </c>
      <c r="F231" s="163">
        <v>0</v>
      </c>
      <c r="G231" s="163">
        <v>0</v>
      </c>
      <c r="H231" s="11">
        <v>11416.6</v>
      </c>
      <c r="I231" s="11">
        <v>0</v>
      </c>
      <c r="J231" s="11">
        <v>0</v>
      </c>
    </row>
    <row r="232" spans="1:10" x14ac:dyDescent="0.25">
      <c r="A232" s="347"/>
      <c r="B232" s="334"/>
      <c r="C232" s="194" t="s">
        <v>77</v>
      </c>
      <c r="D232" s="11">
        <f t="shared" ref="D232:D237" si="152">SUM(E232:H232)</f>
        <v>10321.700000000001</v>
      </c>
      <c r="E232" s="11">
        <v>0</v>
      </c>
      <c r="F232" s="163">
        <v>0</v>
      </c>
      <c r="G232" s="163">
        <v>0</v>
      </c>
      <c r="H232" s="11">
        <v>10321.700000000001</v>
      </c>
      <c r="I232" s="11">
        <v>0</v>
      </c>
      <c r="J232" s="11">
        <v>0</v>
      </c>
    </row>
    <row r="233" spans="1:10" x14ac:dyDescent="0.25">
      <c r="A233" s="347"/>
      <c r="B233" s="334"/>
      <c r="C233" s="194" t="s">
        <v>330</v>
      </c>
      <c r="D233" s="11">
        <f t="shared" si="152"/>
        <v>10399.700000000001</v>
      </c>
      <c r="E233" s="11">
        <v>0</v>
      </c>
      <c r="F233" s="163">
        <v>0</v>
      </c>
      <c r="G233" s="163">
        <v>0</v>
      </c>
      <c r="H233" s="11">
        <v>10399.700000000001</v>
      </c>
      <c r="I233" s="11">
        <v>0</v>
      </c>
      <c r="J233" s="11">
        <v>0</v>
      </c>
    </row>
    <row r="234" spans="1:10" x14ac:dyDescent="0.25">
      <c r="A234" s="347"/>
      <c r="B234" s="334"/>
      <c r="C234" s="194" t="s">
        <v>331</v>
      </c>
      <c r="D234" s="11">
        <f t="shared" si="152"/>
        <v>10399.700000000001</v>
      </c>
      <c r="E234" s="11">
        <v>0</v>
      </c>
      <c r="F234" s="163">
        <v>0</v>
      </c>
      <c r="G234" s="163">
        <v>0</v>
      </c>
      <c r="H234" s="11">
        <v>10399.700000000001</v>
      </c>
      <c r="I234" s="11">
        <v>0</v>
      </c>
      <c r="J234" s="11">
        <v>0</v>
      </c>
    </row>
    <row r="235" spans="1:10" x14ac:dyDescent="0.25">
      <c r="A235" s="347"/>
      <c r="B235" s="334"/>
      <c r="C235" s="194" t="s">
        <v>341</v>
      </c>
      <c r="D235" s="11">
        <f t="shared" si="152"/>
        <v>10399.700000000001</v>
      </c>
      <c r="E235" s="11">
        <v>0</v>
      </c>
      <c r="F235" s="163">
        <v>0</v>
      </c>
      <c r="G235" s="163">
        <v>0</v>
      </c>
      <c r="H235" s="11">
        <v>10399.700000000001</v>
      </c>
      <c r="I235" s="11">
        <v>0</v>
      </c>
      <c r="J235" s="11">
        <v>0</v>
      </c>
    </row>
    <row r="236" spans="1:10" ht="30" x14ac:dyDescent="0.25">
      <c r="A236" s="347"/>
      <c r="B236" s="334"/>
      <c r="C236" s="194" t="s">
        <v>342</v>
      </c>
      <c r="D236" s="11">
        <f t="shared" si="152"/>
        <v>10399.700000000001</v>
      </c>
      <c r="E236" s="11">
        <v>0</v>
      </c>
      <c r="F236" s="163">
        <v>0</v>
      </c>
      <c r="G236" s="163">
        <v>0</v>
      </c>
      <c r="H236" s="11">
        <v>10399.700000000001</v>
      </c>
      <c r="I236" s="11">
        <v>0</v>
      </c>
      <c r="J236" s="11">
        <v>0</v>
      </c>
    </row>
    <row r="237" spans="1:10" ht="30" x14ac:dyDescent="0.25">
      <c r="A237" s="348"/>
      <c r="B237" s="335"/>
      <c r="C237" s="194" t="s">
        <v>343</v>
      </c>
      <c r="D237" s="11">
        <f t="shared" si="152"/>
        <v>10399.700000000001</v>
      </c>
      <c r="E237" s="11">
        <v>0</v>
      </c>
      <c r="F237" s="163">
        <v>0</v>
      </c>
      <c r="G237" s="163">
        <v>0</v>
      </c>
      <c r="H237" s="11">
        <v>10399.700000000001</v>
      </c>
      <c r="I237" s="11">
        <v>0</v>
      </c>
      <c r="J237" s="11">
        <v>0</v>
      </c>
    </row>
    <row r="238" spans="1:10" ht="28.5" x14ac:dyDescent="0.25">
      <c r="A238" s="346" t="s">
        <v>358</v>
      </c>
      <c r="B238" s="333" t="s">
        <v>46</v>
      </c>
      <c r="C238" s="203" t="s">
        <v>340</v>
      </c>
      <c r="D238" s="205">
        <f t="shared" ref="D238:J238" si="153">SUM(D239:D245)</f>
        <v>44832.4</v>
      </c>
      <c r="E238" s="205">
        <f t="shared" si="153"/>
        <v>0</v>
      </c>
      <c r="F238" s="205">
        <f t="shared" si="153"/>
        <v>0</v>
      </c>
      <c r="G238" s="205">
        <f t="shared" si="153"/>
        <v>0</v>
      </c>
      <c r="H238" s="205">
        <f t="shared" si="153"/>
        <v>44832.4</v>
      </c>
      <c r="I238" s="205">
        <f t="shared" ref="I238" si="154">SUM(I239:I245)</f>
        <v>0</v>
      </c>
      <c r="J238" s="205">
        <f t="shared" si="153"/>
        <v>0</v>
      </c>
    </row>
    <row r="239" spans="1:10" x14ac:dyDescent="0.25">
      <c r="A239" s="347"/>
      <c r="B239" s="334"/>
      <c r="C239" s="194" t="s">
        <v>73</v>
      </c>
      <c r="D239" s="11">
        <f>SUM(E239:J239)</f>
        <v>6975.4</v>
      </c>
      <c r="E239" s="11">
        <v>0</v>
      </c>
      <c r="F239" s="163">
        <v>0</v>
      </c>
      <c r="G239" s="163">
        <v>0</v>
      </c>
      <c r="H239" s="11">
        <v>6975.4</v>
      </c>
      <c r="I239" s="11">
        <v>0</v>
      </c>
      <c r="J239" s="11">
        <v>0</v>
      </c>
    </row>
    <row r="240" spans="1:10" x14ac:dyDescent="0.25">
      <c r="A240" s="347"/>
      <c r="B240" s="334"/>
      <c r="C240" s="194" t="s">
        <v>77</v>
      </c>
      <c r="D240" s="11">
        <f>SUM(E240:J240)</f>
        <v>6244.5</v>
      </c>
      <c r="E240" s="11">
        <v>0</v>
      </c>
      <c r="F240" s="163">
        <v>0</v>
      </c>
      <c r="G240" s="163">
        <v>0</v>
      </c>
      <c r="H240" s="11">
        <v>6244.5</v>
      </c>
      <c r="I240" s="11">
        <v>0</v>
      </c>
      <c r="J240" s="11">
        <v>0</v>
      </c>
    </row>
    <row r="241" spans="1:10" x14ac:dyDescent="0.25">
      <c r="A241" s="347"/>
      <c r="B241" s="334"/>
      <c r="C241" s="194" t="s">
        <v>330</v>
      </c>
      <c r="D241" s="11">
        <f>SUM(E241:H241)</f>
        <v>6322.5</v>
      </c>
      <c r="E241" s="11">
        <v>0</v>
      </c>
      <c r="F241" s="163">
        <v>0</v>
      </c>
      <c r="G241" s="163">
        <v>0</v>
      </c>
      <c r="H241" s="11">
        <v>6322.5</v>
      </c>
      <c r="I241" s="11">
        <v>0</v>
      </c>
      <c r="J241" s="11">
        <v>0</v>
      </c>
    </row>
    <row r="242" spans="1:10" x14ac:dyDescent="0.25">
      <c r="A242" s="347"/>
      <c r="B242" s="334"/>
      <c r="C242" s="194" t="s">
        <v>331</v>
      </c>
      <c r="D242" s="11">
        <f>SUM(E242:H242)</f>
        <v>6322.5</v>
      </c>
      <c r="E242" s="11">
        <v>0</v>
      </c>
      <c r="F242" s="163">
        <v>0</v>
      </c>
      <c r="G242" s="163">
        <v>0</v>
      </c>
      <c r="H242" s="11">
        <v>6322.5</v>
      </c>
      <c r="I242" s="11">
        <v>0</v>
      </c>
      <c r="J242" s="11">
        <v>0</v>
      </c>
    </row>
    <row r="243" spans="1:10" x14ac:dyDescent="0.25">
      <c r="A243" s="347"/>
      <c r="B243" s="334"/>
      <c r="C243" s="194" t="s">
        <v>341</v>
      </c>
      <c r="D243" s="11">
        <f>SUM(E243:H243)</f>
        <v>6322.5</v>
      </c>
      <c r="E243" s="11">
        <v>0</v>
      </c>
      <c r="F243" s="163">
        <v>0</v>
      </c>
      <c r="G243" s="163">
        <v>0</v>
      </c>
      <c r="H243" s="11">
        <v>6322.5</v>
      </c>
      <c r="I243" s="11">
        <v>0</v>
      </c>
      <c r="J243" s="11">
        <v>0</v>
      </c>
    </row>
    <row r="244" spans="1:10" ht="30" x14ac:dyDescent="0.25">
      <c r="A244" s="347"/>
      <c r="B244" s="334"/>
      <c r="C244" s="194" t="s">
        <v>342</v>
      </c>
      <c r="D244" s="11">
        <f>SUM(E244:H244)</f>
        <v>6322.5</v>
      </c>
      <c r="E244" s="11">
        <v>0</v>
      </c>
      <c r="F244" s="163">
        <v>0</v>
      </c>
      <c r="G244" s="163">
        <v>0</v>
      </c>
      <c r="H244" s="11">
        <v>6322.5</v>
      </c>
      <c r="I244" s="11">
        <v>0</v>
      </c>
      <c r="J244" s="11">
        <v>0</v>
      </c>
    </row>
    <row r="245" spans="1:10" ht="30" x14ac:dyDescent="0.25">
      <c r="A245" s="348"/>
      <c r="B245" s="335"/>
      <c r="C245" s="194" t="s">
        <v>343</v>
      </c>
      <c r="D245" s="11">
        <f>SUM(E245:H245)</f>
        <v>6322.5</v>
      </c>
      <c r="E245" s="11">
        <v>0</v>
      </c>
      <c r="F245" s="163">
        <v>0</v>
      </c>
      <c r="G245" s="163">
        <v>0</v>
      </c>
      <c r="H245" s="11">
        <v>6322.5</v>
      </c>
      <c r="I245" s="11">
        <v>0</v>
      </c>
      <c r="J245" s="11">
        <v>0</v>
      </c>
    </row>
    <row r="246" spans="1:10" ht="28.5" x14ac:dyDescent="0.25">
      <c r="A246" s="346" t="s">
        <v>359</v>
      </c>
      <c r="B246" s="333" t="s">
        <v>47</v>
      </c>
      <c r="C246" s="203" t="s">
        <v>340</v>
      </c>
      <c r="D246" s="205">
        <f t="shared" ref="D246:J246" si="155">SUM(D247:D253)</f>
        <v>55385.299999999996</v>
      </c>
      <c r="E246" s="205">
        <f t="shared" si="155"/>
        <v>0</v>
      </c>
      <c r="F246" s="205">
        <f t="shared" si="155"/>
        <v>0</v>
      </c>
      <c r="G246" s="205">
        <f t="shared" si="155"/>
        <v>0</v>
      </c>
      <c r="H246" s="205">
        <f t="shared" si="155"/>
        <v>55385.299999999996</v>
      </c>
      <c r="I246" s="205">
        <f t="shared" ref="I246" si="156">SUM(I247:I253)</f>
        <v>0</v>
      </c>
      <c r="J246" s="205">
        <f t="shared" si="155"/>
        <v>0</v>
      </c>
    </row>
    <row r="247" spans="1:10" x14ac:dyDescent="0.25">
      <c r="A247" s="347"/>
      <c r="B247" s="334"/>
      <c r="C247" s="194" t="s">
        <v>73</v>
      </c>
      <c r="D247" s="11">
        <f>SUM(E247:J247)</f>
        <v>8353.7000000000007</v>
      </c>
      <c r="E247" s="11">
        <v>0</v>
      </c>
      <c r="F247" s="163">
        <v>0</v>
      </c>
      <c r="G247" s="163">
        <v>0</v>
      </c>
      <c r="H247" s="11">
        <v>8353.7000000000007</v>
      </c>
      <c r="I247" s="11">
        <v>0</v>
      </c>
      <c r="J247" s="11">
        <v>0</v>
      </c>
    </row>
    <row r="248" spans="1:10" x14ac:dyDescent="0.25">
      <c r="A248" s="347"/>
      <c r="B248" s="334"/>
      <c r="C248" s="194" t="s">
        <v>77</v>
      </c>
      <c r="D248" s="11">
        <f t="shared" ref="D248:D253" si="157">SUM(E248:H248)</f>
        <v>7773.6</v>
      </c>
      <c r="E248" s="11">
        <v>0</v>
      </c>
      <c r="F248" s="163">
        <v>0</v>
      </c>
      <c r="G248" s="163">
        <v>0</v>
      </c>
      <c r="H248" s="11">
        <v>7773.6</v>
      </c>
      <c r="I248" s="11">
        <v>0</v>
      </c>
      <c r="J248" s="11">
        <v>0</v>
      </c>
    </row>
    <row r="249" spans="1:10" x14ac:dyDescent="0.25">
      <c r="A249" s="347"/>
      <c r="B249" s="334"/>
      <c r="C249" s="194" t="s">
        <v>330</v>
      </c>
      <c r="D249" s="11">
        <f t="shared" si="157"/>
        <v>7851.6</v>
      </c>
      <c r="E249" s="11">
        <v>0</v>
      </c>
      <c r="F249" s="163">
        <v>0</v>
      </c>
      <c r="G249" s="163">
        <v>0</v>
      </c>
      <c r="H249" s="11">
        <v>7851.6</v>
      </c>
      <c r="I249" s="11">
        <v>0</v>
      </c>
      <c r="J249" s="11">
        <v>0</v>
      </c>
    </row>
    <row r="250" spans="1:10" x14ac:dyDescent="0.25">
      <c r="A250" s="347"/>
      <c r="B250" s="334"/>
      <c r="C250" s="194" t="s">
        <v>331</v>
      </c>
      <c r="D250" s="11">
        <f t="shared" si="157"/>
        <v>7851.6</v>
      </c>
      <c r="E250" s="11">
        <v>0</v>
      </c>
      <c r="F250" s="163">
        <v>0</v>
      </c>
      <c r="G250" s="163">
        <v>0</v>
      </c>
      <c r="H250" s="11">
        <v>7851.6</v>
      </c>
      <c r="I250" s="11">
        <v>0</v>
      </c>
      <c r="J250" s="11">
        <v>0</v>
      </c>
    </row>
    <row r="251" spans="1:10" x14ac:dyDescent="0.25">
      <c r="A251" s="347"/>
      <c r="B251" s="334"/>
      <c r="C251" s="194" t="s">
        <v>341</v>
      </c>
      <c r="D251" s="11">
        <f t="shared" si="157"/>
        <v>7851.6</v>
      </c>
      <c r="E251" s="11">
        <v>0</v>
      </c>
      <c r="F251" s="163">
        <v>0</v>
      </c>
      <c r="G251" s="163">
        <v>0</v>
      </c>
      <c r="H251" s="11">
        <v>7851.6</v>
      </c>
      <c r="I251" s="11">
        <v>0</v>
      </c>
      <c r="J251" s="11">
        <v>0</v>
      </c>
    </row>
    <row r="252" spans="1:10" ht="30" x14ac:dyDescent="0.25">
      <c r="A252" s="347"/>
      <c r="B252" s="334"/>
      <c r="C252" s="194" t="s">
        <v>342</v>
      </c>
      <c r="D252" s="11">
        <f t="shared" si="157"/>
        <v>7851.6</v>
      </c>
      <c r="E252" s="11">
        <v>0</v>
      </c>
      <c r="F252" s="163">
        <v>0</v>
      </c>
      <c r="G252" s="163">
        <v>0</v>
      </c>
      <c r="H252" s="11">
        <v>7851.6</v>
      </c>
      <c r="I252" s="11">
        <v>0</v>
      </c>
      <c r="J252" s="11">
        <v>0</v>
      </c>
    </row>
    <row r="253" spans="1:10" ht="39.75" customHeight="1" x14ac:dyDescent="0.25">
      <c r="A253" s="348"/>
      <c r="B253" s="335"/>
      <c r="C253" s="194" t="s">
        <v>343</v>
      </c>
      <c r="D253" s="11">
        <f t="shared" si="157"/>
        <v>7851.6</v>
      </c>
      <c r="E253" s="11">
        <v>0</v>
      </c>
      <c r="F253" s="163">
        <v>0</v>
      </c>
      <c r="G253" s="163">
        <v>0</v>
      </c>
      <c r="H253" s="11">
        <v>7851.6</v>
      </c>
      <c r="I253" s="11">
        <v>0</v>
      </c>
      <c r="J253" s="11">
        <v>0</v>
      </c>
    </row>
    <row r="254" spans="1:10" ht="36" hidden="1" customHeight="1" x14ac:dyDescent="0.25">
      <c r="A254" s="343" t="s">
        <v>360</v>
      </c>
      <c r="B254" s="329" t="s">
        <v>48</v>
      </c>
      <c r="C254" s="203" t="s">
        <v>340</v>
      </c>
      <c r="D254" s="205">
        <f t="shared" ref="D254:J254" si="158">SUM(D255:D261)</f>
        <v>0</v>
      </c>
      <c r="E254" s="205">
        <f t="shared" si="158"/>
        <v>0</v>
      </c>
      <c r="F254" s="205">
        <f t="shared" si="158"/>
        <v>0</v>
      </c>
      <c r="G254" s="205">
        <f t="shared" si="158"/>
        <v>0</v>
      </c>
      <c r="H254" s="205">
        <f t="shared" si="158"/>
        <v>0</v>
      </c>
      <c r="I254" s="205">
        <f t="shared" ref="I254" si="159">SUM(I255:I261)</f>
        <v>0</v>
      </c>
      <c r="J254" s="205">
        <f t="shared" si="158"/>
        <v>0</v>
      </c>
    </row>
    <row r="255" spans="1:10" ht="21" hidden="1" customHeight="1" x14ac:dyDescent="0.25">
      <c r="A255" s="360"/>
      <c r="B255" s="230"/>
      <c r="C255" s="194" t="s">
        <v>73</v>
      </c>
      <c r="D255" s="11">
        <f t="shared" ref="D255:D261" si="160">SUM(E255:G255)</f>
        <v>0</v>
      </c>
      <c r="E255" s="11">
        <v>0</v>
      </c>
      <c r="F255" s="163">
        <v>0</v>
      </c>
      <c r="G255" s="163">
        <v>0</v>
      </c>
      <c r="H255" s="11">
        <v>0</v>
      </c>
      <c r="I255" s="11">
        <v>0</v>
      </c>
      <c r="J255" s="11">
        <v>0</v>
      </c>
    </row>
    <row r="256" spans="1:10" ht="21" hidden="1" customHeight="1" x14ac:dyDescent="0.25">
      <c r="A256" s="360"/>
      <c r="B256" s="230"/>
      <c r="C256" s="194" t="s">
        <v>77</v>
      </c>
      <c r="D256" s="11">
        <f t="shared" si="160"/>
        <v>0</v>
      </c>
      <c r="E256" s="11">
        <v>0</v>
      </c>
      <c r="F256" s="163">
        <v>0</v>
      </c>
      <c r="G256" s="163">
        <v>0</v>
      </c>
      <c r="H256" s="11">
        <v>0</v>
      </c>
      <c r="I256" s="11">
        <v>0</v>
      </c>
      <c r="J256" s="11">
        <v>0</v>
      </c>
    </row>
    <row r="257" spans="1:10" ht="15" hidden="1" customHeight="1" x14ac:dyDescent="0.25">
      <c r="A257" s="360"/>
      <c r="B257" s="230"/>
      <c r="C257" s="194" t="s">
        <v>330</v>
      </c>
      <c r="D257" s="11">
        <f>SUM(E257:G257)</f>
        <v>0</v>
      </c>
      <c r="E257" s="11">
        <v>0</v>
      </c>
      <c r="F257" s="163">
        <v>0</v>
      </c>
      <c r="G257" s="163">
        <v>0</v>
      </c>
      <c r="H257" s="11">
        <v>0</v>
      </c>
      <c r="I257" s="11">
        <v>0</v>
      </c>
      <c r="J257" s="11">
        <v>0</v>
      </c>
    </row>
    <row r="258" spans="1:10" ht="15.75" hidden="1" customHeight="1" x14ac:dyDescent="0.25">
      <c r="A258" s="360"/>
      <c r="B258" s="230"/>
      <c r="C258" s="194" t="s">
        <v>331</v>
      </c>
      <c r="D258" s="11">
        <f t="shared" si="160"/>
        <v>0</v>
      </c>
      <c r="E258" s="11">
        <v>0</v>
      </c>
      <c r="F258" s="163">
        <v>0</v>
      </c>
      <c r="G258" s="163">
        <v>0</v>
      </c>
      <c r="H258" s="11">
        <v>0</v>
      </c>
      <c r="I258" s="11">
        <v>0</v>
      </c>
      <c r="J258" s="11">
        <v>0</v>
      </c>
    </row>
    <row r="259" spans="1:10" ht="18" hidden="1" customHeight="1" x14ac:dyDescent="0.25">
      <c r="A259" s="360"/>
      <c r="B259" s="230"/>
      <c r="C259" s="194" t="s">
        <v>341</v>
      </c>
      <c r="D259" s="11">
        <f t="shared" si="160"/>
        <v>0</v>
      </c>
      <c r="E259" s="11">
        <v>0</v>
      </c>
      <c r="F259" s="163">
        <v>0</v>
      </c>
      <c r="G259" s="163">
        <v>0</v>
      </c>
      <c r="H259" s="11">
        <v>0</v>
      </c>
      <c r="I259" s="11">
        <v>0</v>
      </c>
      <c r="J259" s="11">
        <v>0</v>
      </c>
    </row>
    <row r="260" spans="1:10" ht="30" hidden="1" x14ac:dyDescent="0.25">
      <c r="A260" s="360"/>
      <c r="B260" s="230"/>
      <c r="C260" s="194" t="s">
        <v>342</v>
      </c>
      <c r="D260" s="11">
        <f t="shared" si="160"/>
        <v>0</v>
      </c>
      <c r="E260" s="11">
        <v>0</v>
      </c>
      <c r="F260" s="163">
        <v>0</v>
      </c>
      <c r="G260" s="163">
        <v>0</v>
      </c>
      <c r="H260" s="11">
        <v>0</v>
      </c>
      <c r="I260" s="11">
        <v>0</v>
      </c>
      <c r="J260" s="11">
        <v>0</v>
      </c>
    </row>
    <row r="261" spans="1:10" ht="30" hidden="1" x14ac:dyDescent="0.25">
      <c r="A261" s="361"/>
      <c r="B261" s="231"/>
      <c r="C261" s="194" t="s">
        <v>343</v>
      </c>
      <c r="D261" s="11">
        <f t="shared" si="160"/>
        <v>0</v>
      </c>
      <c r="E261" s="11">
        <v>0</v>
      </c>
      <c r="F261" s="163">
        <v>0</v>
      </c>
      <c r="G261" s="163">
        <v>0</v>
      </c>
      <c r="H261" s="11">
        <v>0</v>
      </c>
      <c r="I261" s="11">
        <v>0</v>
      </c>
      <c r="J261" s="11">
        <v>0</v>
      </c>
    </row>
    <row r="262" spans="1:10" ht="28.5" hidden="1" x14ac:dyDescent="0.25">
      <c r="A262" s="343" t="s">
        <v>361</v>
      </c>
      <c r="B262" s="357" t="s">
        <v>225</v>
      </c>
      <c r="C262" s="203" t="s">
        <v>340</v>
      </c>
      <c r="D262" s="205">
        <f t="shared" ref="D262:J262" si="161">SUM(D263:D269)</f>
        <v>0</v>
      </c>
      <c r="E262" s="205">
        <f t="shared" si="161"/>
        <v>0</v>
      </c>
      <c r="F262" s="205">
        <f t="shared" si="161"/>
        <v>0</v>
      </c>
      <c r="G262" s="205">
        <f t="shared" si="161"/>
        <v>0</v>
      </c>
      <c r="H262" s="205">
        <f t="shared" si="161"/>
        <v>0</v>
      </c>
      <c r="I262" s="205">
        <f t="shared" ref="I262" si="162">SUM(I263:I269)</f>
        <v>0</v>
      </c>
      <c r="J262" s="205">
        <f t="shared" si="161"/>
        <v>0</v>
      </c>
    </row>
    <row r="263" spans="1:10" hidden="1" x14ac:dyDescent="0.25">
      <c r="A263" s="344"/>
      <c r="B263" s="358"/>
      <c r="C263" s="194" t="s">
        <v>73</v>
      </c>
      <c r="D263" s="11">
        <f>SUM(E263:J263)</f>
        <v>0</v>
      </c>
      <c r="E263" s="163">
        <v>0</v>
      </c>
      <c r="F263" s="163">
        <v>0</v>
      </c>
      <c r="G263" s="163">
        <v>0</v>
      </c>
      <c r="H263" s="11">
        <v>0</v>
      </c>
      <c r="I263" s="11">
        <v>0</v>
      </c>
      <c r="J263" s="11">
        <v>0</v>
      </c>
    </row>
    <row r="264" spans="1:10" hidden="1" x14ac:dyDescent="0.25">
      <c r="A264" s="344"/>
      <c r="B264" s="358"/>
      <c r="C264" s="194" t="s">
        <v>77</v>
      </c>
      <c r="D264" s="11">
        <f t="shared" ref="D264:D269" si="163">SUM(E264:J264)</f>
        <v>0</v>
      </c>
      <c r="E264" s="163">
        <v>0</v>
      </c>
      <c r="F264" s="163">
        <v>0</v>
      </c>
      <c r="G264" s="163">
        <v>0</v>
      </c>
      <c r="H264" s="11">
        <v>0</v>
      </c>
      <c r="I264" s="11">
        <v>0</v>
      </c>
      <c r="J264" s="11">
        <v>0</v>
      </c>
    </row>
    <row r="265" spans="1:10" hidden="1" x14ac:dyDescent="0.25">
      <c r="A265" s="344"/>
      <c r="B265" s="358"/>
      <c r="C265" s="194" t="s">
        <v>330</v>
      </c>
      <c r="D265" s="11">
        <f t="shared" si="163"/>
        <v>0</v>
      </c>
      <c r="E265" s="163">
        <v>0</v>
      </c>
      <c r="F265" s="163">
        <v>0</v>
      </c>
      <c r="G265" s="163">
        <v>0</v>
      </c>
      <c r="H265" s="11">
        <v>0</v>
      </c>
      <c r="I265" s="11">
        <v>0</v>
      </c>
      <c r="J265" s="11">
        <v>0</v>
      </c>
    </row>
    <row r="266" spans="1:10" hidden="1" x14ac:dyDescent="0.25">
      <c r="A266" s="344"/>
      <c r="B266" s="358"/>
      <c r="C266" s="194" t="s">
        <v>331</v>
      </c>
      <c r="D266" s="11">
        <f t="shared" si="163"/>
        <v>0</v>
      </c>
      <c r="E266" s="163">
        <v>0</v>
      </c>
      <c r="F266" s="163">
        <v>0</v>
      </c>
      <c r="G266" s="163">
        <v>0</v>
      </c>
      <c r="H266" s="11">
        <v>0</v>
      </c>
      <c r="I266" s="11">
        <v>0</v>
      </c>
      <c r="J266" s="11">
        <v>0</v>
      </c>
    </row>
    <row r="267" spans="1:10" hidden="1" x14ac:dyDescent="0.25">
      <c r="A267" s="344"/>
      <c r="B267" s="358"/>
      <c r="C267" s="194" t="s">
        <v>341</v>
      </c>
      <c r="D267" s="11">
        <f t="shared" si="163"/>
        <v>0</v>
      </c>
      <c r="E267" s="163">
        <v>0</v>
      </c>
      <c r="F267" s="163">
        <v>0</v>
      </c>
      <c r="G267" s="163">
        <v>0</v>
      </c>
      <c r="H267" s="11">
        <v>0</v>
      </c>
      <c r="I267" s="11">
        <v>0</v>
      </c>
      <c r="J267" s="11">
        <v>0</v>
      </c>
    </row>
    <row r="268" spans="1:10" ht="30" hidden="1" x14ac:dyDescent="0.25">
      <c r="A268" s="344"/>
      <c r="B268" s="358"/>
      <c r="C268" s="194" t="s">
        <v>342</v>
      </c>
      <c r="D268" s="11">
        <f t="shared" si="163"/>
        <v>0</v>
      </c>
      <c r="E268" s="163">
        <v>0</v>
      </c>
      <c r="F268" s="163">
        <v>0</v>
      </c>
      <c r="G268" s="163">
        <v>0</v>
      </c>
      <c r="H268" s="11">
        <v>0</v>
      </c>
      <c r="I268" s="11">
        <v>0</v>
      </c>
      <c r="J268" s="11">
        <v>0</v>
      </c>
    </row>
    <row r="269" spans="1:10" ht="30" hidden="1" x14ac:dyDescent="0.25">
      <c r="A269" s="345"/>
      <c r="B269" s="359"/>
      <c r="C269" s="194" t="s">
        <v>343</v>
      </c>
      <c r="D269" s="11">
        <f t="shared" si="163"/>
        <v>0</v>
      </c>
      <c r="E269" s="163">
        <v>0</v>
      </c>
      <c r="F269" s="163">
        <v>0</v>
      </c>
      <c r="G269" s="163">
        <v>0</v>
      </c>
      <c r="H269" s="11">
        <v>0</v>
      </c>
      <c r="I269" s="11">
        <v>0</v>
      </c>
      <c r="J269" s="11">
        <v>0</v>
      </c>
    </row>
    <row r="270" spans="1:10" ht="33.75" customHeight="1" x14ac:dyDescent="0.25">
      <c r="A270" s="201" t="s">
        <v>363</v>
      </c>
      <c r="B270" s="248" t="s">
        <v>362</v>
      </c>
      <c r="C270" s="336"/>
      <c r="D270" s="336"/>
      <c r="E270" s="336"/>
      <c r="F270" s="336"/>
      <c r="G270" s="249"/>
      <c r="H270" s="164"/>
      <c r="I270" s="164"/>
      <c r="J270" s="164"/>
    </row>
    <row r="271" spans="1:10" ht="51.75" customHeight="1" x14ac:dyDescent="0.25">
      <c r="A271" s="343" t="s">
        <v>363</v>
      </c>
      <c r="B271" s="357" t="s">
        <v>364</v>
      </c>
      <c r="C271" s="203" t="s">
        <v>340</v>
      </c>
      <c r="D271" s="205">
        <f t="shared" ref="D271:G271" si="164">D272+D273+D274+D275+D276+D278</f>
        <v>13640.4</v>
      </c>
      <c r="E271" s="205">
        <f t="shared" si="164"/>
        <v>0</v>
      </c>
      <c r="F271" s="205">
        <f t="shared" si="164"/>
        <v>0</v>
      </c>
      <c r="G271" s="205">
        <f t="shared" si="164"/>
        <v>0</v>
      </c>
      <c r="H271" s="205">
        <f>H272+H273+H274+H275+H276+H278</f>
        <v>13640.4</v>
      </c>
      <c r="I271" s="205">
        <f>I272+I273+I274+I275+I276+I278</f>
        <v>0</v>
      </c>
      <c r="J271" s="205">
        <f>J272+J273+J274+J275+J276+J278</f>
        <v>0</v>
      </c>
    </row>
    <row r="272" spans="1:10" ht="28.5" customHeight="1" x14ac:dyDescent="0.25">
      <c r="A272" s="360"/>
      <c r="B272" s="358"/>
      <c r="C272" s="194" t="s">
        <v>73</v>
      </c>
      <c r="D272" s="11">
        <f t="shared" ref="D272:D278" si="165">SUM(E272:H272)</f>
        <v>2273.4</v>
      </c>
      <c r="E272" s="11">
        <f t="shared" ref="E272:H272" si="166">E280+E288+E296+E304+E312</f>
        <v>0</v>
      </c>
      <c r="F272" s="11">
        <f t="shared" si="166"/>
        <v>0</v>
      </c>
      <c r="G272" s="11">
        <f t="shared" si="166"/>
        <v>0</v>
      </c>
      <c r="H272" s="11">
        <f t="shared" si="166"/>
        <v>2273.4</v>
      </c>
      <c r="I272" s="11">
        <f t="shared" ref="I272" si="167">SUM(I273:I278)</f>
        <v>0</v>
      </c>
      <c r="J272" s="205">
        <f t="shared" ref="J272" si="168">SUM(J273:J278)</f>
        <v>0</v>
      </c>
    </row>
    <row r="273" spans="1:10" x14ac:dyDescent="0.25">
      <c r="A273" s="360"/>
      <c r="B273" s="358"/>
      <c r="C273" s="194" t="s">
        <v>77</v>
      </c>
      <c r="D273" s="11">
        <f t="shared" si="165"/>
        <v>2273.4</v>
      </c>
      <c r="E273" s="11">
        <f t="shared" ref="E273:G273" si="169">E281+E289+E297+E305+E313</f>
        <v>0</v>
      </c>
      <c r="F273" s="11">
        <f t="shared" si="169"/>
        <v>0</v>
      </c>
      <c r="G273" s="11">
        <f t="shared" si="169"/>
        <v>0</v>
      </c>
      <c r="H273" s="11">
        <f>H281+H289+H297+H305+H313</f>
        <v>2273.4</v>
      </c>
      <c r="I273" s="11">
        <f t="shared" ref="I273" si="170">SUM(I274:I279)</f>
        <v>0</v>
      </c>
      <c r="J273" s="11">
        <f t="shared" ref="J273:J278" si="171">SUM(J274:J279)</f>
        <v>0</v>
      </c>
    </row>
    <row r="274" spans="1:10" x14ac:dyDescent="0.25">
      <c r="A274" s="360"/>
      <c r="B274" s="358"/>
      <c r="C274" s="194" t="s">
        <v>330</v>
      </c>
      <c r="D274" s="11">
        <f t="shared" si="165"/>
        <v>2273.4</v>
      </c>
      <c r="E274" s="11">
        <f t="shared" ref="E274:H274" si="172">E282+E290+E298+E306+E314</f>
        <v>0</v>
      </c>
      <c r="F274" s="11">
        <f t="shared" si="172"/>
        <v>0</v>
      </c>
      <c r="G274" s="11">
        <f t="shared" si="172"/>
        <v>0</v>
      </c>
      <c r="H274" s="11">
        <f t="shared" si="172"/>
        <v>2273.4</v>
      </c>
      <c r="I274" s="11">
        <f t="shared" ref="I274" si="173">SUM(I275:I280)</f>
        <v>0</v>
      </c>
      <c r="J274" s="11">
        <f t="shared" si="171"/>
        <v>0</v>
      </c>
    </row>
    <row r="275" spans="1:10" x14ac:dyDescent="0.25">
      <c r="A275" s="360"/>
      <c r="B275" s="358"/>
      <c r="C275" s="194" t="s">
        <v>331</v>
      </c>
      <c r="D275" s="11">
        <f t="shared" si="165"/>
        <v>2273.4</v>
      </c>
      <c r="E275" s="11">
        <f t="shared" ref="E275:H275" si="174">E283+E291+E299+E307+E315</f>
        <v>0</v>
      </c>
      <c r="F275" s="11">
        <f t="shared" si="174"/>
        <v>0</v>
      </c>
      <c r="G275" s="11">
        <f t="shared" si="174"/>
        <v>0</v>
      </c>
      <c r="H275" s="11">
        <f t="shared" si="174"/>
        <v>2273.4</v>
      </c>
      <c r="I275" s="11">
        <f t="shared" ref="I275" si="175">SUM(I276:I281)</f>
        <v>0</v>
      </c>
      <c r="J275" s="11">
        <f t="shared" si="171"/>
        <v>0</v>
      </c>
    </row>
    <row r="276" spans="1:10" ht="15.75" customHeight="1" x14ac:dyDescent="0.25">
      <c r="A276" s="360"/>
      <c r="B276" s="358"/>
      <c r="C276" s="194" t="s">
        <v>341</v>
      </c>
      <c r="D276" s="11">
        <f t="shared" si="165"/>
        <v>2273.4</v>
      </c>
      <c r="E276" s="11">
        <f t="shared" ref="E276:H276" si="176">E284+E292+E300+E308+E316</f>
        <v>0</v>
      </c>
      <c r="F276" s="11">
        <f t="shared" si="176"/>
        <v>0</v>
      </c>
      <c r="G276" s="11">
        <f t="shared" si="176"/>
        <v>0</v>
      </c>
      <c r="H276" s="11">
        <f t="shared" si="176"/>
        <v>2273.4</v>
      </c>
      <c r="I276" s="11">
        <f t="shared" ref="I276" si="177">SUM(I277:I282)</f>
        <v>0</v>
      </c>
      <c r="J276" s="11">
        <f t="shared" si="171"/>
        <v>0</v>
      </c>
    </row>
    <row r="277" spans="1:10" ht="37.5" customHeight="1" x14ac:dyDescent="0.25">
      <c r="A277" s="360"/>
      <c r="B277" s="358"/>
      <c r="C277" s="194" t="s">
        <v>342</v>
      </c>
      <c r="D277" s="11">
        <f t="shared" si="165"/>
        <v>2273.4</v>
      </c>
      <c r="E277" s="11">
        <f t="shared" ref="E277:H277" si="178">E285+E293+E301+E309+E317</f>
        <v>0</v>
      </c>
      <c r="F277" s="11">
        <f t="shared" si="178"/>
        <v>0</v>
      </c>
      <c r="G277" s="11">
        <f t="shared" si="178"/>
        <v>0</v>
      </c>
      <c r="H277" s="11">
        <f t="shared" si="178"/>
        <v>2273.4</v>
      </c>
      <c r="I277" s="11">
        <f t="shared" ref="I277" si="179">SUM(I278:I283)</f>
        <v>0</v>
      </c>
      <c r="J277" s="11">
        <f t="shared" si="171"/>
        <v>0</v>
      </c>
    </row>
    <row r="278" spans="1:10" ht="33.75" customHeight="1" x14ac:dyDescent="0.25">
      <c r="A278" s="361"/>
      <c r="B278" s="359"/>
      <c r="C278" s="194" t="s">
        <v>343</v>
      </c>
      <c r="D278" s="11">
        <f t="shared" si="165"/>
        <v>2273.4</v>
      </c>
      <c r="E278" s="11">
        <f>E286+E294+E302+E310</f>
        <v>0</v>
      </c>
      <c r="F278" s="11">
        <f>F286+F294+F302+F310</f>
        <v>0</v>
      </c>
      <c r="G278" s="11">
        <f>G286+G294+G302+G310</f>
        <v>0</v>
      </c>
      <c r="H278" s="11">
        <f>H286+H294+H302+H310+H318+H335</f>
        <v>2273.4</v>
      </c>
      <c r="I278" s="11">
        <f t="shared" ref="I278" si="180">SUM(I279:I284)</f>
        <v>0</v>
      </c>
      <c r="J278" s="11">
        <f t="shared" si="171"/>
        <v>0</v>
      </c>
    </row>
    <row r="279" spans="1:10" ht="28.5" x14ac:dyDescent="0.25">
      <c r="A279" s="346" t="s">
        <v>365</v>
      </c>
      <c r="B279" s="333" t="s">
        <v>49</v>
      </c>
      <c r="C279" s="203" t="s">
        <v>340</v>
      </c>
      <c r="D279" s="205">
        <f>SUM(D280:D286)</f>
        <v>5411</v>
      </c>
      <c r="E279" s="205">
        <f t="shared" ref="E279:J279" si="181">SUM(E280:E286)</f>
        <v>0</v>
      </c>
      <c r="F279" s="205">
        <f t="shared" si="181"/>
        <v>0</v>
      </c>
      <c r="G279" s="205">
        <f t="shared" si="181"/>
        <v>0</v>
      </c>
      <c r="H279" s="205">
        <f t="shared" si="181"/>
        <v>5411</v>
      </c>
      <c r="I279" s="205">
        <f t="shared" ref="I279" si="182">SUM(I280:I286)</f>
        <v>0</v>
      </c>
      <c r="J279" s="205">
        <f t="shared" si="181"/>
        <v>0</v>
      </c>
    </row>
    <row r="280" spans="1:10" x14ac:dyDescent="0.25">
      <c r="A280" s="347"/>
      <c r="B280" s="334"/>
      <c r="C280" s="194" t="s">
        <v>73</v>
      </c>
      <c r="D280" s="11">
        <f>SUM(E280:H280)</f>
        <v>773</v>
      </c>
      <c r="E280" s="11">
        <v>0</v>
      </c>
      <c r="F280" s="163">
        <v>0</v>
      </c>
      <c r="G280" s="163">
        <v>0</v>
      </c>
      <c r="H280" s="11">
        <v>773</v>
      </c>
      <c r="I280" s="11">
        <v>0</v>
      </c>
      <c r="J280" s="11">
        <v>0</v>
      </c>
    </row>
    <row r="281" spans="1:10" x14ac:dyDescent="0.25">
      <c r="A281" s="347"/>
      <c r="B281" s="334"/>
      <c r="C281" s="194" t="s">
        <v>77</v>
      </c>
      <c r="D281" s="11">
        <f>SUM(E281:H281)</f>
        <v>773</v>
      </c>
      <c r="E281" s="11">
        <v>0</v>
      </c>
      <c r="F281" s="163">
        <v>0</v>
      </c>
      <c r="G281" s="163">
        <v>0</v>
      </c>
      <c r="H281" s="11">
        <v>773</v>
      </c>
      <c r="I281" s="11">
        <v>0</v>
      </c>
      <c r="J281" s="11">
        <v>0</v>
      </c>
    </row>
    <row r="282" spans="1:10" x14ac:dyDescent="0.25">
      <c r="A282" s="347"/>
      <c r="B282" s="334"/>
      <c r="C282" s="194" t="s">
        <v>330</v>
      </c>
      <c r="D282" s="11">
        <f t="shared" ref="D282:D286" si="183">SUM(E282:H282)</f>
        <v>773</v>
      </c>
      <c r="E282" s="11">
        <v>0</v>
      </c>
      <c r="F282" s="163">
        <v>0</v>
      </c>
      <c r="G282" s="163">
        <v>0</v>
      </c>
      <c r="H282" s="11">
        <v>773</v>
      </c>
      <c r="I282" s="11">
        <v>0</v>
      </c>
      <c r="J282" s="11">
        <v>0</v>
      </c>
    </row>
    <row r="283" spans="1:10" x14ac:dyDescent="0.25">
      <c r="A283" s="347"/>
      <c r="B283" s="334"/>
      <c r="C283" s="194" t="s">
        <v>331</v>
      </c>
      <c r="D283" s="11">
        <f t="shared" si="183"/>
        <v>773</v>
      </c>
      <c r="E283" s="11">
        <v>0</v>
      </c>
      <c r="F283" s="163">
        <v>0</v>
      </c>
      <c r="G283" s="163">
        <v>0</v>
      </c>
      <c r="H283" s="11">
        <v>773</v>
      </c>
      <c r="I283" s="11">
        <v>0</v>
      </c>
      <c r="J283" s="11">
        <v>0</v>
      </c>
    </row>
    <row r="284" spans="1:10" x14ac:dyDescent="0.25">
      <c r="A284" s="347"/>
      <c r="B284" s="334"/>
      <c r="C284" s="194" t="s">
        <v>341</v>
      </c>
      <c r="D284" s="11">
        <f t="shared" si="183"/>
        <v>773</v>
      </c>
      <c r="E284" s="11">
        <v>0</v>
      </c>
      <c r="F284" s="163">
        <v>0</v>
      </c>
      <c r="G284" s="163">
        <v>0</v>
      </c>
      <c r="H284" s="11">
        <v>773</v>
      </c>
      <c r="I284" s="11">
        <v>0</v>
      </c>
      <c r="J284" s="11">
        <v>0</v>
      </c>
    </row>
    <row r="285" spans="1:10" ht="30" x14ac:dyDescent="0.25">
      <c r="A285" s="347"/>
      <c r="B285" s="334"/>
      <c r="C285" s="194" t="s">
        <v>342</v>
      </c>
      <c r="D285" s="11">
        <f t="shared" si="183"/>
        <v>773</v>
      </c>
      <c r="E285" s="11">
        <v>0</v>
      </c>
      <c r="F285" s="163">
        <v>0</v>
      </c>
      <c r="G285" s="163">
        <v>0</v>
      </c>
      <c r="H285" s="11">
        <v>773</v>
      </c>
      <c r="I285" s="11">
        <v>0</v>
      </c>
      <c r="J285" s="11">
        <v>0</v>
      </c>
    </row>
    <row r="286" spans="1:10" ht="30" x14ac:dyDescent="0.25">
      <c r="A286" s="348"/>
      <c r="B286" s="335"/>
      <c r="C286" s="194" t="s">
        <v>343</v>
      </c>
      <c r="D286" s="11">
        <f t="shared" si="183"/>
        <v>773</v>
      </c>
      <c r="E286" s="11">
        <v>0</v>
      </c>
      <c r="F286" s="163">
        <v>0</v>
      </c>
      <c r="G286" s="163">
        <v>0</v>
      </c>
      <c r="H286" s="11">
        <v>773</v>
      </c>
      <c r="I286" s="11">
        <v>0</v>
      </c>
      <c r="J286" s="11">
        <v>0</v>
      </c>
    </row>
    <row r="287" spans="1:10" ht="28.5" x14ac:dyDescent="0.25">
      <c r="A287" s="346" t="s">
        <v>366</v>
      </c>
      <c r="B287" s="333" t="s">
        <v>50</v>
      </c>
      <c r="C287" s="203" t="s">
        <v>340</v>
      </c>
      <c r="D287" s="205">
        <f>D288+D289+D290+D291+D292+D293+D294</f>
        <v>4489.8</v>
      </c>
      <c r="E287" s="205">
        <f t="shared" ref="E287:J287" si="184">E288+E289+E290+E291+E292+E293+E294</f>
        <v>0</v>
      </c>
      <c r="F287" s="205">
        <f t="shared" si="184"/>
        <v>0</v>
      </c>
      <c r="G287" s="205">
        <f t="shared" si="184"/>
        <v>0</v>
      </c>
      <c r="H287" s="205">
        <f t="shared" si="184"/>
        <v>4489.8</v>
      </c>
      <c r="I287" s="205">
        <f t="shared" ref="I287" si="185">I288+I289+I290+I291+I292+I293+I294</f>
        <v>0</v>
      </c>
      <c r="J287" s="205">
        <f t="shared" si="184"/>
        <v>0</v>
      </c>
    </row>
    <row r="288" spans="1:10" x14ac:dyDescent="0.25">
      <c r="A288" s="347"/>
      <c r="B288" s="334"/>
      <c r="C288" s="194" t="s">
        <v>73</v>
      </c>
      <c r="D288" s="11">
        <f>SUM(E288:J288)</f>
        <v>641.4</v>
      </c>
      <c r="E288" s="11">
        <v>0</v>
      </c>
      <c r="F288" s="163">
        <v>0</v>
      </c>
      <c r="G288" s="163">
        <v>0</v>
      </c>
      <c r="H288" s="11">
        <v>641.4</v>
      </c>
      <c r="I288" s="11">
        <v>0</v>
      </c>
      <c r="J288" s="11">
        <v>0</v>
      </c>
    </row>
    <row r="289" spans="1:10" x14ac:dyDescent="0.25">
      <c r="A289" s="347"/>
      <c r="B289" s="334"/>
      <c r="C289" s="194" t="s">
        <v>77</v>
      </c>
      <c r="D289" s="11">
        <f>SUM(E289:H289)</f>
        <v>641.4</v>
      </c>
      <c r="E289" s="11">
        <v>0</v>
      </c>
      <c r="F289" s="163">
        <v>0</v>
      </c>
      <c r="G289" s="163">
        <v>0</v>
      </c>
      <c r="H289" s="11">
        <v>641.4</v>
      </c>
      <c r="I289" s="11">
        <v>0</v>
      </c>
      <c r="J289" s="11">
        <v>0</v>
      </c>
    </row>
    <row r="290" spans="1:10" x14ac:dyDescent="0.25">
      <c r="A290" s="347"/>
      <c r="B290" s="334"/>
      <c r="C290" s="194" t="s">
        <v>330</v>
      </c>
      <c r="D290" s="11">
        <f t="shared" ref="D290:D294" si="186">SUM(E290:H290)</f>
        <v>641.4</v>
      </c>
      <c r="E290" s="11">
        <v>0</v>
      </c>
      <c r="F290" s="163">
        <v>0</v>
      </c>
      <c r="G290" s="163">
        <v>0</v>
      </c>
      <c r="H290" s="11">
        <v>641.4</v>
      </c>
      <c r="I290" s="11">
        <v>0</v>
      </c>
      <c r="J290" s="11">
        <v>0</v>
      </c>
    </row>
    <row r="291" spans="1:10" x14ac:dyDescent="0.25">
      <c r="A291" s="347"/>
      <c r="B291" s="334"/>
      <c r="C291" s="194" t="s">
        <v>331</v>
      </c>
      <c r="D291" s="11">
        <f t="shared" si="186"/>
        <v>641.4</v>
      </c>
      <c r="E291" s="11">
        <v>0</v>
      </c>
      <c r="F291" s="163">
        <v>0</v>
      </c>
      <c r="G291" s="163">
        <v>0</v>
      </c>
      <c r="H291" s="11">
        <v>641.4</v>
      </c>
      <c r="I291" s="11">
        <v>0</v>
      </c>
      <c r="J291" s="11">
        <v>0</v>
      </c>
    </row>
    <row r="292" spans="1:10" x14ac:dyDescent="0.25">
      <c r="A292" s="347"/>
      <c r="B292" s="334"/>
      <c r="C292" s="194" t="s">
        <v>341</v>
      </c>
      <c r="D292" s="11">
        <f t="shared" si="186"/>
        <v>641.4</v>
      </c>
      <c r="E292" s="11">
        <v>0</v>
      </c>
      <c r="F292" s="163">
        <v>0</v>
      </c>
      <c r="G292" s="163">
        <v>0</v>
      </c>
      <c r="H292" s="11">
        <v>641.4</v>
      </c>
      <c r="I292" s="11">
        <v>0</v>
      </c>
      <c r="J292" s="11">
        <v>0</v>
      </c>
    </row>
    <row r="293" spans="1:10" ht="30" x14ac:dyDescent="0.25">
      <c r="A293" s="347"/>
      <c r="B293" s="334"/>
      <c r="C293" s="194" t="s">
        <v>342</v>
      </c>
      <c r="D293" s="11">
        <f t="shared" si="186"/>
        <v>641.4</v>
      </c>
      <c r="E293" s="11">
        <v>0</v>
      </c>
      <c r="F293" s="163">
        <v>0</v>
      </c>
      <c r="G293" s="163">
        <v>0</v>
      </c>
      <c r="H293" s="11">
        <v>641.4</v>
      </c>
      <c r="I293" s="11">
        <v>0</v>
      </c>
      <c r="J293" s="11">
        <v>0</v>
      </c>
    </row>
    <row r="294" spans="1:10" ht="30" x14ac:dyDescent="0.25">
      <c r="A294" s="348"/>
      <c r="B294" s="335"/>
      <c r="C294" s="194" t="s">
        <v>343</v>
      </c>
      <c r="D294" s="11">
        <f t="shared" si="186"/>
        <v>641.4</v>
      </c>
      <c r="E294" s="11">
        <v>0</v>
      </c>
      <c r="F294" s="163">
        <v>0</v>
      </c>
      <c r="G294" s="163">
        <v>0</v>
      </c>
      <c r="H294" s="11">
        <v>641.4</v>
      </c>
      <c r="I294" s="11">
        <v>0</v>
      </c>
      <c r="J294" s="11">
        <v>0</v>
      </c>
    </row>
    <row r="295" spans="1:10" ht="28.5" x14ac:dyDescent="0.25">
      <c r="A295" s="346" t="s">
        <v>367</v>
      </c>
      <c r="B295" s="333" t="s">
        <v>51</v>
      </c>
      <c r="C295" s="203" t="s">
        <v>340</v>
      </c>
      <c r="D295" s="205">
        <f>SUM(D296:D302)</f>
        <v>2338</v>
      </c>
      <c r="E295" s="205">
        <f t="shared" ref="E295:J295" si="187">SUM(E296:E302)</f>
        <v>0</v>
      </c>
      <c r="F295" s="205">
        <f t="shared" si="187"/>
        <v>0</v>
      </c>
      <c r="G295" s="205">
        <f t="shared" si="187"/>
        <v>0</v>
      </c>
      <c r="H295" s="205">
        <f>SUM(H296:H302)</f>
        <v>2338</v>
      </c>
      <c r="I295" s="205">
        <f t="shared" ref="I295" si="188">SUM(I296:I302)</f>
        <v>0</v>
      </c>
      <c r="J295" s="205">
        <f t="shared" si="187"/>
        <v>0</v>
      </c>
    </row>
    <row r="296" spans="1:10" x14ac:dyDescent="0.25">
      <c r="A296" s="347"/>
      <c r="B296" s="334"/>
      <c r="C296" s="194" t="s">
        <v>73</v>
      </c>
      <c r="D296" s="11">
        <f>SUM(E296:H296)</f>
        <v>334</v>
      </c>
      <c r="E296" s="11">
        <v>0</v>
      </c>
      <c r="F296" s="163">
        <v>0</v>
      </c>
      <c r="G296" s="163">
        <v>0</v>
      </c>
      <c r="H296" s="11">
        <v>334</v>
      </c>
      <c r="I296" s="11">
        <v>0</v>
      </c>
      <c r="J296" s="11">
        <v>0</v>
      </c>
    </row>
    <row r="297" spans="1:10" x14ac:dyDescent="0.25">
      <c r="A297" s="347"/>
      <c r="B297" s="334"/>
      <c r="C297" s="194" t="s">
        <v>77</v>
      </c>
      <c r="D297" s="11">
        <f t="shared" ref="D297:D302" si="189">SUM(E297:H297)</f>
        <v>334</v>
      </c>
      <c r="E297" s="11">
        <v>0</v>
      </c>
      <c r="F297" s="163">
        <v>0</v>
      </c>
      <c r="G297" s="163">
        <v>0</v>
      </c>
      <c r="H297" s="11">
        <v>334</v>
      </c>
      <c r="I297" s="11">
        <v>0</v>
      </c>
      <c r="J297" s="11">
        <v>0</v>
      </c>
    </row>
    <row r="298" spans="1:10" x14ac:dyDescent="0.25">
      <c r="A298" s="347"/>
      <c r="B298" s="334"/>
      <c r="C298" s="194" t="s">
        <v>330</v>
      </c>
      <c r="D298" s="11">
        <f t="shared" si="189"/>
        <v>334</v>
      </c>
      <c r="E298" s="11">
        <v>0</v>
      </c>
      <c r="F298" s="163">
        <v>0</v>
      </c>
      <c r="G298" s="163">
        <v>0</v>
      </c>
      <c r="H298" s="11">
        <v>334</v>
      </c>
      <c r="I298" s="11">
        <v>0</v>
      </c>
      <c r="J298" s="11">
        <v>0</v>
      </c>
    </row>
    <row r="299" spans="1:10" x14ac:dyDescent="0.25">
      <c r="A299" s="347"/>
      <c r="B299" s="334"/>
      <c r="C299" s="194" t="s">
        <v>331</v>
      </c>
      <c r="D299" s="11">
        <f t="shared" si="189"/>
        <v>334</v>
      </c>
      <c r="E299" s="11">
        <v>0</v>
      </c>
      <c r="F299" s="163">
        <v>0</v>
      </c>
      <c r="G299" s="163">
        <v>0</v>
      </c>
      <c r="H299" s="11">
        <v>334</v>
      </c>
      <c r="I299" s="11">
        <v>0</v>
      </c>
      <c r="J299" s="11">
        <v>0</v>
      </c>
    </row>
    <row r="300" spans="1:10" x14ac:dyDescent="0.25">
      <c r="A300" s="347"/>
      <c r="B300" s="334"/>
      <c r="C300" s="194" t="s">
        <v>341</v>
      </c>
      <c r="D300" s="11">
        <f t="shared" si="189"/>
        <v>334</v>
      </c>
      <c r="E300" s="11">
        <v>0</v>
      </c>
      <c r="F300" s="163">
        <v>0</v>
      </c>
      <c r="G300" s="163">
        <v>0</v>
      </c>
      <c r="H300" s="11">
        <v>334</v>
      </c>
      <c r="I300" s="11">
        <v>0</v>
      </c>
      <c r="J300" s="11">
        <v>0</v>
      </c>
    </row>
    <row r="301" spans="1:10" ht="30" x14ac:dyDescent="0.25">
      <c r="A301" s="347"/>
      <c r="B301" s="334"/>
      <c r="C301" s="194" t="s">
        <v>342</v>
      </c>
      <c r="D301" s="11">
        <f t="shared" si="189"/>
        <v>334</v>
      </c>
      <c r="E301" s="11">
        <v>0</v>
      </c>
      <c r="F301" s="163">
        <v>0</v>
      </c>
      <c r="G301" s="163">
        <v>0</v>
      </c>
      <c r="H301" s="11">
        <v>334</v>
      </c>
      <c r="I301" s="11">
        <v>0</v>
      </c>
      <c r="J301" s="11">
        <v>0</v>
      </c>
    </row>
    <row r="302" spans="1:10" ht="30" x14ac:dyDescent="0.25">
      <c r="A302" s="348"/>
      <c r="B302" s="335"/>
      <c r="C302" s="194" t="s">
        <v>343</v>
      </c>
      <c r="D302" s="11">
        <f t="shared" si="189"/>
        <v>334</v>
      </c>
      <c r="E302" s="11">
        <v>0</v>
      </c>
      <c r="F302" s="163">
        <v>0</v>
      </c>
      <c r="G302" s="163">
        <v>0</v>
      </c>
      <c r="H302" s="11">
        <v>334</v>
      </c>
      <c r="I302" s="11">
        <v>0</v>
      </c>
      <c r="J302" s="11">
        <v>0</v>
      </c>
    </row>
    <row r="303" spans="1:10" ht="28.5" x14ac:dyDescent="0.25">
      <c r="A303" s="346" t="s">
        <v>368</v>
      </c>
      <c r="B303" s="333" t="s">
        <v>52</v>
      </c>
      <c r="C303" s="203" t="s">
        <v>340</v>
      </c>
      <c r="D303" s="205">
        <f t="shared" ref="D303:J303" si="190">SUM(D304:D310)</f>
        <v>3675</v>
      </c>
      <c r="E303" s="205">
        <f t="shared" si="190"/>
        <v>0</v>
      </c>
      <c r="F303" s="205">
        <f t="shared" si="190"/>
        <v>0</v>
      </c>
      <c r="G303" s="205">
        <f t="shared" si="190"/>
        <v>0</v>
      </c>
      <c r="H303" s="205">
        <f t="shared" si="190"/>
        <v>3675</v>
      </c>
      <c r="I303" s="205">
        <f t="shared" si="190"/>
        <v>0</v>
      </c>
      <c r="J303" s="205">
        <f t="shared" si="190"/>
        <v>0</v>
      </c>
    </row>
    <row r="304" spans="1:10" x14ac:dyDescent="0.25">
      <c r="A304" s="347"/>
      <c r="B304" s="334"/>
      <c r="C304" s="194" t="s">
        <v>73</v>
      </c>
      <c r="D304" s="11">
        <f>SUM(E304:J304)</f>
        <v>525</v>
      </c>
      <c r="E304" s="11">
        <v>0</v>
      </c>
      <c r="F304" s="163">
        <v>0</v>
      </c>
      <c r="G304" s="163">
        <v>0</v>
      </c>
      <c r="H304" s="11">
        <v>525</v>
      </c>
      <c r="I304" s="11">
        <v>0</v>
      </c>
      <c r="J304" s="11">
        <v>0</v>
      </c>
    </row>
    <row r="305" spans="1:10" x14ac:dyDescent="0.25">
      <c r="A305" s="347"/>
      <c r="B305" s="334"/>
      <c r="C305" s="194" t="s">
        <v>77</v>
      </c>
      <c r="D305" s="11">
        <f>SUM(E305:H305)</f>
        <v>525</v>
      </c>
      <c r="E305" s="11">
        <v>0</v>
      </c>
      <c r="F305" s="163">
        <v>0</v>
      </c>
      <c r="G305" s="163">
        <v>0</v>
      </c>
      <c r="H305" s="11">
        <v>525</v>
      </c>
      <c r="I305" s="11">
        <v>0</v>
      </c>
      <c r="J305" s="11">
        <v>0</v>
      </c>
    </row>
    <row r="306" spans="1:10" x14ac:dyDescent="0.25">
      <c r="A306" s="347"/>
      <c r="B306" s="334"/>
      <c r="C306" s="194" t="s">
        <v>330</v>
      </c>
      <c r="D306" s="11">
        <f t="shared" ref="D306:D310" si="191">SUM(E306:H306)</f>
        <v>525</v>
      </c>
      <c r="E306" s="11">
        <v>0</v>
      </c>
      <c r="F306" s="163">
        <v>0</v>
      </c>
      <c r="G306" s="163">
        <v>0</v>
      </c>
      <c r="H306" s="11">
        <v>525</v>
      </c>
      <c r="I306" s="11">
        <v>0</v>
      </c>
      <c r="J306" s="11">
        <v>0</v>
      </c>
    </row>
    <row r="307" spans="1:10" x14ac:dyDescent="0.25">
      <c r="A307" s="347"/>
      <c r="B307" s="334"/>
      <c r="C307" s="194" t="s">
        <v>331</v>
      </c>
      <c r="D307" s="11">
        <f t="shared" si="191"/>
        <v>525</v>
      </c>
      <c r="E307" s="11">
        <v>0</v>
      </c>
      <c r="F307" s="163">
        <v>0</v>
      </c>
      <c r="G307" s="163">
        <v>0</v>
      </c>
      <c r="H307" s="11">
        <v>525</v>
      </c>
      <c r="I307" s="11">
        <v>0</v>
      </c>
      <c r="J307" s="11">
        <v>0</v>
      </c>
    </row>
    <row r="308" spans="1:10" x14ac:dyDescent="0.25">
      <c r="A308" s="347"/>
      <c r="B308" s="334"/>
      <c r="C308" s="194" t="s">
        <v>341</v>
      </c>
      <c r="D308" s="11">
        <f t="shared" si="191"/>
        <v>525</v>
      </c>
      <c r="E308" s="11">
        <v>0</v>
      </c>
      <c r="F308" s="163">
        <v>0</v>
      </c>
      <c r="G308" s="163">
        <v>0</v>
      </c>
      <c r="H308" s="11">
        <v>525</v>
      </c>
      <c r="I308" s="11">
        <v>0</v>
      </c>
      <c r="J308" s="11">
        <v>0</v>
      </c>
    </row>
    <row r="309" spans="1:10" ht="30" x14ac:dyDescent="0.25">
      <c r="A309" s="347"/>
      <c r="B309" s="334"/>
      <c r="C309" s="194" t="s">
        <v>342</v>
      </c>
      <c r="D309" s="11">
        <f t="shared" si="191"/>
        <v>525</v>
      </c>
      <c r="E309" s="11">
        <v>0</v>
      </c>
      <c r="F309" s="163">
        <v>0</v>
      </c>
      <c r="G309" s="163">
        <v>0</v>
      </c>
      <c r="H309" s="11">
        <v>525</v>
      </c>
      <c r="I309" s="11">
        <v>0</v>
      </c>
      <c r="J309" s="11">
        <v>0</v>
      </c>
    </row>
    <row r="310" spans="1:10" ht="30" x14ac:dyDescent="0.25">
      <c r="A310" s="348"/>
      <c r="B310" s="335"/>
      <c r="C310" s="194" t="s">
        <v>343</v>
      </c>
      <c r="D310" s="11">
        <f t="shared" si="191"/>
        <v>525</v>
      </c>
      <c r="E310" s="11">
        <v>0</v>
      </c>
      <c r="F310" s="163">
        <v>0</v>
      </c>
      <c r="G310" s="163">
        <v>0</v>
      </c>
      <c r="H310" s="11">
        <v>525</v>
      </c>
      <c r="I310" s="11">
        <v>0</v>
      </c>
      <c r="J310" s="11">
        <v>0</v>
      </c>
    </row>
    <row r="311" spans="1:10" ht="28.5" x14ac:dyDescent="0.25">
      <c r="A311" s="346" t="s">
        <v>686</v>
      </c>
      <c r="B311" s="333" t="s">
        <v>687</v>
      </c>
      <c r="C311" s="203" t="s">
        <v>340</v>
      </c>
      <c r="D311" s="205">
        <f t="shared" ref="D311:J311" si="192">SUM(D312:D318)</f>
        <v>0</v>
      </c>
      <c r="E311" s="205">
        <f t="shared" si="192"/>
        <v>0</v>
      </c>
      <c r="F311" s="167">
        <f t="shared" si="192"/>
        <v>0</v>
      </c>
      <c r="G311" s="167">
        <f t="shared" si="192"/>
        <v>0</v>
      </c>
      <c r="H311" s="205">
        <f t="shared" si="192"/>
        <v>0</v>
      </c>
      <c r="I311" s="205">
        <f t="shared" si="192"/>
        <v>0</v>
      </c>
      <c r="J311" s="205">
        <f t="shared" si="192"/>
        <v>0</v>
      </c>
    </row>
    <row r="312" spans="1:10" x14ac:dyDescent="0.25">
      <c r="A312" s="230"/>
      <c r="B312" s="334"/>
      <c r="C312" s="194" t="s">
        <v>73</v>
      </c>
      <c r="D312" s="11">
        <f>SUM(E312:J312)</f>
        <v>0</v>
      </c>
      <c r="E312" s="11">
        <v>0</v>
      </c>
      <c r="F312" s="163">
        <v>0</v>
      </c>
      <c r="G312" s="163">
        <v>0</v>
      </c>
      <c r="H312" s="11">
        <v>0</v>
      </c>
      <c r="I312" s="11">
        <v>0</v>
      </c>
      <c r="J312" s="11">
        <v>0</v>
      </c>
    </row>
    <row r="313" spans="1:10" x14ac:dyDescent="0.25">
      <c r="A313" s="230"/>
      <c r="B313" s="334"/>
      <c r="C313" s="194" t="s">
        <v>77</v>
      </c>
      <c r="D313" s="11">
        <f>SUM(E313:H313)</f>
        <v>0</v>
      </c>
      <c r="E313" s="11">
        <v>0</v>
      </c>
      <c r="F313" s="163">
        <v>0</v>
      </c>
      <c r="G313" s="163">
        <v>0</v>
      </c>
      <c r="H313" s="11">
        <v>0</v>
      </c>
      <c r="I313" s="11">
        <v>0</v>
      </c>
      <c r="J313" s="11">
        <v>0</v>
      </c>
    </row>
    <row r="314" spans="1:10" x14ac:dyDescent="0.25">
      <c r="A314" s="230"/>
      <c r="B314" s="334"/>
      <c r="C314" s="194" t="s">
        <v>330</v>
      </c>
      <c r="D314" s="11">
        <f t="shared" ref="D314:D318" si="193">SUM(E314:H314)</f>
        <v>0</v>
      </c>
      <c r="E314" s="11">
        <v>0</v>
      </c>
      <c r="F314" s="163">
        <v>0</v>
      </c>
      <c r="G314" s="163">
        <v>0</v>
      </c>
      <c r="H314" s="11">
        <v>0</v>
      </c>
      <c r="I314" s="11">
        <v>0</v>
      </c>
      <c r="J314" s="11">
        <v>0</v>
      </c>
    </row>
    <row r="315" spans="1:10" x14ac:dyDescent="0.25">
      <c r="A315" s="230"/>
      <c r="B315" s="334"/>
      <c r="C315" s="194" t="s">
        <v>331</v>
      </c>
      <c r="D315" s="11">
        <f t="shared" si="193"/>
        <v>0</v>
      </c>
      <c r="E315" s="11">
        <v>0</v>
      </c>
      <c r="F315" s="163">
        <v>0</v>
      </c>
      <c r="G315" s="163">
        <v>0</v>
      </c>
      <c r="H315" s="11">
        <v>0</v>
      </c>
      <c r="I315" s="11">
        <v>0</v>
      </c>
      <c r="J315" s="11">
        <v>0</v>
      </c>
    </row>
    <row r="316" spans="1:10" x14ac:dyDescent="0.25">
      <c r="A316" s="230"/>
      <c r="B316" s="334"/>
      <c r="C316" s="194" t="s">
        <v>341</v>
      </c>
      <c r="D316" s="11">
        <f t="shared" si="193"/>
        <v>0</v>
      </c>
      <c r="E316" s="11">
        <v>0</v>
      </c>
      <c r="F316" s="163">
        <v>0</v>
      </c>
      <c r="G316" s="163">
        <v>0</v>
      </c>
      <c r="H316" s="11">
        <v>0</v>
      </c>
      <c r="I316" s="11">
        <v>0</v>
      </c>
      <c r="J316" s="11">
        <v>0</v>
      </c>
    </row>
    <row r="317" spans="1:10" ht="30" x14ac:dyDescent="0.25">
      <c r="A317" s="230"/>
      <c r="B317" s="334"/>
      <c r="C317" s="194" t="s">
        <v>342</v>
      </c>
      <c r="D317" s="11">
        <f t="shared" si="193"/>
        <v>0</v>
      </c>
      <c r="E317" s="11">
        <v>0</v>
      </c>
      <c r="F317" s="163">
        <v>0</v>
      </c>
      <c r="G317" s="163">
        <v>0</v>
      </c>
      <c r="H317" s="11">
        <v>0</v>
      </c>
      <c r="I317" s="11">
        <v>0</v>
      </c>
      <c r="J317" s="11">
        <v>0</v>
      </c>
    </row>
    <row r="318" spans="1:10" ht="30" x14ac:dyDescent="0.25">
      <c r="A318" s="231"/>
      <c r="B318" s="335"/>
      <c r="C318" s="194" t="s">
        <v>343</v>
      </c>
      <c r="D318" s="11">
        <f t="shared" si="193"/>
        <v>0</v>
      </c>
      <c r="E318" s="11">
        <v>0</v>
      </c>
      <c r="F318" s="163">
        <v>0</v>
      </c>
      <c r="G318" s="163">
        <v>0</v>
      </c>
      <c r="H318" s="11">
        <v>0</v>
      </c>
      <c r="I318" s="11">
        <v>0</v>
      </c>
      <c r="J318" s="11">
        <v>0</v>
      </c>
    </row>
    <row r="319" spans="1:10" x14ac:dyDescent="0.25">
      <c r="A319" s="193">
        <v>8</v>
      </c>
      <c r="B319" s="248" t="s">
        <v>710</v>
      </c>
      <c r="C319" s="362"/>
      <c r="D319" s="362"/>
      <c r="E319" s="362"/>
      <c r="F319" s="362"/>
      <c r="G319" s="362"/>
      <c r="H319" s="362"/>
      <c r="I319" s="362"/>
      <c r="J319" s="363"/>
    </row>
    <row r="320" spans="1:10" ht="28.5" x14ac:dyDescent="0.25">
      <c r="A320" s="346" t="s">
        <v>736</v>
      </c>
      <c r="B320" s="333" t="s">
        <v>706</v>
      </c>
      <c r="C320" s="203" t="s">
        <v>340</v>
      </c>
      <c r="D320" s="205">
        <f t="shared" ref="D320:J320" si="194">SUM(D321:D327)</f>
        <v>7231.6</v>
      </c>
      <c r="E320" s="205">
        <f t="shared" si="194"/>
        <v>0</v>
      </c>
      <c r="F320" s="205">
        <f t="shared" si="194"/>
        <v>0</v>
      </c>
      <c r="G320" s="167">
        <f t="shared" si="194"/>
        <v>0</v>
      </c>
      <c r="H320" s="205">
        <f t="shared" si="194"/>
        <v>7231.6</v>
      </c>
      <c r="I320" s="168">
        <f t="shared" si="194"/>
        <v>0</v>
      </c>
      <c r="J320" s="205">
        <f t="shared" si="194"/>
        <v>0</v>
      </c>
    </row>
    <row r="321" spans="1:10" x14ac:dyDescent="0.25">
      <c r="A321" s="347"/>
      <c r="B321" s="334"/>
      <c r="C321" s="194" t="s">
        <v>73</v>
      </c>
      <c r="D321" s="11">
        <f>SUM(E321:J321)</f>
        <v>0</v>
      </c>
      <c r="E321" s="11">
        <v>0</v>
      </c>
      <c r="F321" s="163">
        <v>0</v>
      </c>
      <c r="G321" s="163">
        <v>0</v>
      </c>
      <c r="H321" s="11">
        <f>H329</f>
        <v>0</v>
      </c>
      <c r="I321" s="169">
        <v>0</v>
      </c>
      <c r="J321" s="11">
        <v>0</v>
      </c>
    </row>
    <row r="322" spans="1:10" x14ac:dyDescent="0.25">
      <c r="A322" s="347"/>
      <c r="B322" s="334"/>
      <c r="C322" s="194" t="s">
        <v>77</v>
      </c>
      <c r="D322" s="11">
        <f>SUM(E322:H322)</f>
        <v>7231.6</v>
      </c>
      <c r="E322" s="11">
        <f>SUM(E330)</f>
        <v>0</v>
      </c>
      <c r="F322" s="11">
        <f>SUM(F330)</f>
        <v>0</v>
      </c>
      <c r="G322" s="163">
        <v>0</v>
      </c>
      <c r="H322" s="11">
        <f t="shared" ref="H322:H327" si="195">H330</f>
        <v>7231.6</v>
      </c>
      <c r="I322" s="169">
        <v>0</v>
      </c>
      <c r="J322" s="11">
        <v>0</v>
      </c>
    </row>
    <row r="323" spans="1:10" x14ac:dyDescent="0.25">
      <c r="A323" s="347"/>
      <c r="B323" s="334"/>
      <c r="C323" s="194" t="s">
        <v>330</v>
      </c>
      <c r="D323" s="11">
        <f t="shared" ref="D323:D327" si="196">SUM(E323:H323)</f>
        <v>0</v>
      </c>
      <c r="E323" s="11">
        <v>0</v>
      </c>
      <c r="F323" s="163">
        <v>0</v>
      </c>
      <c r="G323" s="163">
        <v>0</v>
      </c>
      <c r="H323" s="11">
        <f t="shared" si="195"/>
        <v>0</v>
      </c>
      <c r="I323" s="169">
        <v>0</v>
      </c>
      <c r="J323" s="11">
        <v>0</v>
      </c>
    </row>
    <row r="324" spans="1:10" x14ac:dyDescent="0.25">
      <c r="A324" s="347"/>
      <c r="B324" s="334"/>
      <c r="C324" s="194" t="s">
        <v>331</v>
      </c>
      <c r="D324" s="11">
        <f t="shared" si="196"/>
        <v>0</v>
      </c>
      <c r="E324" s="11">
        <v>0</v>
      </c>
      <c r="F324" s="163">
        <v>0</v>
      </c>
      <c r="G324" s="163">
        <v>0</v>
      </c>
      <c r="H324" s="11">
        <f t="shared" si="195"/>
        <v>0</v>
      </c>
      <c r="I324" s="169">
        <v>0</v>
      </c>
      <c r="J324" s="11">
        <v>0</v>
      </c>
    </row>
    <row r="325" spans="1:10" x14ac:dyDescent="0.25">
      <c r="A325" s="347"/>
      <c r="B325" s="334"/>
      <c r="C325" s="194" t="s">
        <v>341</v>
      </c>
      <c r="D325" s="11">
        <f t="shared" si="196"/>
        <v>0</v>
      </c>
      <c r="E325" s="11">
        <v>0</v>
      </c>
      <c r="F325" s="163">
        <v>0</v>
      </c>
      <c r="G325" s="163">
        <v>0</v>
      </c>
      <c r="H325" s="11">
        <f t="shared" si="195"/>
        <v>0</v>
      </c>
      <c r="I325" s="169">
        <v>0</v>
      </c>
      <c r="J325" s="11">
        <v>0</v>
      </c>
    </row>
    <row r="326" spans="1:10" ht="30" x14ac:dyDescent="0.25">
      <c r="A326" s="347"/>
      <c r="B326" s="334"/>
      <c r="C326" s="194" t="s">
        <v>342</v>
      </c>
      <c r="D326" s="11">
        <f t="shared" si="196"/>
        <v>0</v>
      </c>
      <c r="E326" s="11">
        <v>0</v>
      </c>
      <c r="F326" s="163">
        <v>0</v>
      </c>
      <c r="G326" s="163">
        <v>0</v>
      </c>
      <c r="H326" s="11">
        <f t="shared" si="195"/>
        <v>0</v>
      </c>
      <c r="I326" s="169">
        <v>0</v>
      </c>
      <c r="J326" s="11">
        <v>0</v>
      </c>
    </row>
    <row r="327" spans="1:10" ht="30" x14ac:dyDescent="0.25">
      <c r="A327" s="348"/>
      <c r="B327" s="335"/>
      <c r="C327" s="194" t="s">
        <v>343</v>
      </c>
      <c r="D327" s="11">
        <f t="shared" si="196"/>
        <v>0</v>
      </c>
      <c r="E327" s="11">
        <v>0</v>
      </c>
      <c r="F327" s="163">
        <v>0</v>
      </c>
      <c r="G327" s="163">
        <v>0</v>
      </c>
      <c r="H327" s="11">
        <f t="shared" si="195"/>
        <v>0</v>
      </c>
      <c r="I327" s="169">
        <v>0</v>
      </c>
      <c r="J327" s="11">
        <v>0</v>
      </c>
    </row>
    <row r="328" spans="1:10" ht="28.5" x14ac:dyDescent="0.25">
      <c r="A328" s="346" t="s">
        <v>116</v>
      </c>
      <c r="B328" s="333" t="s">
        <v>696</v>
      </c>
      <c r="C328" s="203" t="s">
        <v>340</v>
      </c>
      <c r="D328" s="205">
        <f t="shared" ref="D328:J328" si="197">SUM(D329:D335)</f>
        <v>7231.6</v>
      </c>
      <c r="E328" s="205">
        <f t="shared" si="197"/>
        <v>0</v>
      </c>
      <c r="F328" s="167">
        <f t="shared" si="197"/>
        <v>0</v>
      </c>
      <c r="G328" s="167">
        <f t="shared" si="197"/>
        <v>0</v>
      </c>
      <c r="H328" s="205">
        <f t="shared" si="197"/>
        <v>7231.6</v>
      </c>
      <c r="I328" s="168">
        <f t="shared" si="197"/>
        <v>0</v>
      </c>
      <c r="J328" s="205">
        <f t="shared" si="197"/>
        <v>0</v>
      </c>
    </row>
    <row r="329" spans="1:10" x14ac:dyDescent="0.25">
      <c r="A329" s="347"/>
      <c r="B329" s="334"/>
      <c r="C329" s="194" t="s">
        <v>73</v>
      </c>
      <c r="D329" s="11">
        <f>SUM(E329:J329)</f>
        <v>0</v>
      </c>
      <c r="E329" s="11">
        <v>0</v>
      </c>
      <c r="F329" s="163">
        <v>0</v>
      </c>
      <c r="G329" s="163">
        <v>0</v>
      </c>
      <c r="H329" s="11">
        <v>0</v>
      </c>
      <c r="I329" s="169">
        <v>0</v>
      </c>
      <c r="J329" s="11">
        <v>0</v>
      </c>
    </row>
    <row r="330" spans="1:10" x14ac:dyDescent="0.25">
      <c r="A330" s="347"/>
      <c r="B330" s="334"/>
      <c r="C330" s="194" t="s">
        <v>77</v>
      </c>
      <c r="D330" s="11">
        <f>SUM(E330:H330)</f>
        <v>7231.6</v>
      </c>
      <c r="E330" s="11">
        <v>0</v>
      </c>
      <c r="F330" s="163">
        <v>0</v>
      </c>
      <c r="G330" s="163">
        <v>0</v>
      </c>
      <c r="H330" s="11">
        <v>7231.6</v>
      </c>
      <c r="I330" s="169">
        <v>0</v>
      </c>
      <c r="J330" s="11">
        <v>0</v>
      </c>
    </row>
    <row r="331" spans="1:10" x14ac:dyDescent="0.25">
      <c r="A331" s="347"/>
      <c r="B331" s="334"/>
      <c r="C331" s="194" t="s">
        <v>330</v>
      </c>
      <c r="D331" s="11">
        <f t="shared" ref="D331:D335" si="198">SUM(E331:H331)</f>
        <v>0</v>
      </c>
      <c r="E331" s="11">
        <v>0</v>
      </c>
      <c r="F331" s="163">
        <v>0</v>
      </c>
      <c r="G331" s="163">
        <v>0</v>
      </c>
      <c r="H331" s="11">
        <v>0</v>
      </c>
      <c r="I331" s="169">
        <v>0</v>
      </c>
      <c r="J331" s="11">
        <v>0</v>
      </c>
    </row>
    <row r="332" spans="1:10" x14ac:dyDescent="0.25">
      <c r="A332" s="347"/>
      <c r="B332" s="334"/>
      <c r="C332" s="194" t="s">
        <v>331</v>
      </c>
      <c r="D332" s="11">
        <f t="shared" si="198"/>
        <v>0</v>
      </c>
      <c r="E332" s="11">
        <v>0</v>
      </c>
      <c r="F332" s="163">
        <v>0</v>
      </c>
      <c r="G332" s="163">
        <v>0</v>
      </c>
      <c r="H332" s="11">
        <v>0</v>
      </c>
      <c r="I332" s="169">
        <v>0</v>
      </c>
      <c r="J332" s="11">
        <v>0</v>
      </c>
    </row>
    <row r="333" spans="1:10" x14ac:dyDescent="0.25">
      <c r="A333" s="347"/>
      <c r="B333" s="334"/>
      <c r="C333" s="194" t="s">
        <v>341</v>
      </c>
      <c r="D333" s="11">
        <f t="shared" si="198"/>
        <v>0</v>
      </c>
      <c r="E333" s="11">
        <v>0</v>
      </c>
      <c r="F333" s="163">
        <v>0</v>
      </c>
      <c r="G333" s="163">
        <v>0</v>
      </c>
      <c r="H333" s="11">
        <v>0</v>
      </c>
      <c r="I333" s="169">
        <v>0</v>
      </c>
      <c r="J333" s="11">
        <v>0</v>
      </c>
    </row>
    <row r="334" spans="1:10" ht="30" x14ac:dyDescent="0.25">
      <c r="A334" s="347"/>
      <c r="B334" s="334"/>
      <c r="C334" s="194" t="s">
        <v>342</v>
      </c>
      <c r="D334" s="11">
        <f t="shared" si="198"/>
        <v>0</v>
      </c>
      <c r="E334" s="11">
        <v>0</v>
      </c>
      <c r="F334" s="163">
        <v>0</v>
      </c>
      <c r="G334" s="163">
        <v>0</v>
      </c>
      <c r="H334" s="11">
        <v>0</v>
      </c>
      <c r="I334" s="169">
        <v>0</v>
      </c>
      <c r="J334" s="11">
        <v>0</v>
      </c>
    </row>
    <row r="335" spans="1:10" ht="30" x14ac:dyDescent="0.25">
      <c r="A335" s="348"/>
      <c r="B335" s="335"/>
      <c r="C335" s="194" t="s">
        <v>343</v>
      </c>
      <c r="D335" s="11">
        <f t="shared" si="198"/>
        <v>0</v>
      </c>
      <c r="E335" s="11">
        <v>0</v>
      </c>
      <c r="F335" s="163">
        <v>0</v>
      </c>
      <c r="G335" s="163">
        <v>0</v>
      </c>
      <c r="H335" s="11">
        <v>0</v>
      </c>
      <c r="I335" s="169">
        <v>0</v>
      </c>
      <c r="J335" s="11">
        <v>0</v>
      </c>
    </row>
    <row r="336" spans="1:10" ht="33.75" customHeight="1" x14ac:dyDescent="0.25">
      <c r="A336" s="201" t="s">
        <v>376</v>
      </c>
      <c r="B336" s="248" t="s">
        <v>711</v>
      </c>
      <c r="C336" s="336"/>
      <c r="D336" s="336"/>
      <c r="E336" s="336"/>
      <c r="F336" s="336"/>
      <c r="G336" s="336"/>
      <c r="H336" s="249"/>
      <c r="I336" s="157"/>
      <c r="J336" s="206"/>
    </row>
    <row r="337" spans="1:10" ht="28.5" x14ac:dyDescent="0.25">
      <c r="A337" s="343" t="s">
        <v>376</v>
      </c>
      <c r="B337" s="357" t="s">
        <v>752</v>
      </c>
      <c r="C337" s="203" t="s">
        <v>340</v>
      </c>
      <c r="D337" s="205">
        <f>D338+D339+D340+D341+D342+D343+D344</f>
        <v>7259.5999999999995</v>
      </c>
      <c r="E337" s="205">
        <f t="shared" ref="E337:J337" si="199">E338+E339+E340+E341+E342+E343+E344</f>
        <v>0</v>
      </c>
      <c r="F337" s="205">
        <f t="shared" si="199"/>
        <v>0</v>
      </c>
      <c r="G337" s="205">
        <f t="shared" si="199"/>
        <v>0</v>
      </c>
      <c r="H337" s="205">
        <f t="shared" si="199"/>
        <v>7259.5999999999995</v>
      </c>
      <c r="I337" s="205">
        <f t="shared" ref="I337" si="200">I338+I339+I340+I341+I342+I343+I344</f>
        <v>0</v>
      </c>
      <c r="J337" s="205">
        <f t="shared" si="199"/>
        <v>0</v>
      </c>
    </row>
    <row r="338" spans="1:10" ht="28.5" customHeight="1" x14ac:dyDescent="0.25">
      <c r="A338" s="360"/>
      <c r="B338" s="358"/>
      <c r="C338" s="194" t="s">
        <v>73</v>
      </c>
      <c r="D338" s="11">
        <f>E338+F338+G338+H338+J338</f>
        <v>1278</v>
      </c>
      <c r="E338" s="11">
        <f t="shared" ref="E338:G338" si="201">E346</f>
        <v>0</v>
      </c>
      <c r="F338" s="11">
        <f t="shared" si="201"/>
        <v>0</v>
      </c>
      <c r="G338" s="11">
        <f t="shared" si="201"/>
        <v>0</v>
      </c>
      <c r="H338" s="11">
        <f>H346+H386</f>
        <v>1278</v>
      </c>
      <c r="I338" s="11">
        <f>I346</f>
        <v>0</v>
      </c>
      <c r="J338" s="11">
        <f>J346</f>
        <v>0</v>
      </c>
    </row>
    <row r="339" spans="1:10" x14ac:dyDescent="0.25">
      <c r="A339" s="360"/>
      <c r="B339" s="358"/>
      <c r="C339" s="194" t="s">
        <v>77</v>
      </c>
      <c r="D339" s="11">
        <f t="shared" ref="D339:D344" si="202">E339+F339+G339+H339+J339</f>
        <v>938.1</v>
      </c>
      <c r="E339" s="11">
        <f t="shared" ref="E339:G339" si="203">E347</f>
        <v>0</v>
      </c>
      <c r="F339" s="11">
        <f t="shared" si="203"/>
        <v>0</v>
      </c>
      <c r="G339" s="11">
        <f t="shared" si="203"/>
        <v>0</v>
      </c>
      <c r="H339" s="11">
        <f t="shared" ref="H339:H344" si="204">H347+H387</f>
        <v>938.1</v>
      </c>
      <c r="I339" s="11">
        <f t="shared" ref="I339:J344" si="205">I347</f>
        <v>0</v>
      </c>
      <c r="J339" s="11">
        <f t="shared" si="205"/>
        <v>0</v>
      </c>
    </row>
    <row r="340" spans="1:10" x14ac:dyDescent="0.25">
      <c r="A340" s="360"/>
      <c r="B340" s="358"/>
      <c r="C340" s="194" t="s">
        <v>330</v>
      </c>
      <c r="D340" s="11">
        <f t="shared" si="202"/>
        <v>1008.7</v>
      </c>
      <c r="E340" s="11">
        <f t="shared" ref="E340:G340" si="206">E348</f>
        <v>0</v>
      </c>
      <c r="F340" s="11">
        <f t="shared" si="206"/>
        <v>0</v>
      </c>
      <c r="G340" s="11">
        <f t="shared" si="206"/>
        <v>0</v>
      </c>
      <c r="H340" s="11">
        <f t="shared" si="204"/>
        <v>1008.7</v>
      </c>
      <c r="I340" s="11">
        <f t="shared" si="205"/>
        <v>0</v>
      </c>
      <c r="J340" s="11">
        <f t="shared" si="205"/>
        <v>0</v>
      </c>
    </row>
    <row r="341" spans="1:10" x14ac:dyDescent="0.25">
      <c r="A341" s="360"/>
      <c r="B341" s="358"/>
      <c r="C341" s="194" t="s">
        <v>331</v>
      </c>
      <c r="D341" s="11">
        <f t="shared" si="202"/>
        <v>1008.7</v>
      </c>
      <c r="E341" s="11">
        <f t="shared" ref="E341:G341" si="207">E349</f>
        <v>0</v>
      </c>
      <c r="F341" s="11">
        <f t="shared" si="207"/>
        <v>0</v>
      </c>
      <c r="G341" s="11">
        <f t="shared" si="207"/>
        <v>0</v>
      </c>
      <c r="H341" s="11">
        <f t="shared" si="204"/>
        <v>1008.7</v>
      </c>
      <c r="I341" s="11">
        <f t="shared" si="205"/>
        <v>0</v>
      </c>
      <c r="J341" s="11">
        <f t="shared" si="205"/>
        <v>0</v>
      </c>
    </row>
    <row r="342" spans="1:10" x14ac:dyDescent="0.25">
      <c r="A342" s="360"/>
      <c r="B342" s="358"/>
      <c r="C342" s="203" t="s">
        <v>341</v>
      </c>
      <c r="D342" s="11">
        <f t="shared" si="202"/>
        <v>1008.7</v>
      </c>
      <c r="E342" s="11">
        <f t="shared" ref="E342:G342" si="208">E350</f>
        <v>0</v>
      </c>
      <c r="F342" s="11">
        <f t="shared" si="208"/>
        <v>0</v>
      </c>
      <c r="G342" s="11">
        <f t="shared" si="208"/>
        <v>0</v>
      </c>
      <c r="H342" s="11">
        <f t="shared" si="204"/>
        <v>1008.7</v>
      </c>
      <c r="I342" s="11">
        <f t="shared" si="205"/>
        <v>0</v>
      </c>
      <c r="J342" s="11">
        <f t="shared" si="205"/>
        <v>0</v>
      </c>
    </row>
    <row r="343" spans="1:10" ht="30" x14ac:dyDescent="0.25">
      <c r="A343" s="360"/>
      <c r="B343" s="358"/>
      <c r="C343" s="194" t="s">
        <v>342</v>
      </c>
      <c r="D343" s="11">
        <f t="shared" si="202"/>
        <v>1008.7</v>
      </c>
      <c r="E343" s="11">
        <f t="shared" ref="E343:G343" si="209">E351</f>
        <v>0</v>
      </c>
      <c r="F343" s="11">
        <f t="shared" si="209"/>
        <v>0</v>
      </c>
      <c r="G343" s="11">
        <f t="shared" si="209"/>
        <v>0</v>
      </c>
      <c r="H343" s="11">
        <f t="shared" si="204"/>
        <v>1008.7</v>
      </c>
      <c r="I343" s="11">
        <f t="shared" si="205"/>
        <v>0</v>
      </c>
      <c r="J343" s="11">
        <f t="shared" si="205"/>
        <v>0</v>
      </c>
    </row>
    <row r="344" spans="1:10" ht="30" x14ac:dyDescent="0.25">
      <c r="A344" s="361"/>
      <c r="B344" s="359"/>
      <c r="C344" s="194" t="s">
        <v>343</v>
      </c>
      <c r="D344" s="11">
        <f t="shared" si="202"/>
        <v>1008.7</v>
      </c>
      <c r="E344" s="11">
        <f t="shared" ref="E344:G344" si="210">E352</f>
        <v>0</v>
      </c>
      <c r="F344" s="11">
        <f t="shared" si="210"/>
        <v>0</v>
      </c>
      <c r="G344" s="11">
        <f t="shared" si="210"/>
        <v>0</v>
      </c>
      <c r="H344" s="11">
        <f t="shared" si="204"/>
        <v>1008.7</v>
      </c>
      <c r="I344" s="11">
        <f t="shared" si="205"/>
        <v>0</v>
      </c>
      <c r="J344" s="11">
        <f t="shared" si="205"/>
        <v>0</v>
      </c>
    </row>
    <row r="345" spans="1:10" ht="28.5" x14ac:dyDescent="0.25">
      <c r="A345" s="346" t="s">
        <v>712</v>
      </c>
      <c r="B345" s="333" t="s">
        <v>215</v>
      </c>
      <c r="C345" s="203" t="s">
        <v>340</v>
      </c>
      <c r="D345" s="205">
        <f>SUM(D346:D352)</f>
        <v>6469.5999999999995</v>
      </c>
      <c r="E345" s="205">
        <f>SUM(E346:E352)</f>
        <v>0</v>
      </c>
      <c r="F345" s="205">
        <f t="shared" ref="F345" si="211">SUM(F346:F352)</f>
        <v>0</v>
      </c>
      <c r="G345" s="205">
        <f t="shared" ref="G345:J345" si="212">SUM(G346:G352)</f>
        <v>0</v>
      </c>
      <c r="H345" s="205">
        <f t="shared" si="212"/>
        <v>6469.5999999999995</v>
      </c>
      <c r="I345" s="205">
        <f t="shared" ref="I345" si="213">SUM(I346:I352)</f>
        <v>0</v>
      </c>
      <c r="J345" s="205">
        <f t="shared" si="212"/>
        <v>0</v>
      </c>
    </row>
    <row r="346" spans="1:10" x14ac:dyDescent="0.25">
      <c r="A346" s="347"/>
      <c r="B346" s="334"/>
      <c r="C346" s="194" t="s">
        <v>73</v>
      </c>
      <c r="D346" s="11">
        <f>SUM(E346:H346)</f>
        <v>1088</v>
      </c>
      <c r="E346" s="11">
        <v>0</v>
      </c>
      <c r="F346" s="11">
        <v>0</v>
      </c>
      <c r="G346" s="11">
        <v>0</v>
      </c>
      <c r="H346" s="11">
        <f>H354+H362+H370+H378</f>
        <v>1088</v>
      </c>
      <c r="I346" s="11">
        <v>0</v>
      </c>
      <c r="J346" s="11">
        <v>0</v>
      </c>
    </row>
    <row r="347" spans="1:10" x14ac:dyDescent="0.25">
      <c r="A347" s="347"/>
      <c r="B347" s="334"/>
      <c r="C347" s="194" t="s">
        <v>77</v>
      </c>
      <c r="D347" s="11">
        <f t="shared" ref="D347:D352" si="214">SUM(E347:H347)</f>
        <v>838.1</v>
      </c>
      <c r="E347" s="11">
        <v>0</v>
      </c>
      <c r="F347" s="11">
        <f t="shared" ref="F347:G347" si="215">F355+F363+F371</f>
        <v>0</v>
      </c>
      <c r="G347" s="11">
        <f t="shared" si="215"/>
        <v>0</v>
      </c>
      <c r="H347" s="11">
        <f t="shared" ref="H347:H352" si="216">H355+H363+H371+H379</f>
        <v>838.1</v>
      </c>
      <c r="I347" s="11">
        <v>0</v>
      </c>
      <c r="J347" s="11">
        <v>0</v>
      </c>
    </row>
    <row r="348" spans="1:10" x14ac:dyDescent="0.25">
      <c r="A348" s="347"/>
      <c r="B348" s="334"/>
      <c r="C348" s="194" t="s">
        <v>330</v>
      </c>
      <c r="D348" s="11">
        <f t="shared" si="214"/>
        <v>908.7</v>
      </c>
      <c r="E348" s="11">
        <v>0</v>
      </c>
      <c r="F348" s="11">
        <f>F356+F364+F372</f>
        <v>0</v>
      </c>
      <c r="G348" s="11">
        <f t="shared" ref="G348" si="217">G356+G364+G372</f>
        <v>0</v>
      </c>
      <c r="H348" s="11">
        <f t="shared" si="216"/>
        <v>908.7</v>
      </c>
      <c r="I348" s="11">
        <v>0</v>
      </c>
      <c r="J348" s="11">
        <v>0</v>
      </c>
    </row>
    <row r="349" spans="1:10" x14ac:dyDescent="0.25">
      <c r="A349" s="347"/>
      <c r="B349" s="334"/>
      <c r="C349" s="194" t="s">
        <v>331</v>
      </c>
      <c r="D349" s="11">
        <f t="shared" si="214"/>
        <v>908.7</v>
      </c>
      <c r="E349" s="11">
        <f t="shared" ref="E349:G349" si="218">E357+E365+E373</f>
        <v>0</v>
      </c>
      <c r="F349" s="11">
        <f t="shared" si="218"/>
        <v>0</v>
      </c>
      <c r="G349" s="11">
        <f t="shared" si="218"/>
        <v>0</v>
      </c>
      <c r="H349" s="11">
        <f t="shared" si="216"/>
        <v>908.7</v>
      </c>
      <c r="I349" s="11">
        <v>0</v>
      </c>
      <c r="J349" s="11">
        <v>0</v>
      </c>
    </row>
    <row r="350" spans="1:10" x14ac:dyDescent="0.25">
      <c r="A350" s="347"/>
      <c r="B350" s="334"/>
      <c r="C350" s="194" t="s">
        <v>341</v>
      </c>
      <c r="D350" s="11">
        <f t="shared" si="214"/>
        <v>908.7</v>
      </c>
      <c r="E350" s="11">
        <f t="shared" ref="E350:G350" si="219">E358+E366+E374</f>
        <v>0</v>
      </c>
      <c r="F350" s="11">
        <f t="shared" si="219"/>
        <v>0</v>
      </c>
      <c r="G350" s="11">
        <f t="shared" si="219"/>
        <v>0</v>
      </c>
      <c r="H350" s="11">
        <f t="shared" si="216"/>
        <v>908.7</v>
      </c>
      <c r="I350" s="11">
        <v>0</v>
      </c>
      <c r="J350" s="11">
        <v>0</v>
      </c>
    </row>
    <row r="351" spans="1:10" ht="30" x14ac:dyDescent="0.25">
      <c r="A351" s="347"/>
      <c r="B351" s="334"/>
      <c r="C351" s="194" t="s">
        <v>342</v>
      </c>
      <c r="D351" s="11">
        <f t="shared" si="214"/>
        <v>908.7</v>
      </c>
      <c r="E351" s="11">
        <f t="shared" ref="E351:G351" si="220">E359+E367+E375</f>
        <v>0</v>
      </c>
      <c r="F351" s="11">
        <f t="shared" si="220"/>
        <v>0</v>
      </c>
      <c r="G351" s="11">
        <f t="shared" si="220"/>
        <v>0</v>
      </c>
      <c r="H351" s="11">
        <f t="shared" si="216"/>
        <v>908.7</v>
      </c>
      <c r="I351" s="11">
        <v>0</v>
      </c>
      <c r="J351" s="11">
        <v>0</v>
      </c>
    </row>
    <row r="352" spans="1:10" ht="30" x14ac:dyDescent="0.25">
      <c r="A352" s="348"/>
      <c r="B352" s="335"/>
      <c r="C352" s="194" t="s">
        <v>343</v>
      </c>
      <c r="D352" s="11">
        <f t="shared" si="214"/>
        <v>908.7</v>
      </c>
      <c r="E352" s="11">
        <f>E360+E368+E376</f>
        <v>0</v>
      </c>
      <c r="F352" s="11">
        <f t="shared" ref="F352:G352" si="221">F360+F368+F376</f>
        <v>0</v>
      </c>
      <c r="G352" s="11">
        <f t="shared" si="221"/>
        <v>0</v>
      </c>
      <c r="H352" s="11">
        <f t="shared" si="216"/>
        <v>908.7</v>
      </c>
      <c r="I352" s="11">
        <v>0</v>
      </c>
      <c r="J352" s="11">
        <v>0</v>
      </c>
    </row>
    <row r="353" spans="1:10" ht="25.5" customHeight="1" x14ac:dyDescent="0.25">
      <c r="A353" s="346" t="s">
        <v>713</v>
      </c>
      <c r="B353" s="351" t="s">
        <v>216</v>
      </c>
      <c r="C353" s="203" t="s">
        <v>340</v>
      </c>
      <c r="D353" s="205">
        <f>SUM(E353:H353)</f>
        <v>546</v>
      </c>
      <c r="E353" s="205">
        <f>SUM(E354:E360)</f>
        <v>0</v>
      </c>
      <c r="F353" s="205">
        <f t="shared" ref="F353:J353" si="222">SUM(F354:F360)</f>
        <v>0</v>
      </c>
      <c r="G353" s="205">
        <f t="shared" si="222"/>
        <v>0</v>
      </c>
      <c r="H353" s="205">
        <f t="shared" si="222"/>
        <v>546</v>
      </c>
      <c r="I353" s="205">
        <f t="shared" ref="I353" si="223">SUM(I354:I360)</f>
        <v>0</v>
      </c>
      <c r="J353" s="205">
        <f t="shared" si="222"/>
        <v>0</v>
      </c>
    </row>
    <row r="354" spans="1:10" ht="18.75" customHeight="1" x14ac:dyDescent="0.25">
      <c r="A354" s="347"/>
      <c r="B354" s="352"/>
      <c r="C354" s="194" t="s">
        <v>73</v>
      </c>
      <c r="D354" s="11">
        <f t="shared" ref="D354:D376" si="224">SUM(E354:H354)</f>
        <v>78</v>
      </c>
      <c r="E354" s="11">
        <v>0</v>
      </c>
      <c r="F354" s="11">
        <v>0</v>
      </c>
      <c r="G354" s="11">
        <v>0</v>
      </c>
      <c r="H354" s="11">
        <v>78</v>
      </c>
      <c r="I354" s="11">
        <v>0</v>
      </c>
      <c r="J354" s="11">
        <v>0</v>
      </c>
    </row>
    <row r="355" spans="1:10" ht="18.75" customHeight="1" x14ac:dyDescent="0.25">
      <c r="A355" s="347"/>
      <c r="B355" s="352"/>
      <c r="C355" s="194" t="s">
        <v>77</v>
      </c>
      <c r="D355" s="11">
        <f t="shared" si="224"/>
        <v>78</v>
      </c>
      <c r="E355" s="11">
        <v>0</v>
      </c>
      <c r="F355" s="11">
        <v>0</v>
      </c>
      <c r="G355" s="11">
        <v>0</v>
      </c>
      <c r="H355" s="11">
        <v>78</v>
      </c>
      <c r="I355" s="11">
        <v>0</v>
      </c>
      <c r="J355" s="11">
        <v>0</v>
      </c>
    </row>
    <row r="356" spans="1:10" ht="18" customHeight="1" x14ac:dyDescent="0.25">
      <c r="A356" s="347"/>
      <c r="B356" s="352"/>
      <c r="C356" s="194" t="s">
        <v>330</v>
      </c>
      <c r="D356" s="11">
        <f t="shared" si="224"/>
        <v>78</v>
      </c>
      <c r="E356" s="11">
        <v>0</v>
      </c>
      <c r="F356" s="11">
        <v>0</v>
      </c>
      <c r="G356" s="11">
        <v>0</v>
      </c>
      <c r="H356" s="11">
        <v>78</v>
      </c>
      <c r="I356" s="11">
        <v>0</v>
      </c>
      <c r="J356" s="11">
        <v>0</v>
      </c>
    </row>
    <row r="357" spans="1:10" ht="15.75" customHeight="1" x14ac:dyDescent="0.25">
      <c r="A357" s="347"/>
      <c r="B357" s="352"/>
      <c r="C357" s="194" t="s">
        <v>331</v>
      </c>
      <c r="D357" s="11">
        <f t="shared" si="224"/>
        <v>78</v>
      </c>
      <c r="E357" s="11">
        <v>0</v>
      </c>
      <c r="F357" s="11">
        <v>0</v>
      </c>
      <c r="G357" s="11">
        <v>0</v>
      </c>
      <c r="H357" s="11">
        <v>78</v>
      </c>
      <c r="I357" s="11">
        <v>0</v>
      </c>
      <c r="J357" s="11">
        <v>0</v>
      </c>
    </row>
    <row r="358" spans="1:10" ht="18" customHeight="1" x14ac:dyDescent="0.25">
      <c r="A358" s="347"/>
      <c r="B358" s="352"/>
      <c r="C358" s="194" t="s">
        <v>341</v>
      </c>
      <c r="D358" s="11">
        <f t="shared" si="224"/>
        <v>78</v>
      </c>
      <c r="E358" s="11">
        <v>0</v>
      </c>
      <c r="F358" s="11">
        <v>0</v>
      </c>
      <c r="G358" s="11">
        <v>0</v>
      </c>
      <c r="H358" s="11">
        <v>78</v>
      </c>
      <c r="I358" s="11">
        <v>0</v>
      </c>
      <c r="J358" s="11">
        <v>0</v>
      </c>
    </row>
    <row r="359" spans="1:10" ht="39" customHeight="1" x14ac:dyDescent="0.25">
      <c r="A359" s="347"/>
      <c r="B359" s="352"/>
      <c r="C359" s="194" t="s">
        <v>342</v>
      </c>
      <c r="D359" s="11">
        <f t="shared" si="224"/>
        <v>78</v>
      </c>
      <c r="E359" s="11">
        <v>0</v>
      </c>
      <c r="F359" s="11">
        <v>0</v>
      </c>
      <c r="G359" s="11">
        <v>0</v>
      </c>
      <c r="H359" s="11">
        <v>78</v>
      </c>
      <c r="I359" s="11">
        <v>0</v>
      </c>
      <c r="J359" s="11">
        <v>0</v>
      </c>
    </row>
    <row r="360" spans="1:10" ht="39" customHeight="1" x14ac:dyDescent="0.25">
      <c r="A360" s="348"/>
      <c r="B360" s="353"/>
      <c r="C360" s="194" t="s">
        <v>343</v>
      </c>
      <c r="D360" s="11">
        <f t="shared" si="224"/>
        <v>78</v>
      </c>
      <c r="E360" s="11">
        <v>0</v>
      </c>
      <c r="F360" s="11">
        <v>0</v>
      </c>
      <c r="G360" s="11">
        <v>0</v>
      </c>
      <c r="H360" s="11">
        <v>78</v>
      </c>
      <c r="I360" s="11">
        <v>0</v>
      </c>
      <c r="J360" s="11">
        <v>0</v>
      </c>
    </row>
    <row r="361" spans="1:10" ht="28.5" x14ac:dyDescent="0.25">
      <c r="A361" s="346" t="s">
        <v>714</v>
      </c>
      <c r="B361" s="351" t="s">
        <v>217</v>
      </c>
      <c r="C361" s="203" t="s">
        <v>340</v>
      </c>
      <c r="D361" s="205">
        <f>SUM(E361:H361)</f>
        <v>4200</v>
      </c>
      <c r="E361" s="205">
        <f>SUM(E362:E368)</f>
        <v>0</v>
      </c>
      <c r="F361" s="205">
        <f t="shared" ref="F361:J361" si="225">SUM(F362:F368)</f>
        <v>0</v>
      </c>
      <c r="G361" s="205">
        <f t="shared" si="225"/>
        <v>0</v>
      </c>
      <c r="H361" s="205">
        <f t="shared" si="225"/>
        <v>4200</v>
      </c>
      <c r="I361" s="205">
        <f t="shared" ref="I361" si="226">SUM(I362:I368)</f>
        <v>0</v>
      </c>
      <c r="J361" s="205">
        <f t="shared" si="225"/>
        <v>0</v>
      </c>
    </row>
    <row r="362" spans="1:10" x14ac:dyDescent="0.25">
      <c r="A362" s="347"/>
      <c r="B362" s="352"/>
      <c r="C362" s="194" t="s">
        <v>73</v>
      </c>
      <c r="D362" s="11">
        <f t="shared" si="224"/>
        <v>600</v>
      </c>
      <c r="E362" s="11">
        <v>0</v>
      </c>
      <c r="F362" s="11">
        <v>0</v>
      </c>
      <c r="G362" s="11">
        <v>0</v>
      </c>
      <c r="H362" s="11">
        <v>600</v>
      </c>
      <c r="I362" s="11">
        <v>0</v>
      </c>
      <c r="J362" s="11">
        <v>0</v>
      </c>
    </row>
    <row r="363" spans="1:10" x14ac:dyDescent="0.25">
      <c r="A363" s="347"/>
      <c r="B363" s="352"/>
      <c r="C363" s="194" t="s">
        <v>77</v>
      </c>
      <c r="D363" s="11">
        <f t="shared" si="224"/>
        <v>600</v>
      </c>
      <c r="E363" s="11">
        <v>0</v>
      </c>
      <c r="F363" s="11">
        <v>0</v>
      </c>
      <c r="G363" s="11">
        <v>0</v>
      </c>
      <c r="H363" s="11">
        <v>600</v>
      </c>
      <c r="I363" s="11">
        <v>0</v>
      </c>
      <c r="J363" s="11">
        <v>0</v>
      </c>
    </row>
    <row r="364" spans="1:10" x14ac:dyDescent="0.25">
      <c r="A364" s="347"/>
      <c r="B364" s="352"/>
      <c r="C364" s="194" t="s">
        <v>330</v>
      </c>
      <c r="D364" s="11">
        <f t="shared" si="224"/>
        <v>600</v>
      </c>
      <c r="E364" s="11">
        <v>0</v>
      </c>
      <c r="F364" s="11">
        <v>0</v>
      </c>
      <c r="G364" s="11">
        <v>0</v>
      </c>
      <c r="H364" s="11">
        <v>600</v>
      </c>
      <c r="I364" s="11">
        <v>0</v>
      </c>
      <c r="J364" s="11">
        <v>0</v>
      </c>
    </row>
    <row r="365" spans="1:10" x14ac:dyDescent="0.25">
      <c r="A365" s="347"/>
      <c r="B365" s="352"/>
      <c r="C365" s="194" t="s">
        <v>331</v>
      </c>
      <c r="D365" s="11">
        <f t="shared" si="224"/>
        <v>600</v>
      </c>
      <c r="E365" s="11">
        <v>0</v>
      </c>
      <c r="F365" s="11">
        <v>0</v>
      </c>
      <c r="G365" s="11">
        <v>0</v>
      </c>
      <c r="H365" s="11">
        <v>600</v>
      </c>
      <c r="I365" s="11">
        <v>0</v>
      </c>
      <c r="J365" s="11">
        <v>0</v>
      </c>
    </row>
    <row r="366" spans="1:10" x14ac:dyDescent="0.25">
      <c r="A366" s="347"/>
      <c r="B366" s="352"/>
      <c r="C366" s="194" t="s">
        <v>341</v>
      </c>
      <c r="D366" s="11">
        <f t="shared" si="224"/>
        <v>600</v>
      </c>
      <c r="E366" s="11">
        <v>0</v>
      </c>
      <c r="F366" s="11">
        <v>0</v>
      </c>
      <c r="G366" s="11">
        <v>0</v>
      </c>
      <c r="H366" s="11">
        <v>600</v>
      </c>
      <c r="I366" s="11">
        <v>0</v>
      </c>
      <c r="J366" s="11">
        <v>0</v>
      </c>
    </row>
    <row r="367" spans="1:10" ht="30" x14ac:dyDescent="0.25">
      <c r="A367" s="347"/>
      <c r="B367" s="352"/>
      <c r="C367" s="194" t="s">
        <v>342</v>
      </c>
      <c r="D367" s="11">
        <f t="shared" si="224"/>
        <v>600</v>
      </c>
      <c r="E367" s="11">
        <v>0</v>
      </c>
      <c r="F367" s="11">
        <v>0</v>
      </c>
      <c r="G367" s="11">
        <v>0</v>
      </c>
      <c r="H367" s="11">
        <v>600</v>
      </c>
      <c r="I367" s="11">
        <v>0</v>
      </c>
      <c r="J367" s="11">
        <v>0</v>
      </c>
    </row>
    <row r="368" spans="1:10" ht="30" x14ac:dyDescent="0.25">
      <c r="A368" s="348"/>
      <c r="B368" s="353"/>
      <c r="C368" s="194" t="s">
        <v>343</v>
      </c>
      <c r="D368" s="11">
        <f t="shared" si="224"/>
        <v>600</v>
      </c>
      <c r="E368" s="11">
        <v>0</v>
      </c>
      <c r="F368" s="11">
        <v>0</v>
      </c>
      <c r="G368" s="11">
        <v>0</v>
      </c>
      <c r="H368" s="11">
        <v>600</v>
      </c>
      <c r="I368" s="11">
        <v>0</v>
      </c>
      <c r="J368" s="11">
        <v>0</v>
      </c>
    </row>
    <row r="369" spans="1:10" ht="0.75" customHeight="1" x14ac:dyDescent="0.25">
      <c r="A369" s="346" t="s">
        <v>371</v>
      </c>
      <c r="B369" s="351" t="s">
        <v>307</v>
      </c>
      <c r="C369" s="203" t="s">
        <v>340</v>
      </c>
      <c r="D369" s="205">
        <f>D370+D371+D372+D373+D374+D375+D376</f>
        <v>0</v>
      </c>
      <c r="E369" s="205">
        <f t="shared" ref="E369:J369" si="227">E370+E371+E372+E373+E374+E375+E376</f>
        <v>0</v>
      </c>
      <c r="F369" s="205">
        <f t="shared" si="227"/>
        <v>0</v>
      </c>
      <c r="G369" s="205">
        <f t="shared" si="227"/>
        <v>0</v>
      </c>
      <c r="H369" s="205">
        <f t="shared" si="227"/>
        <v>0</v>
      </c>
      <c r="I369" s="205">
        <f t="shared" ref="I369" si="228">I370+I371+I372+I373+I374+I375+I376</f>
        <v>0</v>
      </c>
      <c r="J369" s="205">
        <f t="shared" si="227"/>
        <v>0</v>
      </c>
    </row>
    <row r="370" spans="1:10" hidden="1" x14ac:dyDescent="0.25">
      <c r="A370" s="347"/>
      <c r="B370" s="352"/>
      <c r="C370" s="194" t="s">
        <v>73</v>
      </c>
      <c r="D370" s="11">
        <f t="shared" si="224"/>
        <v>0</v>
      </c>
      <c r="E370" s="163">
        <v>0</v>
      </c>
      <c r="F370" s="163">
        <v>0</v>
      </c>
      <c r="G370" s="163">
        <v>0</v>
      </c>
      <c r="H370" s="11">
        <v>0</v>
      </c>
      <c r="I370" s="11">
        <v>0</v>
      </c>
      <c r="J370" s="11">
        <v>0</v>
      </c>
    </row>
    <row r="371" spans="1:10" hidden="1" x14ac:dyDescent="0.25">
      <c r="A371" s="347"/>
      <c r="B371" s="352"/>
      <c r="C371" s="194" t="s">
        <v>77</v>
      </c>
      <c r="D371" s="11">
        <f t="shared" si="224"/>
        <v>0</v>
      </c>
      <c r="E371" s="163">
        <v>0</v>
      </c>
      <c r="F371" s="163">
        <v>0</v>
      </c>
      <c r="G371" s="163">
        <v>0</v>
      </c>
      <c r="H371" s="11">
        <v>0</v>
      </c>
      <c r="I371" s="11">
        <v>0</v>
      </c>
      <c r="J371" s="11">
        <v>0</v>
      </c>
    </row>
    <row r="372" spans="1:10" hidden="1" x14ac:dyDescent="0.25">
      <c r="A372" s="347"/>
      <c r="B372" s="352"/>
      <c r="C372" s="194" t="s">
        <v>330</v>
      </c>
      <c r="D372" s="11">
        <f t="shared" si="224"/>
        <v>0</v>
      </c>
      <c r="E372" s="163">
        <v>0</v>
      </c>
      <c r="F372" s="163">
        <v>0</v>
      </c>
      <c r="G372" s="163">
        <v>0</v>
      </c>
      <c r="H372" s="11">
        <v>0</v>
      </c>
      <c r="I372" s="11">
        <v>0</v>
      </c>
      <c r="J372" s="11">
        <v>0</v>
      </c>
    </row>
    <row r="373" spans="1:10" hidden="1" x14ac:dyDescent="0.25">
      <c r="A373" s="347"/>
      <c r="B373" s="352"/>
      <c r="C373" s="194" t="s">
        <v>331</v>
      </c>
      <c r="D373" s="11">
        <f t="shared" si="224"/>
        <v>0</v>
      </c>
      <c r="E373" s="163">
        <v>0</v>
      </c>
      <c r="F373" s="163">
        <v>0</v>
      </c>
      <c r="G373" s="163">
        <v>0</v>
      </c>
      <c r="H373" s="11">
        <v>0</v>
      </c>
      <c r="I373" s="11">
        <v>0</v>
      </c>
      <c r="J373" s="11">
        <v>0</v>
      </c>
    </row>
    <row r="374" spans="1:10" hidden="1" x14ac:dyDescent="0.25">
      <c r="A374" s="347"/>
      <c r="B374" s="352"/>
      <c r="C374" s="194" t="s">
        <v>341</v>
      </c>
      <c r="D374" s="11">
        <f t="shared" si="224"/>
        <v>0</v>
      </c>
      <c r="E374" s="163">
        <v>0</v>
      </c>
      <c r="F374" s="163">
        <v>0</v>
      </c>
      <c r="G374" s="163">
        <v>0</v>
      </c>
      <c r="H374" s="11">
        <v>0</v>
      </c>
      <c r="I374" s="11">
        <v>0</v>
      </c>
      <c r="J374" s="11">
        <v>0</v>
      </c>
    </row>
    <row r="375" spans="1:10" ht="30" hidden="1" x14ac:dyDescent="0.25">
      <c r="A375" s="347"/>
      <c r="B375" s="352"/>
      <c r="C375" s="194" t="s">
        <v>342</v>
      </c>
      <c r="D375" s="11">
        <f t="shared" si="224"/>
        <v>0</v>
      </c>
      <c r="E375" s="163">
        <v>0</v>
      </c>
      <c r="F375" s="163">
        <v>0</v>
      </c>
      <c r="G375" s="163">
        <v>0</v>
      </c>
      <c r="H375" s="11">
        <v>0</v>
      </c>
      <c r="I375" s="11">
        <v>0</v>
      </c>
      <c r="J375" s="11">
        <v>0</v>
      </c>
    </row>
    <row r="376" spans="1:10" ht="30" hidden="1" x14ac:dyDescent="0.25">
      <c r="A376" s="348"/>
      <c r="B376" s="353"/>
      <c r="C376" s="194" t="s">
        <v>343</v>
      </c>
      <c r="D376" s="11">
        <f t="shared" si="224"/>
        <v>0</v>
      </c>
      <c r="E376" s="163">
        <v>0</v>
      </c>
      <c r="F376" s="163">
        <v>0</v>
      </c>
      <c r="G376" s="163">
        <v>0</v>
      </c>
      <c r="H376" s="11">
        <v>0</v>
      </c>
      <c r="I376" s="11">
        <v>0</v>
      </c>
      <c r="J376" s="11">
        <v>0</v>
      </c>
    </row>
    <row r="377" spans="1:10" ht="28.5" x14ac:dyDescent="0.25">
      <c r="A377" s="346" t="s">
        <v>715</v>
      </c>
      <c r="B377" s="333" t="s">
        <v>53</v>
      </c>
      <c r="C377" s="203" t="s">
        <v>340</v>
      </c>
      <c r="D377" s="205">
        <f>SUM(D378:D384)</f>
        <v>1723.6000000000001</v>
      </c>
      <c r="E377" s="205">
        <f t="shared" ref="E377" si="229">SUM(E378:E384)</f>
        <v>0</v>
      </c>
      <c r="F377" s="205">
        <f t="shared" ref="F377" si="230">SUM(F378:F384)</f>
        <v>0</v>
      </c>
      <c r="G377" s="205">
        <f t="shared" ref="G377:J377" si="231">SUM(G378:G384)</f>
        <v>0</v>
      </c>
      <c r="H377" s="205">
        <f t="shared" si="231"/>
        <v>1723.6000000000001</v>
      </c>
      <c r="I377" s="205">
        <f t="shared" ref="I377" si="232">SUM(I378:I384)</f>
        <v>0</v>
      </c>
      <c r="J377" s="205">
        <f t="shared" si="231"/>
        <v>0</v>
      </c>
    </row>
    <row r="378" spans="1:10" x14ac:dyDescent="0.25">
      <c r="A378" s="347"/>
      <c r="B378" s="334"/>
      <c r="C378" s="194" t="s">
        <v>73</v>
      </c>
      <c r="D378" s="11">
        <f>SUM(E378:J378)</f>
        <v>410</v>
      </c>
      <c r="E378" s="11">
        <v>0</v>
      </c>
      <c r="F378" s="163">
        <v>0</v>
      </c>
      <c r="G378" s="163">
        <v>0</v>
      </c>
      <c r="H378" s="11">
        <f>245+165</f>
        <v>410</v>
      </c>
      <c r="I378" s="11">
        <v>0</v>
      </c>
      <c r="J378" s="11">
        <v>0</v>
      </c>
    </row>
    <row r="379" spans="1:10" x14ac:dyDescent="0.25">
      <c r="A379" s="347"/>
      <c r="B379" s="334"/>
      <c r="C379" s="194" t="s">
        <v>77</v>
      </c>
      <c r="D379" s="11">
        <f>SUM(E379:J379)</f>
        <v>160.1</v>
      </c>
      <c r="E379" s="11">
        <v>0</v>
      </c>
      <c r="F379" s="163">
        <v>0</v>
      </c>
      <c r="G379" s="163">
        <v>0</v>
      </c>
      <c r="H379" s="11">
        <v>160.1</v>
      </c>
      <c r="I379" s="11">
        <v>0</v>
      </c>
      <c r="J379" s="11">
        <v>0</v>
      </c>
    </row>
    <row r="380" spans="1:10" x14ac:dyDescent="0.25">
      <c r="A380" s="347"/>
      <c r="B380" s="334"/>
      <c r="C380" s="194" t="s">
        <v>330</v>
      </c>
      <c r="D380" s="11">
        <f t="shared" ref="D380:D381" si="233">SUM(E380:J380)</f>
        <v>230.7</v>
      </c>
      <c r="E380" s="11">
        <v>0</v>
      </c>
      <c r="F380" s="163">
        <v>0</v>
      </c>
      <c r="G380" s="163">
        <v>0</v>
      </c>
      <c r="H380" s="11">
        <v>230.7</v>
      </c>
      <c r="I380" s="11">
        <v>0</v>
      </c>
      <c r="J380" s="11">
        <v>0</v>
      </c>
    </row>
    <row r="381" spans="1:10" x14ac:dyDescent="0.25">
      <c r="A381" s="347"/>
      <c r="B381" s="334"/>
      <c r="C381" s="194" t="s">
        <v>331</v>
      </c>
      <c r="D381" s="11">
        <f t="shared" si="233"/>
        <v>230.7</v>
      </c>
      <c r="E381" s="11">
        <v>0</v>
      </c>
      <c r="F381" s="163">
        <v>0</v>
      </c>
      <c r="G381" s="163">
        <v>0</v>
      </c>
      <c r="H381" s="11">
        <v>230.7</v>
      </c>
      <c r="I381" s="11">
        <v>0</v>
      </c>
      <c r="J381" s="11">
        <v>0</v>
      </c>
    </row>
    <row r="382" spans="1:10" x14ac:dyDescent="0.25">
      <c r="A382" s="347"/>
      <c r="B382" s="334"/>
      <c r="C382" s="194" t="s">
        <v>341</v>
      </c>
      <c r="D382" s="11">
        <f>SUM(E382:H382)</f>
        <v>230.7</v>
      </c>
      <c r="E382" s="11">
        <v>0</v>
      </c>
      <c r="F382" s="163">
        <v>0</v>
      </c>
      <c r="G382" s="163">
        <v>0</v>
      </c>
      <c r="H382" s="11">
        <v>230.7</v>
      </c>
      <c r="I382" s="11">
        <v>0</v>
      </c>
      <c r="J382" s="11">
        <v>0</v>
      </c>
    </row>
    <row r="383" spans="1:10" ht="30" x14ac:dyDescent="0.25">
      <c r="A383" s="347"/>
      <c r="B383" s="334"/>
      <c r="C383" s="194" t="s">
        <v>342</v>
      </c>
      <c r="D383" s="11">
        <f>SUM(E383:H383)</f>
        <v>230.7</v>
      </c>
      <c r="E383" s="11">
        <v>0</v>
      </c>
      <c r="F383" s="163">
        <v>0</v>
      </c>
      <c r="G383" s="163">
        <v>0</v>
      </c>
      <c r="H383" s="11">
        <v>230.7</v>
      </c>
      <c r="I383" s="11">
        <v>0</v>
      </c>
      <c r="J383" s="11">
        <v>0</v>
      </c>
    </row>
    <row r="384" spans="1:10" ht="30" x14ac:dyDescent="0.25">
      <c r="A384" s="348"/>
      <c r="B384" s="335"/>
      <c r="C384" s="194" t="s">
        <v>343</v>
      </c>
      <c r="D384" s="11">
        <f>SUM(E384:H384)</f>
        <v>230.7</v>
      </c>
      <c r="E384" s="11">
        <v>0</v>
      </c>
      <c r="F384" s="163">
        <v>0</v>
      </c>
      <c r="G384" s="163">
        <v>0</v>
      </c>
      <c r="H384" s="11">
        <v>230.7</v>
      </c>
      <c r="I384" s="11">
        <v>0</v>
      </c>
      <c r="J384" s="11">
        <v>0</v>
      </c>
    </row>
    <row r="385" spans="1:10" ht="28.5" x14ac:dyDescent="0.25">
      <c r="A385" s="346" t="s">
        <v>379</v>
      </c>
      <c r="B385" s="333" t="s">
        <v>753</v>
      </c>
      <c r="C385" s="203" t="s">
        <v>340</v>
      </c>
      <c r="D385" s="205">
        <f>SUM(D386:D392)</f>
        <v>790</v>
      </c>
      <c r="E385" s="205">
        <f t="shared" ref="E385" si="234">SUM(E386:E392)</f>
        <v>0</v>
      </c>
      <c r="F385" s="205">
        <f t="shared" ref="F385" si="235">SUM(F386:F392)</f>
        <v>0</v>
      </c>
      <c r="G385" s="205">
        <f t="shared" ref="G385" si="236">SUM(G386:G392)</f>
        <v>0</v>
      </c>
      <c r="H385" s="205">
        <f>SUM(H386:H392)</f>
        <v>790</v>
      </c>
      <c r="I385" s="205">
        <f>SUM(I386:I392)</f>
        <v>0</v>
      </c>
      <c r="J385" s="205">
        <f>SUM(J386:J392)</f>
        <v>0</v>
      </c>
    </row>
    <row r="386" spans="1:10" x14ac:dyDescent="0.25">
      <c r="A386" s="347"/>
      <c r="B386" s="334"/>
      <c r="C386" s="194" t="s">
        <v>73</v>
      </c>
      <c r="D386" s="11">
        <f>SUM(E386:J386)</f>
        <v>190</v>
      </c>
      <c r="E386" s="11">
        <f>E394+E402</f>
        <v>0</v>
      </c>
      <c r="F386" s="11">
        <f t="shared" ref="F386" si="237">F394+F402</f>
        <v>0</v>
      </c>
      <c r="G386" s="11">
        <f>G394+G402</f>
        <v>0</v>
      </c>
      <c r="H386" s="11">
        <v>190</v>
      </c>
      <c r="I386" s="11">
        <f>I394+I402</f>
        <v>0</v>
      </c>
      <c r="J386" s="11">
        <f>J394+J402</f>
        <v>0</v>
      </c>
    </row>
    <row r="387" spans="1:10" x14ac:dyDescent="0.25">
      <c r="A387" s="347"/>
      <c r="B387" s="334"/>
      <c r="C387" s="194" t="s">
        <v>77</v>
      </c>
      <c r="D387" s="11">
        <f t="shared" ref="D387:D392" si="238">SUM(E387:J387)</f>
        <v>100</v>
      </c>
      <c r="E387" s="11">
        <f t="shared" ref="E387:J387" si="239">E395+E403</f>
        <v>0</v>
      </c>
      <c r="F387" s="11">
        <f t="shared" si="239"/>
        <v>0</v>
      </c>
      <c r="G387" s="11">
        <f t="shared" si="239"/>
        <v>0</v>
      </c>
      <c r="H387" s="11">
        <f t="shared" si="239"/>
        <v>100</v>
      </c>
      <c r="I387" s="11">
        <f t="shared" ref="I387" si="240">I395+I403</f>
        <v>0</v>
      </c>
      <c r="J387" s="11">
        <f t="shared" si="239"/>
        <v>0</v>
      </c>
    </row>
    <row r="388" spans="1:10" x14ac:dyDescent="0.25">
      <c r="A388" s="347"/>
      <c r="B388" s="334"/>
      <c r="C388" s="194" t="s">
        <v>330</v>
      </c>
      <c r="D388" s="11">
        <f t="shared" si="238"/>
        <v>100</v>
      </c>
      <c r="E388" s="11">
        <f t="shared" ref="E388:J388" si="241">E396+E404</f>
        <v>0</v>
      </c>
      <c r="F388" s="11">
        <f t="shared" si="241"/>
        <v>0</v>
      </c>
      <c r="G388" s="11">
        <f t="shared" si="241"/>
        <v>0</v>
      </c>
      <c r="H388" s="11">
        <f t="shared" si="241"/>
        <v>100</v>
      </c>
      <c r="I388" s="11">
        <f t="shared" ref="I388" si="242">I396+I404</f>
        <v>0</v>
      </c>
      <c r="J388" s="11">
        <f t="shared" si="241"/>
        <v>0</v>
      </c>
    </row>
    <row r="389" spans="1:10" x14ac:dyDescent="0.25">
      <c r="A389" s="347"/>
      <c r="B389" s="334"/>
      <c r="C389" s="194" t="s">
        <v>331</v>
      </c>
      <c r="D389" s="11">
        <f t="shared" si="238"/>
        <v>100</v>
      </c>
      <c r="E389" s="11">
        <f t="shared" ref="E389:J389" si="243">E397+E405</f>
        <v>0</v>
      </c>
      <c r="F389" s="11">
        <f t="shared" si="243"/>
        <v>0</v>
      </c>
      <c r="G389" s="11">
        <f t="shared" si="243"/>
        <v>0</v>
      </c>
      <c r="H389" s="11">
        <f t="shared" si="243"/>
        <v>100</v>
      </c>
      <c r="I389" s="11">
        <f t="shared" ref="I389" si="244">I397+I405</f>
        <v>0</v>
      </c>
      <c r="J389" s="11">
        <f t="shared" si="243"/>
        <v>0</v>
      </c>
    </row>
    <row r="390" spans="1:10" x14ac:dyDescent="0.25">
      <c r="A390" s="347"/>
      <c r="B390" s="334"/>
      <c r="C390" s="194" t="s">
        <v>341</v>
      </c>
      <c r="D390" s="11">
        <f t="shared" si="238"/>
        <v>100</v>
      </c>
      <c r="E390" s="11">
        <f t="shared" ref="E390:J390" si="245">E398+E406</f>
        <v>0</v>
      </c>
      <c r="F390" s="11">
        <f t="shared" si="245"/>
        <v>0</v>
      </c>
      <c r="G390" s="11">
        <f t="shared" si="245"/>
        <v>0</v>
      </c>
      <c r="H390" s="11">
        <f t="shared" si="245"/>
        <v>100</v>
      </c>
      <c r="I390" s="11">
        <f t="shared" ref="I390" si="246">I398+I406</f>
        <v>0</v>
      </c>
      <c r="J390" s="11">
        <f t="shared" si="245"/>
        <v>0</v>
      </c>
    </row>
    <row r="391" spans="1:10" ht="30" x14ac:dyDescent="0.25">
      <c r="A391" s="347"/>
      <c r="B391" s="334"/>
      <c r="C391" s="194" t="s">
        <v>342</v>
      </c>
      <c r="D391" s="11">
        <f t="shared" si="238"/>
        <v>100</v>
      </c>
      <c r="E391" s="11">
        <f t="shared" ref="E391:J391" si="247">E399+E407</f>
        <v>0</v>
      </c>
      <c r="F391" s="11">
        <f t="shared" si="247"/>
        <v>0</v>
      </c>
      <c r="G391" s="11">
        <f t="shared" si="247"/>
        <v>0</v>
      </c>
      <c r="H391" s="11">
        <f t="shared" si="247"/>
        <v>100</v>
      </c>
      <c r="I391" s="11">
        <f t="shared" ref="I391" si="248">I399+I407</f>
        <v>0</v>
      </c>
      <c r="J391" s="11">
        <f t="shared" si="247"/>
        <v>0</v>
      </c>
    </row>
    <row r="392" spans="1:10" ht="42.75" customHeight="1" x14ac:dyDescent="0.25">
      <c r="A392" s="348"/>
      <c r="B392" s="335"/>
      <c r="C392" s="194" t="s">
        <v>343</v>
      </c>
      <c r="D392" s="11">
        <f t="shared" si="238"/>
        <v>100</v>
      </c>
      <c r="E392" s="11">
        <f t="shared" ref="E392:J392" si="249">E400+E408</f>
        <v>0</v>
      </c>
      <c r="F392" s="11">
        <f t="shared" si="249"/>
        <v>0</v>
      </c>
      <c r="G392" s="11">
        <f t="shared" si="249"/>
        <v>0</v>
      </c>
      <c r="H392" s="11">
        <f t="shared" si="249"/>
        <v>100</v>
      </c>
      <c r="I392" s="11">
        <f t="shared" ref="I392" si="250">I400+I408</f>
        <v>0</v>
      </c>
      <c r="J392" s="11">
        <f t="shared" si="249"/>
        <v>0</v>
      </c>
    </row>
    <row r="393" spans="1:10" ht="28.5" x14ac:dyDescent="0.25">
      <c r="A393" s="346" t="s">
        <v>716</v>
      </c>
      <c r="B393" s="333" t="s">
        <v>54</v>
      </c>
      <c r="C393" s="203" t="s">
        <v>340</v>
      </c>
      <c r="D393" s="205">
        <f>SUM(D394:D400)</f>
        <v>0</v>
      </c>
      <c r="E393" s="205">
        <f>SUM(E394:E400)</f>
        <v>0</v>
      </c>
      <c r="F393" s="205">
        <f t="shared" ref="F393" si="251">SUM(F394:F400)</f>
        <v>0</v>
      </c>
      <c r="G393" s="205">
        <f t="shared" ref="G393:J393" si="252">SUM(G394:G400)</f>
        <v>0</v>
      </c>
      <c r="H393" s="205">
        <f t="shared" si="252"/>
        <v>0</v>
      </c>
      <c r="I393" s="205">
        <f t="shared" ref="I393" si="253">SUM(I394:I400)</f>
        <v>0</v>
      </c>
      <c r="J393" s="205">
        <f t="shared" si="252"/>
        <v>0</v>
      </c>
    </row>
    <row r="394" spans="1:10" x14ac:dyDescent="0.25">
      <c r="A394" s="347"/>
      <c r="B394" s="334"/>
      <c r="C394" s="194" t="s">
        <v>73</v>
      </c>
      <c r="D394" s="11">
        <f>SUM(E394:G394)</f>
        <v>0</v>
      </c>
      <c r="E394" s="11">
        <v>0</v>
      </c>
      <c r="F394" s="11">
        <v>0</v>
      </c>
      <c r="G394" s="11">
        <v>0</v>
      </c>
      <c r="H394" s="11">
        <v>0</v>
      </c>
      <c r="I394" s="11">
        <v>0</v>
      </c>
      <c r="J394" s="11">
        <v>0</v>
      </c>
    </row>
    <row r="395" spans="1:10" x14ac:dyDescent="0.25">
      <c r="A395" s="347"/>
      <c r="B395" s="334"/>
      <c r="C395" s="194" t="s">
        <v>77</v>
      </c>
      <c r="D395" s="11">
        <f t="shared" ref="D395" si="254">SUM(E395:G395)</f>
        <v>0</v>
      </c>
      <c r="E395" s="11">
        <v>0</v>
      </c>
      <c r="F395" s="11">
        <v>0</v>
      </c>
      <c r="G395" s="11">
        <v>0</v>
      </c>
      <c r="H395" s="11">
        <v>0</v>
      </c>
      <c r="I395" s="11">
        <v>0</v>
      </c>
      <c r="J395" s="11">
        <v>0</v>
      </c>
    </row>
    <row r="396" spans="1:10" x14ac:dyDescent="0.25">
      <c r="A396" s="347"/>
      <c r="B396" s="334"/>
      <c r="C396" s="194" t="s">
        <v>330</v>
      </c>
      <c r="D396" s="11">
        <f>SUM(E396:J396)</f>
        <v>0</v>
      </c>
      <c r="E396" s="11">
        <v>0</v>
      </c>
      <c r="F396" s="11">
        <v>0</v>
      </c>
      <c r="G396" s="11">
        <v>0</v>
      </c>
      <c r="H396" s="11">
        <v>0</v>
      </c>
      <c r="I396" s="11">
        <v>0</v>
      </c>
      <c r="J396" s="11">
        <v>0</v>
      </c>
    </row>
    <row r="397" spans="1:10" x14ac:dyDescent="0.25">
      <c r="A397" s="347"/>
      <c r="B397" s="334"/>
      <c r="C397" s="194" t="s">
        <v>331</v>
      </c>
      <c r="D397" s="11">
        <f t="shared" ref="D397:D400" si="255">SUM(E397:J397)</f>
        <v>0</v>
      </c>
      <c r="E397" s="11">
        <v>0</v>
      </c>
      <c r="F397" s="11">
        <v>0</v>
      </c>
      <c r="G397" s="11">
        <v>0</v>
      </c>
      <c r="H397" s="11">
        <v>0</v>
      </c>
      <c r="I397" s="11">
        <v>0</v>
      </c>
      <c r="J397" s="11">
        <v>0</v>
      </c>
    </row>
    <row r="398" spans="1:10" x14ac:dyDescent="0.25">
      <c r="A398" s="347"/>
      <c r="B398" s="334"/>
      <c r="C398" s="194" t="s">
        <v>341</v>
      </c>
      <c r="D398" s="11">
        <f t="shared" si="255"/>
        <v>0</v>
      </c>
      <c r="E398" s="11">
        <v>0</v>
      </c>
      <c r="F398" s="11">
        <v>0</v>
      </c>
      <c r="G398" s="11">
        <v>0</v>
      </c>
      <c r="H398" s="11">
        <v>0</v>
      </c>
      <c r="I398" s="11">
        <v>0</v>
      </c>
      <c r="J398" s="11">
        <v>0</v>
      </c>
    </row>
    <row r="399" spans="1:10" ht="27.75" customHeight="1" x14ac:dyDescent="0.25">
      <c r="A399" s="347"/>
      <c r="B399" s="334"/>
      <c r="C399" s="194" t="s">
        <v>342</v>
      </c>
      <c r="D399" s="11">
        <f t="shared" si="255"/>
        <v>0</v>
      </c>
      <c r="E399" s="11">
        <v>0</v>
      </c>
      <c r="F399" s="11">
        <v>0</v>
      </c>
      <c r="G399" s="11">
        <v>0</v>
      </c>
      <c r="H399" s="11">
        <v>0</v>
      </c>
      <c r="I399" s="11">
        <v>0</v>
      </c>
      <c r="J399" s="11">
        <v>0</v>
      </c>
    </row>
    <row r="400" spans="1:10" ht="26.25" customHeight="1" x14ac:dyDescent="0.25">
      <c r="A400" s="348"/>
      <c r="B400" s="335"/>
      <c r="C400" s="194" t="s">
        <v>343</v>
      </c>
      <c r="D400" s="11">
        <f t="shared" si="255"/>
        <v>0</v>
      </c>
      <c r="E400" s="11">
        <v>0</v>
      </c>
      <c r="F400" s="11">
        <v>0</v>
      </c>
      <c r="G400" s="11">
        <v>0</v>
      </c>
      <c r="H400" s="11">
        <v>0</v>
      </c>
      <c r="I400" s="11">
        <v>0</v>
      </c>
      <c r="J400" s="11">
        <v>0</v>
      </c>
    </row>
    <row r="401" spans="1:11" ht="28.5" x14ac:dyDescent="0.25">
      <c r="A401" s="346" t="s">
        <v>717</v>
      </c>
      <c r="B401" s="333" t="s">
        <v>55</v>
      </c>
      <c r="C401" s="203" t="s">
        <v>340</v>
      </c>
      <c r="D401" s="205">
        <f>SUM(D402:D408)</f>
        <v>700</v>
      </c>
      <c r="E401" s="205">
        <f>SUM(E402:E408)</f>
        <v>0</v>
      </c>
      <c r="F401" s="205">
        <f t="shared" ref="F401:J401" si="256">SUM(F402:F408)</f>
        <v>0</v>
      </c>
      <c r="G401" s="205">
        <f t="shared" si="256"/>
        <v>0</v>
      </c>
      <c r="H401" s="205">
        <f>SUM(H402:H408)</f>
        <v>700</v>
      </c>
      <c r="I401" s="205">
        <f t="shared" ref="I401" si="257">SUM(I402:I408)</f>
        <v>0</v>
      </c>
      <c r="J401" s="205">
        <f t="shared" si="256"/>
        <v>0</v>
      </c>
    </row>
    <row r="402" spans="1:11" x14ac:dyDescent="0.25">
      <c r="A402" s="347"/>
      <c r="B402" s="334"/>
      <c r="C402" s="194" t="s">
        <v>73</v>
      </c>
      <c r="D402" s="11">
        <f>SUM(E402:J402)</f>
        <v>100</v>
      </c>
      <c r="E402" s="11">
        <v>0</v>
      </c>
      <c r="F402" s="11">
        <v>0</v>
      </c>
      <c r="G402" s="11">
        <v>0</v>
      </c>
      <c r="H402" s="11">
        <v>100</v>
      </c>
      <c r="I402" s="11">
        <v>0</v>
      </c>
      <c r="J402" s="11">
        <v>0</v>
      </c>
    </row>
    <row r="403" spans="1:11" x14ac:dyDescent="0.25">
      <c r="A403" s="347"/>
      <c r="B403" s="334"/>
      <c r="C403" s="194" t="s">
        <v>77</v>
      </c>
      <c r="D403" s="11">
        <f>SUM(E403:J403)</f>
        <v>100</v>
      </c>
      <c r="E403" s="11">
        <v>0</v>
      </c>
      <c r="F403" s="11">
        <v>0</v>
      </c>
      <c r="G403" s="11">
        <v>0</v>
      </c>
      <c r="H403" s="11">
        <v>100</v>
      </c>
      <c r="I403" s="11">
        <v>0</v>
      </c>
      <c r="J403" s="11">
        <v>0</v>
      </c>
    </row>
    <row r="404" spans="1:11" x14ac:dyDescent="0.25">
      <c r="A404" s="347"/>
      <c r="B404" s="334"/>
      <c r="C404" s="194" t="s">
        <v>330</v>
      </c>
      <c r="D404" s="11">
        <f>SUM(E404:H404)</f>
        <v>100</v>
      </c>
      <c r="E404" s="11">
        <v>0</v>
      </c>
      <c r="F404" s="11">
        <v>0</v>
      </c>
      <c r="G404" s="11">
        <v>0</v>
      </c>
      <c r="H404" s="11">
        <v>100</v>
      </c>
      <c r="I404" s="11">
        <v>0</v>
      </c>
      <c r="J404" s="11">
        <v>0</v>
      </c>
    </row>
    <row r="405" spans="1:11" x14ac:dyDescent="0.25">
      <c r="A405" s="347"/>
      <c r="B405" s="334"/>
      <c r="C405" s="194" t="s">
        <v>331</v>
      </c>
      <c r="D405" s="11">
        <f t="shared" ref="D405:D408" si="258">SUM(E405:H405)</f>
        <v>100</v>
      </c>
      <c r="E405" s="11">
        <v>0</v>
      </c>
      <c r="F405" s="11">
        <v>0</v>
      </c>
      <c r="G405" s="11">
        <v>0</v>
      </c>
      <c r="H405" s="11">
        <v>100</v>
      </c>
      <c r="I405" s="11">
        <v>0</v>
      </c>
      <c r="J405" s="11">
        <v>0</v>
      </c>
    </row>
    <row r="406" spans="1:11" x14ac:dyDescent="0.25">
      <c r="A406" s="347"/>
      <c r="B406" s="334"/>
      <c r="C406" s="194" t="s">
        <v>341</v>
      </c>
      <c r="D406" s="11">
        <f t="shared" si="258"/>
        <v>100</v>
      </c>
      <c r="E406" s="11">
        <v>0</v>
      </c>
      <c r="F406" s="11">
        <v>0</v>
      </c>
      <c r="G406" s="11">
        <v>0</v>
      </c>
      <c r="H406" s="11">
        <v>100</v>
      </c>
      <c r="I406" s="11">
        <v>0</v>
      </c>
      <c r="J406" s="11">
        <v>0</v>
      </c>
    </row>
    <row r="407" spans="1:11" ht="30" x14ac:dyDescent="0.25">
      <c r="A407" s="347"/>
      <c r="B407" s="334"/>
      <c r="C407" s="194" t="s">
        <v>342</v>
      </c>
      <c r="D407" s="11">
        <f t="shared" si="258"/>
        <v>100</v>
      </c>
      <c r="E407" s="11">
        <v>0</v>
      </c>
      <c r="F407" s="11">
        <v>0</v>
      </c>
      <c r="G407" s="11">
        <v>0</v>
      </c>
      <c r="H407" s="11">
        <v>100</v>
      </c>
      <c r="I407" s="11">
        <v>0</v>
      </c>
      <c r="J407" s="11">
        <v>0</v>
      </c>
    </row>
    <row r="408" spans="1:11" ht="30" x14ac:dyDescent="0.25">
      <c r="A408" s="348"/>
      <c r="B408" s="335"/>
      <c r="C408" s="194" t="s">
        <v>343</v>
      </c>
      <c r="D408" s="11">
        <f t="shared" si="258"/>
        <v>100</v>
      </c>
      <c r="E408" s="11">
        <v>0</v>
      </c>
      <c r="F408" s="11">
        <v>0</v>
      </c>
      <c r="G408" s="11">
        <v>0</v>
      </c>
      <c r="H408" s="11">
        <v>100</v>
      </c>
      <c r="I408" s="11">
        <v>0</v>
      </c>
      <c r="J408" s="11">
        <v>0</v>
      </c>
    </row>
    <row r="409" spans="1:11" ht="31.5" customHeight="1" x14ac:dyDescent="0.25">
      <c r="A409" s="346"/>
      <c r="B409" s="333" t="s">
        <v>56</v>
      </c>
      <c r="C409" s="203" t="s">
        <v>340</v>
      </c>
      <c r="D409" s="205">
        <f>SUM(D410:D416)</f>
        <v>748315.49999999977</v>
      </c>
      <c r="E409" s="205">
        <f>SUM(E410:E416)</f>
        <v>0</v>
      </c>
      <c r="F409" s="205">
        <f t="shared" ref="F409" si="259">SUM(F410:F416)</f>
        <v>0</v>
      </c>
      <c r="G409" s="205">
        <f t="shared" ref="G409:H409" si="260">SUM(G410:G416)</f>
        <v>0</v>
      </c>
      <c r="H409" s="205">
        <f t="shared" si="260"/>
        <v>748289.19999999972</v>
      </c>
      <c r="I409" s="205">
        <f>SUM(I410:I416)</f>
        <v>26.3</v>
      </c>
      <c r="J409" s="205">
        <f>SUM(J410:J416)</f>
        <v>0</v>
      </c>
    </row>
    <row r="410" spans="1:11" x14ac:dyDescent="0.25">
      <c r="A410" s="347"/>
      <c r="B410" s="334"/>
      <c r="C410" s="194" t="s">
        <v>73</v>
      </c>
      <c r="D410" s="205">
        <f t="shared" ref="D410:D416" si="261">SUM(E410:J410)</f>
        <v>118254.19999999998</v>
      </c>
      <c r="E410" s="205">
        <f t="shared" ref="E410:H416" si="262">E338+E272+E215+E166+E149+E68+E10+E43+E329</f>
        <v>0</v>
      </c>
      <c r="F410" s="205">
        <f t="shared" si="262"/>
        <v>0</v>
      </c>
      <c r="G410" s="205">
        <f t="shared" si="262"/>
        <v>0</v>
      </c>
      <c r="H410" s="205">
        <f t="shared" si="262"/>
        <v>118227.89999999998</v>
      </c>
      <c r="I410" s="205">
        <f t="shared" ref="I410:J416" si="263">I338+I272+I215+I166+I149+I68+I10+I43</f>
        <v>26.3</v>
      </c>
      <c r="J410" s="205">
        <f t="shared" si="263"/>
        <v>0</v>
      </c>
      <c r="K410" s="216"/>
    </row>
    <row r="411" spans="1:11" x14ac:dyDescent="0.25">
      <c r="A411" s="347"/>
      <c r="B411" s="334"/>
      <c r="C411" s="194" t="s">
        <v>77</v>
      </c>
      <c r="D411" s="205">
        <f t="shared" si="261"/>
        <v>109862.79999999999</v>
      </c>
      <c r="E411" s="205">
        <f t="shared" si="262"/>
        <v>0</v>
      </c>
      <c r="F411" s="205">
        <f t="shared" si="262"/>
        <v>0</v>
      </c>
      <c r="G411" s="205">
        <f t="shared" si="262"/>
        <v>0</v>
      </c>
      <c r="H411" s="205">
        <f t="shared" si="262"/>
        <v>109862.79999999999</v>
      </c>
      <c r="I411" s="205">
        <f t="shared" si="263"/>
        <v>0</v>
      </c>
      <c r="J411" s="205">
        <f t="shared" si="263"/>
        <v>0</v>
      </c>
      <c r="K411" s="216"/>
    </row>
    <row r="412" spans="1:11" x14ac:dyDescent="0.25">
      <c r="A412" s="347"/>
      <c r="B412" s="334"/>
      <c r="C412" s="194" t="s">
        <v>330</v>
      </c>
      <c r="D412" s="205">
        <f t="shared" si="261"/>
        <v>104039.69999999998</v>
      </c>
      <c r="E412" s="205">
        <f t="shared" si="262"/>
        <v>0</v>
      </c>
      <c r="F412" s="205">
        <f t="shared" si="262"/>
        <v>0</v>
      </c>
      <c r="G412" s="205">
        <f t="shared" si="262"/>
        <v>0</v>
      </c>
      <c r="H412" s="205">
        <f t="shared" si="262"/>
        <v>104039.69999999998</v>
      </c>
      <c r="I412" s="205">
        <f t="shared" si="263"/>
        <v>0</v>
      </c>
      <c r="J412" s="205">
        <f t="shared" si="263"/>
        <v>0</v>
      </c>
      <c r="K412" s="216"/>
    </row>
    <row r="413" spans="1:11" s="215" customFormat="1" x14ac:dyDescent="0.2">
      <c r="A413" s="347"/>
      <c r="B413" s="334"/>
      <c r="C413" s="194" t="s">
        <v>331</v>
      </c>
      <c r="D413" s="11">
        <f t="shared" si="261"/>
        <v>104039.69999999998</v>
      </c>
      <c r="E413" s="11">
        <f t="shared" si="262"/>
        <v>0</v>
      </c>
      <c r="F413" s="11">
        <f t="shared" si="262"/>
        <v>0</v>
      </c>
      <c r="G413" s="11">
        <f t="shared" si="262"/>
        <v>0</v>
      </c>
      <c r="H413" s="11">
        <f t="shared" si="262"/>
        <v>104039.69999999998</v>
      </c>
      <c r="I413" s="11">
        <f t="shared" si="263"/>
        <v>0</v>
      </c>
      <c r="J413" s="11">
        <f t="shared" si="263"/>
        <v>0</v>
      </c>
    </row>
    <row r="414" spans="1:11" x14ac:dyDescent="0.25">
      <c r="A414" s="347"/>
      <c r="B414" s="334"/>
      <c r="C414" s="194" t="s">
        <v>341</v>
      </c>
      <c r="D414" s="11">
        <f t="shared" si="261"/>
        <v>104039.69999999998</v>
      </c>
      <c r="E414" s="11">
        <f t="shared" si="262"/>
        <v>0</v>
      </c>
      <c r="F414" s="11">
        <f t="shared" si="262"/>
        <v>0</v>
      </c>
      <c r="G414" s="11">
        <f t="shared" si="262"/>
        <v>0</v>
      </c>
      <c r="H414" s="11">
        <f t="shared" si="262"/>
        <v>104039.69999999998</v>
      </c>
      <c r="I414" s="11">
        <f t="shared" si="263"/>
        <v>0</v>
      </c>
      <c r="J414" s="11">
        <f t="shared" si="263"/>
        <v>0</v>
      </c>
    </row>
    <row r="415" spans="1:11" ht="27" customHeight="1" x14ac:dyDescent="0.25">
      <c r="A415" s="347"/>
      <c r="B415" s="334"/>
      <c r="C415" s="194" t="s">
        <v>342</v>
      </c>
      <c r="D415" s="11">
        <f t="shared" si="261"/>
        <v>104039.69999999998</v>
      </c>
      <c r="E415" s="11">
        <f t="shared" si="262"/>
        <v>0</v>
      </c>
      <c r="F415" s="11">
        <f t="shared" si="262"/>
        <v>0</v>
      </c>
      <c r="G415" s="11">
        <f t="shared" si="262"/>
        <v>0</v>
      </c>
      <c r="H415" s="11">
        <f t="shared" si="262"/>
        <v>104039.69999999998</v>
      </c>
      <c r="I415" s="11">
        <f t="shared" si="263"/>
        <v>0</v>
      </c>
      <c r="J415" s="11">
        <f t="shared" si="263"/>
        <v>0</v>
      </c>
    </row>
    <row r="416" spans="1:11" ht="28.5" customHeight="1" x14ac:dyDescent="0.25">
      <c r="A416" s="348"/>
      <c r="B416" s="335"/>
      <c r="C416" s="194" t="s">
        <v>343</v>
      </c>
      <c r="D416" s="11">
        <f t="shared" si="261"/>
        <v>104039.69999999998</v>
      </c>
      <c r="E416" s="11">
        <f t="shared" si="262"/>
        <v>0</v>
      </c>
      <c r="F416" s="11">
        <f t="shared" si="262"/>
        <v>0</v>
      </c>
      <c r="G416" s="11">
        <f t="shared" si="262"/>
        <v>0</v>
      </c>
      <c r="H416" s="11">
        <f t="shared" si="262"/>
        <v>104039.69999999998</v>
      </c>
      <c r="I416" s="11">
        <f t="shared" si="263"/>
        <v>0</v>
      </c>
      <c r="J416" s="11">
        <f t="shared" si="263"/>
        <v>0</v>
      </c>
    </row>
    <row r="417" spans="1:10" ht="15" customHeight="1" x14ac:dyDescent="0.25">
      <c r="A417" s="201"/>
      <c r="B417" s="248" t="s">
        <v>555</v>
      </c>
      <c r="C417" s="336"/>
      <c r="D417" s="336"/>
      <c r="E417" s="336"/>
      <c r="F417" s="336"/>
      <c r="G417" s="336"/>
      <c r="H417" s="249"/>
      <c r="I417" s="157"/>
      <c r="J417" s="206"/>
    </row>
    <row r="418" spans="1:10" ht="18" customHeight="1" x14ac:dyDescent="0.25">
      <c r="A418" s="201" t="s">
        <v>380</v>
      </c>
      <c r="B418" s="248" t="s">
        <v>57</v>
      </c>
      <c r="C418" s="336"/>
      <c r="D418" s="336"/>
      <c r="E418" s="336"/>
      <c r="F418" s="336"/>
      <c r="G418" s="336"/>
      <c r="H418" s="249"/>
      <c r="I418" s="157"/>
      <c r="J418" s="206"/>
    </row>
    <row r="419" spans="1:10" ht="46.5" customHeight="1" x14ac:dyDescent="0.25">
      <c r="A419" s="343" t="s">
        <v>380</v>
      </c>
      <c r="B419" s="333" t="s">
        <v>378</v>
      </c>
      <c r="C419" s="203" t="s">
        <v>340</v>
      </c>
      <c r="D419" s="205">
        <f>E419+F419+G419+H419+J419</f>
        <v>54150.7</v>
      </c>
      <c r="E419" s="205">
        <f>E420+E421+E422+E423+E424+E425+E426</f>
        <v>0</v>
      </c>
      <c r="F419" s="205">
        <f t="shared" ref="F419:H419" si="264">F420+F421+F422+F423+F424+F425+F426</f>
        <v>0</v>
      </c>
      <c r="G419" s="205">
        <f t="shared" si="264"/>
        <v>0</v>
      </c>
      <c r="H419" s="205">
        <f t="shared" si="264"/>
        <v>54150.7</v>
      </c>
      <c r="I419" s="205">
        <f>I420+I421+I422+I423+I424+I425+I426</f>
        <v>0</v>
      </c>
      <c r="J419" s="205">
        <f>J420+J421+J422+J423+J424+J425+J426</f>
        <v>0</v>
      </c>
    </row>
    <row r="420" spans="1:10" ht="35.25" customHeight="1" x14ac:dyDescent="0.25">
      <c r="A420" s="360"/>
      <c r="B420" s="334"/>
      <c r="C420" s="194" t="s">
        <v>73</v>
      </c>
      <c r="D420" s="11">
        <f>SUM(E420:J420)</f>
        <v>9451.4</v>
      </c>
      <c r="E420" s="11">
        <f t="shared" ref="E420:F420" si="265">E428+E436+E444+E452+E460</f>
        <v>0</v>
      </c>
      <c r="F420" s="11">
        <f t="shared" si="265"/>
        <v>0</v>
      </c>
      <c r="G420" s="11">
        <f>G428+G436+G444+G452+G460</f>
        <v>0</v>
      </c>
      <c r="H420" s="11">
        <f t="shared" ref="H420:J420" si="266">H428+H436+H444+H452+H460</f>
        <v>9451.4</v>
      </c>
      <c r="I420" s="11">
        <f t="shared" ref="I420" si="267">I428+I436+I444+I452+I460</f>
        <v>0</v>
      </c>
      <c r="J420" s="11">
        <f t="shared" si="266"/>
        <v>0</v>
      </c>
    </row>
    <row r="421" spans="1:10" ht="18" customHeight="1" x14ac:dyDescent="0.25">
      <c r="A421" s="360"/>
      <c r="B421" s="334"/>
      <c r="C421" s="194" t="s">
        <v>77</v>
      </c>
      <c r="D421" s="11">
        <f>SUM(E421:J421)</f>
        <v>7159.2999999999993</v>
      </c>
      <c r="E421" s="11">
        <f t="shared" ref="E421:F421" si="268">E429+E437+E445+E453+E461</f>
        <v>0</v>
      </c>
      <c r="F421" s="11">
        <f t="shared" si="268"/>
        <v>0</v>
      </c>
      <c r="G421" s="11">
        <f t="shared" ref="G421:J426" si="269">G429+G437+G445+G453+G461</f>
        <v>0</v>
      </c>
      <c r="H421" s="11">
        <f t="shared" si="269"/>
        <v>7159.2999999999993</v>
      </c>
      <c r="I421" s="11">
        <f t="shared" ref="I421" si="270">I429+I437+I445+I453+I461</f>
        <v>0</v>
      </c>
      <c r="J421" s="11">
        <f t="shared" si="269"/>
        <v>0</v>
      </c>
    </row>
    <row r="422" spans="1:10" ht="21.75" customHeight="1" x14ac:dyDescent="0.25">
      <c r="A422" s="360"/>
      <c r="B422" s="334"/>
      <c r="C422" s="194" t="s">
        <v>330</v>
      </c>
      <c r="D422" s="11">
        <f>SUM(E422:J422)</f>
        <v>7508</v>
      </c>
      <c r="E422" s="11">
        <f t="shared" ref="E422:F422" si="271">E430+E438+E446+E454+E462</f>
        <v>0</v>
      </c>
      <c r="F422" s="11">
        <f t="shared" si="271"/>
        <v>0</v>
      </c>
      <c r="G422" s="11">
        <f t="shared" si="269"/>
        <v>0</v>
      </c>
      <c r="H422" s="11">
        <f t="shared" si="269"/>
        <v>7508</v>
      </c>
      <c r="I422" s="11">
        <f t="shared" ref="I422" si="272">I430+I438+I446+I454+I462</f>
        <v>0</v>
      </c>
      <c r="J422" s="11">
        <f t="shared" si="269"/>
        <v>0</v>
      </c>
    </row>
    <row r="423" spans="1:10" ht="21.75" customHeight="1" x14ac:dyDescent="0.25">
      <c r="A423" s="360"/>
      <c r="B423" s="334"/>
      <c r="C423" s="194" t="s">
        <v>331</v>
      </c>
      <c r="D423" s="11">
        <f>SUM(E423:H423)</f>
        <v>7508</v>
      </c>
      <c r="E423" s="11">
        <f t="shared" ref="E423:F423" si="273">E431+E439+E447+E455+E463</f>
        <v>0</v>
      </c>
      <c r="F423" s="11">
        <f t="shared" si="273"/>
        <v>0</v>
      </c>
      <c r="G423" s="11">
        <f t="shared" si="269"/>
        <v>0</v>
      </c>
      <c r="H423" s="11">
        <f t="shared" si="269"/>
        <v>7508</v>
      </c>
      <c r="I423" s="11">
        <f t="shared" ref="I423" si="274">I431+I439+I447+I455+I463</f>
        <v>0</v>
      </c>
      <c r="J423" s="11">
        <f t="shared" si="269"/>
        <v>0</v>
      </c>
    </row>
    <row r="424" spans="1:10" ht="21.75" customHeight="1" x14ac:dyDescent="0.25">
      <c r="A424" s="360"/>
      <c r="B424" s="334"/>
      <c r="C424" s="203" t="s">
        <v>341</v>
      </c>
      <c r="D424" s="11">
        <f>SUM(E424:H424)</f>
        <v>7508</v>
      </c>
      <c r="E424" s="11">
        <f t="shared" ref="E424:F424" si="275">E432+E440+E448+E456+E464</f>
        <v>0</v>
      </c>
      <c r="F424" s="11">
        <f t="shared" si="275"/>
        <v>0</v>
      </c>
      <c r="G424" s="11">
        <f t="shared" si="269"/>
        <v>0</v>
      </c>
      <c r="H424" s="11">
        <f t="shared" si="269"/>
        <v>7508</v>
      </c>
      <c r="I424" s="11">
        <f t="shared" ref="I424" si="276">I432+I440+I448+I456+I464</f>
        <v>0</v>
      </c>
      <c r="J424" s="11">
        <f t="shared" si="269"/>
        <v>0</v>
      </c>
    </row>
    <row r="425" spans="1:10" ht="35.25" customHeight="1" x14ac:dyDescent="0.25">
      <c r="A425" s="360"/>
      <c r="B425" s="334"/>
      <c r="C425" s="194" t="s">
        <v>342</v>
      </c>
      <c r="D425" s="11">
        <f>SUM(E425:H425)</f>
        <v>7508</v>
      </c>
      <c r="E425" s="11">
        <f t="shared" ref="E425:F425" si="277">E433+E441+E449+E457+E465</f>
        <v>0</v>
      </c>
      <c r="F425" s="11">
        <f t="shared" si="277"/>
        <v>0</v>
      </c>
      <c r="G425" s="11">
        <f t="shared" si="269"/>
        <v>0</v>
      </c>
      <c r="H425" s="11">
        <f t="shared" si="269"/>
        <v>7508</v>
      </c>
      <c r="I425" s="11">
        <f t="shared" ref="I425" si="278">I433+I441+I449+I457+I465</f>
        <v>0</v>
      </c>
      <c r="J425" s="11">
        <f t="shared" si="269"/>
        <v>0</v>
      </c>
    </row>
    <row r="426" spans="1:10" ht="29.25" customHeight="1" x14ac:dyDescent="0.25">
      <c r="A426" s="361"/>
      <c r="B426" s="335"/>
      <c r="C426" s="194" t="s">
        <v>343</v>
      </c>
      <c r="D426" s="11">
        <f>SUM(E426:H426)</f>
        <v>7508</v>
      </c>
      <c r="E426" s="11">
        <f t="shared" ref="E426:F426" si="279">E434+E442+E450+E458+E466</f>
        <v>0</v>
      </c>
      <c r="F426" s="11">
        <f t="shared" si="279"/>
        <v>0</v>
      </c>
      <c r="G426" s="11">
        <f t="shared" si="269"/>
        <v>0</v>
      </c>
      <c r="H426" s="11">
        <f t="shared" si="269"/>
        <v>7508</v>
      </c>
      <c r="I426" s="11">
        <f t="shared" ref="I426" si="280">I434+I442+I450+I458+I466</f>
        <v>0</v>
      </c>
      <c r="J426" s="11">
        <f t="shared" si="269"/>
        <v>0</v>
      </c>
    </row>
    <row r="427" spans="1:10" ht="46.5" customHeight="1" x14ac:dyDescent="0.25">
      <c r="A427" s="343" t="s">
        <v>75</v>
      </c>
      <c r="B427" s="333" t="s">
        <v>556</v>
      </c>
      <c r="C427" s="203" t="s">
        <v>340</v>
      </c>
      <c r="D427" s="205">
        <f t="shared" ref="D427:G427" si="281">D428+D429+D430+D431+D432+D433+D434</f>
        <v>36278.899999999994</v>
      </c>
      <c r="E427" s="205">
        <f t="shared" si="281"/>
        <v>0</v>
      </c>
      <c r="F427" s="205">
        <f t="shared" si="281"/>
        <v>0</v>
      </c>
      <c r="G427" s="205">
        <f t="shared" si="281"/>
        <v>0</v>
      </c>
      <c r="H427" s="205">
        <f>H428+H429+H430+H431+H432+H433+H434</f>
        <v>36278.899999999994</v>
      </c>
      <c r="I427" s="205">
        <f>I428+I429+I430+I431+I432+I433+I434</f>
        <v>0</v>
      </c>
      <c r="J427" s="205">
        <f>J428+J429+J430+J431+J432+J433+J434</f>
        <v>0</v>
      </c>
    </row>
    <row r="428" spans="1:10" ht="35.25" customHeight="1" x14ac:dyDescent="0.25">
      <c r="A428" s="360"/>
      <c r="B428" s="334"/>
      <c r="C428" s="194" t="s">
        <v>73</v>
      </c>
      <c r="D428" s="11">
        <f>SUM(E428:J428)</f>
        <v>5184</v>
      </c>
      <c r="E428" s="11">
        <f t="shared" ref="E428:G428" si="282">E436+E444+E452+E460</f>
        <v>0</v>
      </c>
      <c r="F428" s="11">
        <f t="shared" si="282"/>
        <v>0</v>
      </c>
      <c r="G428" s="11">
        <f t="shared" si="282"/>
        <v>0</v>
      </c>
      <c r="H428" s="11">
        <v>5184</v>
      </c>
      <c r="I428" s="11">
        <f>I436+I444+I452+I460</f>
        <v>0</v>
      </c>
      <c r="J428" s="11">
        <f>J436+J444+J452+J460</f>
        <v>0</v>
      </c>
    </row>
    <row r="429" spans="1:10" ht="18" customHeight="1" x14ac:dyDescent="0.25">
      <c r="A429" s="360"/>
      <c r="B429" s="334"/>
      <c r="C429" s="194" t="s">
        <v>77</v>
      </c>
      <c r="D429" s="11">
        <f>SUM(E429:J429)</f>
        <v>4891.8999999999996</v>
      </c>
      <c r="E429" s="11">
        <f t="shared" ref="E429:G429" si="283">E437+E445+E453+E461</f>
        <v>0</v>
      </c>
      <c r="F429" s="11">
        <f t="shared" si="283"/>
        <v>0</v>
      </c>
      <c r="G429" s="11">
        <f t="shared" si="283"/>
        <v>0</v>
      </c>
      <c r="H429" s="11">
        <v>4891.8999999999996</v>
      </c>
      <c r="I429" s="11">
        <f t="shared" ref="I429:J434" si="284">I437+I445+I453+I461</f>
        <v>0</v>
      </c>
      <c r="J429" s="11">
        <f t="shared" si="284"/>
        <v>0</v>
      </c>
    </row>
    <row r="430" spans="1:10" ht="21.75" customHeight="1" x14ac:dyDescent="0.25">
      <c r="A430" s="360"/>
      <c r="B430" s="334"/>
      <c r="C430" s="194" t="s">
        <v>330</v>
      </c>
      <c r="D430" s="11">
        <f t="shared" ref="D430:D434" si="285">SUM(E430:J430)</f>
        <v>5240.6000000000004</v>
      </c>
      <c r="E430" s="11">
        <f t="shared" ref="E430:G430" si="286">E438+E446+E454+E462</f>
        <v>0</v>
      </c>
      <c r="F430" s="11">
        <f t="shared" si="286"/>
        <v>0</v>
      </c>
      <c r="G430" s="11">
        <f t="shared" si="286"/>
        <v>0</v>
      </c>
      <c r="H430" s="11">
        <v>5240.6000000000004</v>
      </c>
      <c r="I430" s="11">
        <f t="shared" si="284"/>
        <v>0</v>
      </c>
      <c r="J430" s="11">
        <f t="shared" si="284"/>
        <v>0</v>
      </c>
    </row>
    <row r="431" spans="1:10" ht="21.75" customHeight="1" x14ac:dyDescent="0.25">
      <c r="A431" s="360"/>
      <c r="B431" s="334"/>
      <c r="C431" s="194" t="s">
        <v>331</v>
      </c>
      <c r="D431" s="11">
        <f t="shared" si="285"/>
        <v>5240.6000000000004</v>
      </c>
      <c r="E431" s="11">
        <f t="shared" ref="E431:G431" si="287">E439+E447+E455+E463</f>
        <v>0</v>
      </c>
      <c r="F431" s="11">
        <f t="shared" si="287"/>
        <v>0</v>
      </c>
      <c r="G431" s="11">
        <f t="shared" si="287"/>
        <v>0</v>
      </c>
      <c r="H431" s="11">
        <v>5240.6000000000004</v>
      </c>
      <c r="I431" s="11">
        <f t="shared" si="284"/>
        <v>0</v>
      </c>
      <c r="J431" s="11">
        <f t="shared" si="284"/>
        <v>0</v>
      </c>
    </row>
    <row r="432" spans="1:10" ht="21.75" customHeight="1" x14ac:dyDescent="0.25">
      <c r="A432" s="360"/>
      <c r="B432" s="334"/>
      <c r="C432" s="194" t="s">
        <v>341</v>
      </c>
      <c r="D432" s="11">
        <f t="shared" si="285"/>
        <v>5240.6000000000004</v>
      </c>
      <c r="E432" s="11">
        <f t="shared" ref="E432:G432" si="288">E440+E448+E456+E464</f>
        <v>0</v>
      </c>
      <c r="F432" s="11">
        <f t="shared" si="288"/>
        <v>0</v>
      </c>
      <c r="G432" s="11">
        <f t="shared" si="288"/>
        <v>0</v>
      </c>
      <c r="H432" s="11">
        <v>5240.6000000000004</v>
      </c>
      <c r="I432" s="11">
        <f t="shared" si="284"/>
        <v>0</v>
      </c>
      <c r="J432" s="11">
        <f t="shared" si="284"/>
        <v>0</v>
      </c>
    </row>
    <row r="433" spans="1:10" ht="35.25" customHeight="1" x14ac:dyDescent="0.25">
      <c r="A433" s="360"/>
      <c r="B433" s="334"/>
      <c r="C433" s="194" t="s">
        <v>342</v>
      </c>
      <c r="D433" s="11">
        <f t="shared" si="285"/>
        <v>5240.6000000000004</v>
      </c>
      <c r="E433" s="11">
        <f t="shared" ref="E433:G433" si="289">E441+E449+E457+E465</f>
        <v>0</v>
      </c>
      <c r="F433" s="11">
        <f t="shared" si="289"/>
        <v>0</v>
      </c>
      <c r="G433" s="11">
        <f t="shared" si="289"/>
        <v>0</v>
      </c>
      <c r="H433" s="11">
        <v>5240.6000000000004</v>
      </c>
      <c r="I433" s="11">
        <f t="shared" si="284"/>
        <v>0</v>
      </c>
      <c r="J433" s="11">
        <f t="shared" si="284"/>
        <v>0</v>
      </c>
    </row>
    <row r="434" spans="1:10" ht="29.25" customHeight="1" x14ac:dyDescent="0.25">
      <c r="A434" s="361"/>
      <c r="B434" s="335"/>
      <c r="C434" s="194" t="s">
        <v>343</v>
      </c>
      <c r="D434" s="11">
        <f t="shared" si="285"/>
        <v>5240.6000000000004</v>
      </c>
      <c r="E434" s="11">
        <f t="shared" ref="E434:G434" si="290">E442+E450+E458+E466</f>
        <v>0</v>
      </c>
      <c r="F434" s="11">
        <f t="shared" si="290"/>
        <v>0</v>
      </c>
      <c r="G434" s="11">
        <f t="shared" si="290"/>
        <v>0</v>
      </c>
      <c r="H434" s="11">
        <v>5240.6000000000004</v>
      </c>
      <c r="I434" s="11">
        <f t="shared" si="284"/>
        <v>0</v>
      </c>
      <c r="J434" s="11">
        <f t="shared" si="284"/>
        <v>0</v>
      </c>
    </row>
    <row r="435" spans="1:10" ht="30" customHeight="1" x14ac:dyDescent="0.25">
      <c r="A435" s="346" t="s">
        <v>204</v>
      </c>
      <c r="B435" s="333" t="s">
        <v>557</v>
      </c>
      <c r="C435" s="203" t="s">
        <v>340</v>
      </c>
      <c r="D435" s="205">
        <f>SUM(D436:D442)</f>
        <v>6930</v>
      </c>
      <c r="E435" s="205">
        <f t="shared" ref="E435:G435" si="291">SUM(E436:E442)</f>
        <v>0</v>
      </c>
      <c r="F435" s="205">
        <f t="shared" si="291"/>
        <v>0</v>
      </c>
      <c r="G435" s="205">
        <f t="shared" si="291"/>
        <v>0</v>
      </c>
      <c r="H435" s="205">
        <f>SUM(H436:H442)</f>
        <v>6930</v>
      </c>
      <c r="I435" s="205">
        <f>SUM(I436:I442)</f>
        <v>0</v>
      </c>
      <c r="J435" s="205">
        <f>SUM(J436:J442)</f>
        <v>0</v>
      </c>
    </row>
    <row r="436" spans="1:10" x14ac:dyDescent="0.25">
      <c r="A436" s="347"/>
      <c r="B436" s="334"/>
      <c r="C436" s="194" t="s">
        <v>73</v>
      </c>
      <c r="D436" s="11">
        <f>SUM(E436:J436)</f>
        <v>990</v>
      </c>
      <c r="E436" s="11">
        <v>0</v>
      </c>
      <c r="F436" s="11">
        <v>0</v>
      </c>
      <c r="G436" s="11">
        <v>0</v>
      </c>
      <c r="H436" s="11">
        <v>990</v>
      </c>
      <c r="I436" s="11">
        <v>0</v>
      </c>
      <c r="J436" s="11">
        <v>0</v>
      </c>
    </row>
    <row r="437" spans="1:10" x14ac:dyDescent="0.25">
      <c r="A437" s="347"/>
      <c r="B437" s="334"/>
      <c r="C437" s="194" t="s">
        <v>77</v>
      </c>
      <c r="D437" s="11">
        <f t="shared" ref="D437:D438" si="292">SUM(E437:J437)</f>
        <v>990</v>
      </c>
      <c r="E437" s="11">
        <v>0</v>
      </c>
      <c r="F437" s="11">
        <v>0</v>
      </c>
      <c r="G437" s="11">
        <v>0</v>
      </c>
      <c r="H437" s="11">
        <v>990</v>
      </c>
      <c r="I437" s="11">
        <v>0</v>
      </c>
      <c r="J437" s="11">
        <v>0</v>
      </c>
    </row>
    <row r="438" spans="1:10" x14ac:dyDescent="0.25">
      <c r="A438" s="347"/>
      <c r="B438" s="334"/>
      <c r="C438" s="194" t="s">
        <v>330</v>
      </c>
      <c r="D438" s="11">
        <f t="shared" si="292"/>
        <v>990</v>
      </c>
      <c r="E438" s="11">
        <v>0</v>
      </c>
      <c r="F438" s="11">
        <v>0</v>
      </c>
      <c r="G438" s="11">
        <v>0</v>
      </c>
      <c r="H438" s="11">
        <v>990</v>
      </c>
      <c r="I438" s="11">
        <v>0</v>
      </c>
      <c r="J438" s="11">
        <v>0</v>
      </c>
    </row>
    <row r="439" spans="1:10" x14ac:dyDescent="0.25">
      <c r="A439" s="347"/>
      <c r="B439" s="334"/>
      <c r="C439" s="194" t="s">
        <v>331</v>
      </c>
      <c r="D439" s="11">
        <f>SUM(E439:H439)</f>
        <v>990</v>
      </c>
      <c r="E439" s="11">
        <v>0</v>
      </c>
      <c r="F439" s="11">
        <v>0</v>
      </c>
      <c r="G439" s="11">
        <v>0</v>
      </c>
      <c r="H439" s="11">
        <v>990</v>
      </c>
      <c r="I439" s="11">
        <v>0</v>
      </c>
      <c r="J439" s="11">
        <v>0</v>
      </c>
    </row>
    <row r="440" spans="1:10" x14ac:dyDescent="0.25">
      <c r="A440" s="347"/>
      <c r="B440" s="334"/>
      <c r="C440" s="194" t="s">
        <v>341</v>
      </c>
      <c r="D440" s="11">
        <f t="shared" ref="D440:D442" si="293">SUM(E440:H440)</f>
        <v>990</v>
      </c>
      <c r="E440" s="11">
        <v>0</v>
      </c>
      <c r="F440" s="11">
        <v>0</v>
      </c>
      <c r="G440" s="11">
        <v>0</v>
      </c>
      <c r="H440" s="11">
        <v>990</v>
      </c>
      <c r="I440" s="11">
        <v>0</v>
      </c>
      <c r="J440" s="11">
        <v>0</v>
      </c>
    </row>
    <row r="441" spans="1:10" ht="30" x14ac:dyDescent="0.25">
      <c r="A441" s="347"/>
      <c r="B441" s="334"/>
      <c r="C441" s="194" t="s">
        <v>342</v>
      </c>
      <c r="D441" s="11">
        <f t="shared" si="293"/>
        <v>990</v>
      </c>
      <c r="E441" s="11">
        <v>0</v>
      </c>
      <c r="F441" s="11">
        <v>0</v>
      </c>
      <c r="G441" s="11">
        <v>0</v>
      </c>
      <c r="H441" s="11">
        <v>990</v>
      </c>
      <c r="I441" s="11">
        <v>0</v>
      </c>
      <c r="J441" s="11">
        <v>0</v>
      </c>
    </row>
    <row r="442" spans="1:10" ht="30" x14ac:dyDescent="0.25">
      <c r="A442" s="348"/>
      <c r="B442" s="335"/>
      <c r="C442" s="194" t="s">
        <v>343</v>
      </c>
      <c r="D442" s="11">
        <f t="shared" si="293"/>
        <v>990</v>
      </c>
      <c r="E442" s="11">
        <v>0</v>
      </c>
      <c r="F442" s="11">
        <v>0</v>
      </c>
      <c r="G442" s="11">
        <v>0</v>
      </c>
      <c r="H442" s="11">
        <v>990</v>
      </c>
      <c r="I442" s="11">
        <v>0</v>
      </c>
      <c r="J442" s="11">
        <v>0</v>
      </c>
    </row>
    <row r="443" spans="1:10" ht="28.5" x14ac:dyDescent="0.25">
      <c r="A443" s="346" t="s">
        <v>588</v>
      </c>
      <c r="B443" s="333" t="s">
        <v>559</v>
      </c>
      <c r="C443" s="203" t="s">
        <v>340</v>
      </c>
      <c r="D443" s="205">
        <f>SUM(D444:D450)</f>
        <v>0</v>
      </c>
      <c r="E443" s="205">
        <f t="shared" ref="E443" si="294">SUM(E444:E450)</f>
        <v>0</v>
      </c>
      <c r="F443" s="205">
        <f t="shared" ref="F443" si="295">SUM(F444:F450)</f>
        <v>0</v>
      </c>
      <c r="G443" s="205">
        <f t="shared" ref="G443:J443" si="296">SUM(G444:G450)</f>
        <v>0</v>
      </c>
      <c r="H443" s="205">
        <f t="shared" si="296"/>
        <v>0</v>
      </c>
      <c r="I443" s="205">
        <f t="shared" ref="I443" si="297">SUM(I444:I450)</f>
        <v>0</v>
      </c>
      <c r="J443" s="205">
        <f t="shared" si="296"/>
        <v>0</v>
      </c>
    </row>
    <row r="444" spans="1:10" x14ac:dyDescent="0.25">
      <c r="A444" s="347"/>
      <c r="B444" s="334"/>
      <c r="C444" s="194" t="s">
        <v>73</v>
      </c>
      <c r="D444" s="11">
        <f>SUM(E444:G444)</f>
        <v>0</v>
      </c>
      <c r="E444" s="11">
        <v>0</v>
      </c>
      <c r="F444" s="11">
        <v>0</v>
      </c>
      <c r="G444" s="11">
        <v>0</v>
      </c>
      <c r="H444" s="11">
        <v>0</v>
      </c>
      <c r="I444" s="11">
        <v>0</v>
      </c>
      <c r="J444" s="11">
        <v>0</v>
      </c>
    </row>
    <row r="445" spans="1:10" x14ac:dyDescent="0.25">
      <c r="A445" s="347"/>
      <c r="B445" s="334"/>
      <c r="C445" s="194" t="s">
        <v>77</v>
      </c>
      <c r="D445" s="11">
        <f>SUM(E445:G445)</f>
        <v>0</v>
      </c>
      <c r="E445" s="11">
        <v>0</v>
      </c>
      <c r="F445" s="11">
        <v>0</v>
      </c>
      <c r="G445" s="11">
        <v>0</v>
      </c>
      <c r="H445" s="11">
        <v>0</v>
      </c>
      <c r="I445" s="11">
        <v>0</v>
      </c>
      <c r="J445" s="11">
        <v>0</v>
      </c>
    </row>
    <row r="446" spans="1:10" x14ac:dyDescent="0.25">
      <c r="A446" s="347"/>
      <c r="B446" s="334"/>
      <c r="C446" s="194" t="s">
        <v>330</v>
      </c>
      <c r="D446" s="11">
        <f t="shared" ref="D446:D450" si="298">SUM(E446:G446)</f>
        <v>0</v>
      </c>
      <c r="E446" s="11">
        <v>0</v>
      </c>
      <c r="F446" s="11">
        <v>0</v>
      </c>
      <c r="G446" s="11">
        <v>0</v>
      </c>
      <c r="H446" s="11">
        <v>0</v>
      </c>
      <c r="I446" s="11">
        <v>0</v>
      </c>
      <c r="J446" s="11">
        <v>0</v>
      </c>
    </row>
    <row r="447" spans="1:10" x14ac:dyDescent="0.25">
      <c r="A447" s="347"/>
      <c r="B447" s="334"/>
      <c r="C447" s="194" t="s">
        <v>331</v>
      </c>
      <c r="D447" s="11">
        <f>SUM(E447:H447)</f>
        <v>0</v>
      </c>
      <c r="E447" s="11">
        <v>0</v>
      </c>
      <c r="F447" s="11">
        <v>0</v>
      </c>
      <c r="G447" s="11">
        <v>0</v>
      </c>
      <c r="H447" s="11">
        <v>0</v>
      </c>
      <c r="I447" s="11">
        <v>0</v>
      </c>
      <c r="J447" s="11">
        <v>0</v>
      </c>
    </row>
    <row r="448" spans="1:10" x14ac:dyDescent="0.25">
      <c r="A448" s="347"/>
      <c r="B448" s="334"/>
      <c r="C448" s="194" t="s">
        <v>341</v>
      </c>
      <c r="D448" s="11">
        <f>E448+F448+G448+H448+J448</f>
        <v>0</v>
      </c>
      <c r="E448" s="11">
        <v>0</v>
      </c>
      <c r="F448" s="11">
        <v>0</v>
      </c>
      <c r="G448" s="11">
        <v>0</v>
      </c>
      <c r="H448" s="11">
        <v>0</v>
      </c>
      <c r="I448" s="11">
        <v>0</v>
      </c>
      <c r="J448" s="11">
        <v>0</v>
      </c>
    </row>
    <row r="449" spans="1:10" ht="27" customHeight="1" x14ac:dyDescent="0.25">
      <c r="A449" s="347"/>
      <c r="B449" s="334"/>
      <c r="C449" s="194" t="s">
        <v>342</v>
      </c>
      <c r="D449" s="11">
        <f t="shared" si="298"/>
        <v>0</v>
      </c>
      <c r="E449" s="11">
        <v>0</v>
      </c>
      <c r="F449" s="11">
        <v>0</v>
      </c>
      <c r="G449" s="11">
        <v>0</v>
      </c>
      <c r="H449" s="11">
        <v>0</v>
      </c>
      <c r="I449" s="11">
        <v>0</v>
      </c>
      <c r="J449" s="11">
        <v>0</v>
      </c>
    </row>
    <row r="450" spans="1:10" ht="28.5" customHeight="1" x14ac:dyDescent="0.25">
      <c r="A450" s="348"/>
      <c r="B450" s="335"/>
      <c r="C450" s="194" t="s">
        <v>343</v>
      </c>
      <c r="D450" s="11">
        <f t="shared" si="298"/>
        <v>0</v>
      </c>
      <c r="E450" s="11">
        <v>0</v>
      </c>
      <c r="F450" s="11">
        <v>0</v>
      </c>
      <c r="G450" s="11">
        <v>0</v>
      </c>
      <c r="H450" s="11">
        <v>0</v>
      </c>
      <c r="I450" s="11">
        <v>0</v>
      </c>
      <c r="J450" s="11">
        <v>0</v>
      </c>
    </row>
    <row r="451" spans="1:10" ht="28.5" x14ac:dyDescent="0.25">
      <c r="A451" s="346" t="s">
        <v>589</v>
      </c>
      <c r="B451" s="333" t="s">
        <v>58</v>
      </c>
      <c r="C451" s="203" t="s">
        <v>340</v>
      </c>
      <c r="D451" s="205">
        <f>SUM(D452:D458)</f>
        <v>500</v>
      </c>
      <c r="E451" s="205">
        <f t="shared" ref="E451" si="299">SUM(E452:E458)</f>
        <v>0</v>
      </c>
      <c r="F451" s="205">
        <f t="shared" ref="F451" si="300">SUM(F452:F458)</f>
        <v>0</v>
      </c>
      <c r="G451" s="205">
        <f t="shared" ref="G451:J451" si="301">SUM(G452:G458)</f>
        <v>0</v>
      </c>
      <c r="H451" s="205">
        <f t="shared" si="301"/>
        <v>700</v>
      </c>
      <c r="I451" s="205">
        <f t="shared" ref="I451" si="302">SUM(I452:I458)</f>
        <v>0</v>
      </c>
      <c r="J451" s="205">
        <f t="shared" si="301"/>
        <v>0</v>
      </c>
    </row>
    <row r="452" spans="1:10" x14ac:dyDescent="0.25">
      <c r="A452" s="347"/>
      <c r="B452" s="334"/>
      <c r="C452" s="194" t="s">
        <v>73</v>
      </c>
      <c r="D452" s="11">
        <f>SUM(E452:G452)</f>
        <v>0</v>
      </c>
      <c r="E452" s="11">
        <v>0</v>
      </c>
      <c r="F452" s="11">
        <v>0</v>
      </c>
      <c r="G452" s="11">
        <v>0</v>
      </c>
      <c r="H452" s="11">
        <v>100</v>
      </c>
      <c r="I452" s="11">
        <v>0</v>
      </c>
      <c r="J452" s="11">
        <v>0</v>
      </c>
    </row>
    <row r="453" spans="1:10" x14ac:dyDescent="0.25">
      <c r="A453" s="347"/>
      <c r="B453" s="334"/>
      <c r="C453" s="194" t="s">
        <v>77</v>
      </c>
      <c r="D453" s="11">
        <f>SUM(E453:G453)</f>
        <v>0</v>
      </c>
      <c r="E453" s="11">
        <v>0</v>
      </c>
      <c r="F453" s="11">
        <v>0</v>
      </c>
      <c r="G453" s="11">
        <v>0</v>
      </c>
      <c r="H453" s="11">
        <v>100</v>
      </c>
      <c r="I453" s="11">
        <v>0</v>
      </c>
      <c r="J453" s="11">
        <v>0</v>
      </c>
    </row>
    <row r="454" spans="1:10" x14ac:dyDescent="0.25">
      <c r="A454" s="347"/>
      <c r="B454" s="334"/>
      <c r="C454" s="194" t="s">
        <v>330</v>
      </c>
      <c r="D454" s="11">
        <f>SUM(E454:J454)</f>
        <v>100</v>
      </c>
      <c r="E454" s="11">
        <v>0</v>
      </c>
      <c r="F454" s="11">
        <v>0</v>
      </c>
      <c r="G454" s="11">
        <v>0</v>
      </c>
      <c r="H454" s="11">
        <v>100</v>
      </c>
      <c r="I454" s="11">
        <v>0</v>
      </c>
      <c r="J454" s="11">
        <v>0</v>
      </c>
    </row>
    <row r="455" spans="1:10" x14ac:dyDescent="0.25">
      <c r="A455" s="347"/>
      <c r="B455" s="334"/>
      <c r="C455" s="194" t="s">
        <v>331</v>
      </c>
      <c r="D455" s="11">
        <f t="shared" ref="D455:D458" si="303">SUM(E455:J455)</f>
        <v>100</v>
      </c>
      <c r="E455" s="11">
        <v>0</v>
      </c>
      <c r="F455" s="11">
        <v>0</v>
      </c>
      <c r="G455" s="11">
        <v>0</v>
      </c>
      <c r="H455" s="11">
        <v>100</v>
      </c>
      <c r="I455" s="11">
        <v>0</v>
      </c>
      <c r="J455" s="11">
        <v>0</v>
      </c>
    </row>
    <row r="456" spans="1:10" x14ac:dyDescent="0.25">
      <c r="A456" s="347"/>
      <c r="B456" s="334"/>
      <c r="C456" s="194" t="s">
        <v>341</v>
      </c>
      <c r="D456" s="11">
        <f t="shared" si="303"/>
        <v>100</v>
      </c>
      <c r="E456" s="11">
        <v>0</v>
      </c>
      <c r="F456" s="11">
        <v>0</v>
      </c>
      <c r="G456" s="11">
        <v>0</v>
      </c>
      <c r="H456" s="11">
        <v>100</v>
      </c>
      <c r="I456" s="11">
        <v>0</v>
      </c>
      <c r="J456" s="11">
        <v>0</v>
      </c>
    </row>
    <row r="457" spans="1:10" ht="30" x14ac:dyDescent="0.25">
      <c r="A457" s="347"/>
      <c r="B457" s="334"/>
      <c r="C457" s="194" t="s">
        <v>342</v>
      </c>
      <c r="D457" s="11">
        <f t="shared" si="303"/>
        <v>100</v>
      </c>
      <c r="E457" s="11">
        <v>0</v>
      </c>
      <c r="F457" s="11">
        <v>0</v>
      </c>
      <c r="G457" s="11">
        <v>0</v>
      </c>
      <c r="H457" s="11">
        <v>100</v>
      </c>
      <c r="I457" s="11">
        <v>0</v>
      </c>
      <c r="J457" s="11">
        <v>0</v>
      </c>
    </row>
    <row r="458" spans="1:10" ht="30" x14ac:dyDescent="0.25">
      <c r="A458" s="348"/>
      <c r="B458" s="335"/>
      <c r="C458" s="194" t="s">
        <v>343</v>
      </c>
      <c r="D458" s="11">
        <f t="shared" si="303"/>
        <v>100</v>
      </c>
      <c r="E458" s="11">
        <v>0</v>
      </c>
      <c r="F458" s="11">
        <v>0</v>
      </c>
      <c r="G458" s="11">
        <v>0</v>
      </c>
      <c r="H458" s="11">
        <v>100</v>
      </c>
      <c r="I458" s="11">
        <v>0</v>
      </c>
      <c r="J458" s="11">
        <v>0</v>
      </c>
    </row>
    <row r="459" spans="1:10" ht="28.5" x14ac:dyDescent="0.25">
      <c r="A459" s="346" t="s">
        <v>718</v>
      </c>
      <c r="B459" s="333" t="s">
        <v>562</v>
      </c>
      <c r="C459" s="203" t="s">
        <v>340</v>
      </c>
      <c r="D459" s="11">
        <f>SUM(D460:D466)</f>
        <v>10241.799999999999</v>
      </c>
      <c r="E459" s="11">
        <f t="shared" ref="E459:J459" si="304">SUM(E460:E466)</f>
        <v>0</v>
      </c>
      <c r="F459" s="11">
        <f t="shared" si="304"/>
        <v>0</v>
      </c>
      <c r="G459" s="11">
        <f t="shared" si="304"/>
        <v>0</v>
      </c>
      <c r="H459" s="11">
        <f t="shared" si="304"/>
        <v>10241.799999999999</v>
      </c>
      <c r="I459" s="11">
        <f t="shared" ref="I459" si="305">SUM(I460:I466)</f>
        <v>0</v>
      </c>
      <c r="J459" s="11">
        <f t="shared" si="304"/>
        <v>0</v>
      </c>
    </row>
    <row r="460" spans="1:10" x14ac:dyDescent="0.25">
      <c r="A460" s="230"/>
      <c r="B460" s="334"/>
      <c r="C460" s="194" t="s">
        <v>73</v>
      </c>
      <c r="D460" s="11">
        <f>SUM(E460:J460)</f>
        <v>3177.4</v>
      </c>
      <c r="E460" s="11">
        <v>0</v>
      </c>
      <c r="F460" s="11">
        <v>0</v>
      </c>
      <c r="G460" s="11">
        <v>0</v>
      </c>
      <c r="H460" s="11">
        <f>1177.4+2000</f>
        <v>3177.4</v>
      </c>
      <c r="I460" s="11">
        <v>0</v>
      </c>
      <c r="J460" s="11">
        <v>0</v>
      </c>
    </row>
    <row r="461" spans="1:10" x14ac:dyDescent="0.25">
      <c r="A461" s="230"/>
      <c r="B461" s="334"/>
      <c r="C461" s="194" t="s">
        <v>77</v>
      </c>
      <c r="D461" s="11">
        <f t="shared" ref="D461:D466" si="306">SUM(E461:J461)</f>
        <v>1177.4000000000001</v>
      </c>
      <c r="E461" s="11">
        <v>0</v>
      </c>
      <c r="F461" s="11">
        <v>0</v>
      </c>
      <c r="G461" s="11">
        <v>0</v>
      </c>
      <c r="H461" s="11">
        <v>1177.4000000000001</v>
      </c>
      <c r="I461" s="11">
        <v>0</v>
      </c>
      <c r="J461" s="11">
        <v>0</v>
      </c>
    </row>
    <row r="462" spans="1:10" x14ac:dyDescent="0.25">
      <c r="A462" s="230"/>
      <c r="B462" s="334"/>
      <c r="C462" s="194" t="s">
        <v>330</v>
      </c>
      <c r="D462" s="11">
        <f t="shared" si="306"/>
        <v>1177.4000000000001</v>
      </c>
      <c r="E462" s="11">
        <v>0</v>
      </c>
      <c r="F462" s="11">
        <v>0</v>
      </c>
      <c r="G462" s="11">
        <v>0</v>
      </c>
      <c r="H462" s="11">
        <v>1177.4000000000001</v>
      </c>
      <c r="I462" s="11">
        <v>0</v>
      </c>
      <c r="J462" s="11">
        <v>0</v>
      </c>
    </row>
    <row r="463" spans="1:10" x14ac:dyDescent="0.25">
      <c r="A463" s="230"/>
      <c r="B463" s="334"/>
      <c r="C463" s="194" t="s">
        <v>331</v>
      </c>
      <c r="D463" s="11">
        <f t="shared" si="306"/>
        <v>1177.4000000000001</v>
      </c>
      <c r="E463" s="11">
        <v>0</v>
      </c>
      <c r="F463" s="11">
        <v>0</v>
      </c>
      <c r="G463" s="11">
        <v>0</v>
      </c>
      <c r="H463" s="11">
        <v>1177.4000000000001</v>
      </c>
      <c r="I463" s="11">
        <v>0</v>
      </c>
      <c r="J463" s="11">
        <v>0</v>
      </c>
    </row>
    <row r="464" spans="1:10" x14ac:dyDescent="0.25">
      <c r="A464" s="230"/>
      <c r="B464" s="334"/>
      <c r="C464" s="194" t="s">
        <v>341</v>
      </c>
      <c r="D464" s="11">
        <f t="shared" si="306"/>
        <v>1177.4000000000001</v>
      </c>
      <c r="E464" s="11">
        <v>0</v>
      </c>
      <c r="F464" s="11">
        <v>0</v>
      </c>
      <c r="G464" s="11">
        <v>0</v>
      </c>
      <c r="H464" s="11">
        <v>1177.4000000000001</v>
      </c>
      <c r="I464" s="11">
        <v>0</v>
      </c>
      <c r="J464" s="11">
        <v>0</v>
      </c>
    </row>
    <row r="465" spans="1:10" ht="30" x14ac:dyDescent="0.25">
      <c r="A465" s="230"/>
      <c r="B465" s="334"/>
      <c r="C465" s="194" t="s">
        <v>342</v>
      </c>
      <c r="D465" s="11">
        <f t="shared" si="306"/>
        <v>1177.4000000000001</v>
      </c>
      <c r="E465" s="11">
        <v>0</v>
      </c>
      <c r="F465" s="11">
        <v>0</v>
      </c>
      <c r="G465" s="11">
        <v>0</v>
      </c>
      <c r="H465" s="11">
        <v>1177.4000000000001</v>
      </c>
      <c r="I465" s="11">
        <v>0</v>
      </c>
      <c r="J465" s="11">
        <v>0</v>
      </c>
    </row>
    <row r="466" spans="1:10" ht="30" x14ac:dyDescent="0.25">
      <c r="A466" s="231"/>
      <c r="B466" s="335"/>
      <c r="C466" s="194" t="s">
        <v>343</v>
      </c>
      <c r="D466" s="11">
        <f t="shared" si="306"/>
        <v>1177.4000000000001</v>
      </c>
      <c r="E466" s="11">
        <v>0</v>
      </c>
      <c r="F466" s="11">
        <v>0</v>
      </c>
      <c r="G466" s="11">
        <v>0</v>
      </c>
      <c r="H466" s="11">
        <v>1177.4000000000001</v>
      </c>
      <c r="I466" s="11">
        <v>0</v>
      </c>
      <c r="J466" s="11">
        <v>0</v>
      </c>
    </row>
    <row r="467" spans="1:10" x14ac:dyDescent="0.25">
      <c r="A467" s="248" t="s">
        <v>564</v>
      </c>
      <c r="B467" s="336"/>
      <c r="C467" s="336"/>
      <c r="D467" s="336"/>
      <c r="E467" s="336"/>
      <c r="F467" s="336"/>
      <c r="G467" s="336"/>
      <c r="H467" s="336"/>
      <c r="I467" s="336"/>
      <c r="J467" s="249"/>
    </row>
    <row r="468" spans="1:10" s="14" customFormat="1" ht="40.5" customHeight="1" x14ac:dyDescent="0.25">
      <c r="A468" s="346" t="s">
        <v>381</v>
      </c>
      <c r="B468" s="333" t="s">
        <v>587</v>
      </c>
      <c r="C468" s="203" t="s">
        <v>340</v>
      </c>
      <c r="D468" s="11">
        <f>SUM(D469:D475)</f>
        <v>0</v>
      </c>
      <c r="E468" s="11">
        <f t="shared" ref="E468:F468" si="307">SUM(E469:E475)</f>
        <v>0</v>
      </c>
      <c r="F468" s="11">
        <f t="shared" si="307"/>
        <v>0</v>
      </c>
      <c r="G468" s="11">
        <f>SUM(G469:G475)</f>
        <v>0</v>
      </c>
      <c r="H468" s="11">
        <f t="shared" ref="H468" si="308">SUM(H469:H475)</f>
        <v>0</v>
      </c>
      <c r="I468" s="11">
        <f>SUM(I469:I475)</f>
        <v>0</v>
      </c>
      <c r="J468" s="11">
        <f>SUM(J469:J475)</f>
        <v>0</v>
      </c>
    </row>
    <row r="469" spans="1:10" s="14" customFormat="1" ht="25.5" customHeight="1" x14ac:dyDescent="0.25">
      <c r="A469" s="347"/>
      <c r="B469" s="334"/>
      <c r="C469" s="194" t="s">
        <v>73</v>
      </c>
      <c r="D469" s="11">
        <f>SUM(E469:J469)</f>
        <v>0</v>
      </c>
      <c r="E469" s="11">
        <f t="shared" ref="E469:F469" si="309">E477+E485+E493+E501</f>
        <v>0</v>
      </c>
      <c r="F469" s="11">
        <f t="shared" si="309"/>
        <v>0</v>
      </c>
      <c r="G469" s="11">
        <f>G477+G485+G493+G501</f>
        <v>0</v>
      </c>
      <c r="H469" s="11">
        <f t="shared" ref="H469:J469" si="310">H477+H485+H493+H501</f>
        <v>0</v>
      </c>
      <c r="I469" s="11">
        <f t="shared" ref="I469" si="311">I477+I485+I493+I501</f>
        <v>0</v>
      </c>
      <c r="J469" s="11">
        <f t="shared" si="310"/>
        <v>0</v>
      </c>
    </row>
    <row r="470" spans="1:10" s="14" customFormat="1" ht="27.75" customHeight="1" x14ac:dyDescent="0.25">
      <c r="A470" s="347"/>
      <c r="B470" s="334"/>
      <c r="C470" s="194" t="s">
        <v>77</v>
      </c>
      <c r="D470" s="11">
        <f t="shared" ref="D470:D475" si="312">SUM(E470:J470)</f>
        <v>0</v>
      </c>
      <c r="E470" s="11">
        <f t="shared" ref="E470:F470" si="313">E478+E486+E494+E502</f>
        <v>0</v>
      </c>
      <c r="F470" s="11">
        <f t="shared" si="313"/>
        <v>0</v>
      </c>
      <c r="G470" s="11">
        <f t="shared" ref="G470:J475" si="314">G478+G486+G494+G502</f>
        <v>0</v>
      </c>
      <c r="H470" s="11">
        <f t="shared" si="314"/>
        <v>0</v>
      </c>
      <c r="I470" s="11">
        <f t="shared" ref="I470" si="315">I478+I486+I494+I502</f>
        <v>0</v>
      </c>
      <c r="J470" s="11">
        <f t="shared" si="314"/>
        <v>0</v>
      </c>
    </row>
    <row r="471" spans="1:10" s="14" customFormat="1" ht="23.25" customHeight="1" x14ac:dyDescent="0.25">
      <c r="A471" s="347"/>
      <c r="B471" s="334"/>
      <c r="C471" s="194" t="s">
        <v>330</v>
      </c>
      <c r="D471" s="11">
        <f t="shared" si="312"/>
        <v>0</v>
      </c>
      <c r="E471" s="11">
        <f t="shared" ref="E471:F471" si="316">E479+E487+E495+E503</f>
        <v>0</v>
      </c>
      <c r="F471" s="11">
        <f t="shared" si="316"/>
        <v>0</v>
      </c>
      <c r="G471" s="11">
        <f t="shared" si="314"/>
        <v>0</v>
      </c>
      <c r="H471" s="11">
        <f t="shared" si="314"/>
        <v>0</v>
      </c>
      <c r="I471" s="11">
        <f t="shared" ref="I471" si="317">I479+I487+I495+I503</f>
        <v>0</v>
      </c>
      <c r="J471" s="11">
        <f t="shared" si="314"/>
        <v>0</v>
      </c>
    </row>
    <row r="472" spans="1:10" s="14" customFormat="1" x14ac:dyDescent="0.25">
      <c r="A472" s="347"/>
      <c r="B472" s="334"/>
      <c r="C472" s="194" t="s">
        <v>331</v>
      </c>
      <c r="D472" s="11">
        <f>SUM(E472:J472)</f>
        <v>0</v>
      </c>
      <c r="E472" s="11">
        <f t="shared" ref="E472:F472" si="318">E480+E488+E496+E504</f>
        <v>0</v>
      </c>
      <c r="F472" s="11">
        <f t="shared" si="318"/>
        <v>0</v>
      </c>
      <c r="G472" s="11">
        <f t="shared" si="314"/>
        <v>0</v>
      </c>
      <c r="H472" s="11">
        <f t="shared" si="314"/>
        <v>0</v>
      </c>
      <c r="I472" s="11">
        <f t="shared" ref="I472" si="319">I480+I488+I496+I504</f>
        <v>0</v>
      </c>
      <c r="J472" s="11">
        <f t="shared" si="314"/>
        <v>0</v>
      </c>
    </row>
    <row r="473" spans="1:10" s="14" customFormat="1" ht="51" customHeight="1" x14ac:dyDescent="0.25">
      <c r="A473" s="347"/>
      <c r="B473" s="334"/>
      <c r="C473" s="194" t="s">
        <v>341</v>
      </c>
      <c r="D473" s="11">
        <f t="shared" si="312"/>
        <v>0</v>
      </c>
      <c r="E473" s="11">
        <f t="shared" ref="E473:F473" si="320">E481+E489+E497+E505</f>
        <v>0</v>
      </c>
      <c r="F473" s="11">
        <f t="shared" si="320"/>
        <v>0</v>
      </c>
      <c r="G473" s="11">
        <f t="shared" si="314"/>
        <v>0</v>
      </c>
      <c r="H473" s="11">
        <f t="shared" si="314"/>
        <v>0</v>
      </c>
      <c r="I473" s="11">
        <f t="shared" ref="I473" si="321">I481+I489+I497+I505</f>
        <v>0</v>
      </c>
      <c r="J473" s="11">
        <f t="shared" si="314"/>
        <v>0</v>
      </c>
    </row>
    <row r="474" spans="1:10" s="14" customFormat="1" ht="47.25" customHeight="1" x14ac:dyDescent="0.25">
      <c r="A474" s="347"/>
      <c r="B474" s="334"/>
      <c r="C474" s="194" t="s">
        <v>342</v>
      </c>
      <c r="D474" s="11">
        <f t="shared" si="312"/>
        <v>0</v>
      </c>
      <c r="E474" s="11">
        <f t="shared" ref="E474:F474" si="322">E482+E490+E498+E506</f>
        <v>0</v>
      </c>
      <c r="F474" s="11">
        <f t="shared" si="322"/>
        <v>0</v>
      </c>
      <c r="G474" s="11">
        <f t="shared" si="314"/>
        <v>0</v>
      </c>
      <c r="H474" s="11">
        <f t="shared" si="314"/>
        <v>0</v>
      </c>
      <c r="I474" s="11">
        <f t="shared" ref="I474" si="323">I482+I490+I498+I506</f>
        <v>0</v>
      </c>
      <c r="J474" s="11">
        <f t="shared" si="314"/>
        <v>0</v>
      </c>
    </row>
    <row r="475" spans="1:10" s="14" customFormat="1" ht="30" x14ac:dyDescent="0.25">
      <c r="A475" s="348"/>
      <c r="B475" s="335"/>
      <c r="C475" s="194" t="s">
        <v>343</v>
      </c>
      <c r="D475" s="11">
        <f t="shared" si="312"/>
        <v>0</v>
      </c>
      <c r="E475" s="11">
        <f t="shared" ref="E475:F475" si="324">E483+E491+E499+E507</f>
        <v>0</v>
      </c>
      <c r="F475" s="11">
        <f t="shared" si="324"/>
        <v>0</v>
      </c>
      <c r="G475" s="11">
        <f t="shared" si="314"/>
        <v>0</v>
      </c>
      <c r="H475" s="11">
        <f t="shared" si="314"/>
        <v>0</v>
      </c>
      <c r="I475" s="11">
        <f t="shared" ref="I475" si="325">I483+I491+I499+I507</f>
        <v>0</v>
      </c>
      <c r="J475" s="11">
        <f t="shared" si="314"/>
        <v>0</v>
      </c>
    </row>
    <row r="476" spans="1:10" s="5" customFormat="1" ht="28.5" customHeight="1" x14ac:dyDescent="0.25">
      <c r="A476" s="346" t="s">
        <v>590</v>
      </c>
      <c r="B476" s="333" t="s">
        <v>567</v>
      </c>
      <c r="C476" s="203" t="s">
        <v>340</v>
      </c>
      <c r="D476" s="205">
        <f>SUM(D477:D483)</f>
        <v>0</v>
      </c>
      <c r="E476" s="205">
        <f t="shared" ref="E476:F476" si="326">SUM(E477:E483)</f>
        <v>0</v>
      </c>
      <c r="F476" s="205">
        <f t="shared" si="326"/>
        <v>0</v>
      </c>
      <c r="G476" s="205">
        <f>SUM(G477:G483)</f>
        <v>0</v>
      </c>
      <c r="H476" s="205">
        <f t="shared" ref="H476" si="327">SUM(H477:H483)</f>
        <v>0</v>
      </c>
      <c r="I476" s="205">
        <f>SUM(I477:I483)</f>
        <v>0</v>
      </c>
      <c r="J476" s="205">
        <f>SUM(J477:J483)</f>
        <v>0</v>
      </c>
    </row>
    <row r="477" spans="1:10" s="5" customFormat="1" x14ac:dyDescent="0.25">
      <c r="A477" s="347"/>
      <c r="B477" s="334"/>
      <c r="C477" s="194" t="s">
        <v>73</v>
      </c>
      <c r="D477" s="11">
        <f>SUM(E477:J477)</f>
        <v>0</v>
      </c>
      <c r="E477" s="11">
        <v>0</v>
      </c>
      <c r="F477" s="11">
        <v>0</v>
      </c>
      <c r="G477" s="11">
        <v>0</v>
      </c>
      <c r="H477" s="11">
        <v>0</v>
      </c>
      <c r="I477" s="11">
        <v>0</v>
      </c>
      <c r="J477" s="11">
        <v>0</v>
      </c>
    </row>
    <row r="478" spans="1:10" s="5" customFormat="1" ht="18" customHeight="1" x14ac:dyDescent="0.25">
      <c r="A478" s="347"/>
      <c r="B478" s="334"/>
      <c r="C478" s="194" t="s">
        <v>77</v>
      </c>
      <c r="D478" s="11">
        <f t="shared" ref="D478:D483" si="328">SUM(E478:J478)</f>
        <v>0</v>
      </c>
      <c r="E478" s="11">
        <v>0</v>
      </c>
      <c r="F478" s="11">
        <v>0</v>
      </c>
      <c r="G478" s="11">
        <v>0</v>
      </c>
      <c r="H478" s="11">
        <v>0</v>
      </c>
      <c r="I478" s="11">
        <v>0</v>
      </c>
      <c r="J478" s="11">
        <v>0</v>
      </c>
    </row>
    <row r="479" spans="1:10" s="5" customFormat="1" ht="22.5" customHeight="1" x14ac:dyDescent="0.25">
      <c r="A479" s="347"/>
      <c r="B479" s="334"/>
      <c r="C479" s="194" t="s">
        <v>330</v>
      </c>
      <c r="D479" s="11">
        <f t="shared" si="328"/>
        <v>0</v>
      </c>
      <c r="E479" s="11">
        <v>0</v>
      </c>
      <c r="F479" s="11">
        <v>0</v>
      </c>
      <c r="G479" s="11">
        <v>0</v>
      </c>
      <c r="H479" s="11">
        <v>0</v>
      </c>
      <c r="I479" s="11">
        <v>0</v>
      </c>
      <c r="J479" s="11">
        <v>0</v>
      </c>
    </row>
    <row r="480" spans="1:10" s="5" customFormat="1" x14ac:dyDescent="0.25">
      <c r="A480" s="347"/>
      <c r="B480" s="334"/>
      <c r="C480" s="194" t="s">
        <v>331</v>
      </c>
      <c r="D480" s="11">
        <f t="shared" si="328"/>
        <v>0</v>
      </c>
      <c r="E480" s="11">
        <v>0</v>
      </c>
      <c r="F480" s="11">
        <v>0</v>
      </c>
      <c r="G480" s="11">
        <v>0</v>
      </c>
      <c r="H480" s="11">
        <v>0</v>
      </c>
      <c r="I480" s="11">
        <v>0</v>
      </c>
      <c r="J480" s="11">
        <v>0</v>
      </c>
    </row>
    <row r="481" spans="1:10" s="5" customFormat="1" x14ac:dyDescent="0.25">
      <c r="A481" s="347"/>
      <c r="B481" s="334"/>
      <c r="C481" s="194" t="s">
        <v>341</v>
      </c>
      <c r="D481" s="11">
        <f t="shared" si="328"/>
        <v>0</v>
      </c>
      <c r="E481" s="11">
        <v>0</v>
      </c>
      <c r="F481" s="11">
        <v>0</v>
      </c>
      <c r="G481" s="11">
        <v>0</v>
      </c>
      <c r="H481" s="11">
        <v>0</v>
      </c>
      <c r="I481" s="11">
        <v>0</v>
      </c>
      <c r="J481" s="11">
        <v>0</v>
      </c>
    </row>
    <row r="482" spans="1:10" s="5" customFormat="1" ht="30" x14ac:dyDescent="0.25">
      <c r="A482" s="347"/>
      <c r="B482" s="334"/>
      <c r="C482" s="194" t="s">
        <v>342</v>
      </c>
      <c r="D482" s="11">
        <f t="shared" si="328"/>
        <v>0</v>
      </c>
      <c r="E482" s="11">
        <v>0</v>
      </c>
      <c r="F482" s="11">
        <v>0</v>
      </c>
      <c r="G482" s="11">
        <v>0</v>
      </c>
      <c r="H482" s="11">
        <v>0</v>
      </c>
      <c r="I482" s="11">
        <v>0</v>
      </c>
      <c r="J482" s="11">
        <v>0</v>
      </c>
    </row>
    <row r="483" spans="1:10" s="5" customFormat="1" ht="30" x14ac:dyDescent="0.25">
      <c r="A483" s="348"/>
      <c r="B483" s="335"/>
      <c r="C483" s="194" t="s">
        <v>343</v>
      </c>
      <c r="D483" s="11">
        <f t="shared" si="328"/>
        <v>0</v>
      </c>
      <c r="E483" s="11">
        <v>0</v>
      </c>
      <c r="F483" s="11">
        <v>0</v>
      </c>
      <c r="G483" s="11">
        <v>0</v>
      </c>
      <c r="H483" s="11">
        <v>0</v>
      </c>
      <c r="I483" s="11">
        <v>0</v>
      </c>
      <c r="J483" s="11">
        <v>0</v>
      </c>
    </row>
    <row r="484" spans="1:10" s="5" customFormat="1" ht="28.5" customHeight="1" x14ac:dyDescent="0.25">
      <c r="A484" s="346" t="s">
        <v>591</v>
      </c>
      <c r="B484" s="333" t="s">
        <v>569</v>
      </c>
      <c r="C484" s="203" t="s">
        <v>340</v>
      </c>
      <c r="D484" s="205">
        <f>SUM(D485:D491)</f>
        <v>0</v>
      </c>
      <c r="E484" s="205">
        <f t="shared" ref="E484:H484" si="329">SUM(E485:E491)</f>
        <v>0</v>
      </c>
      <c r="F484" s="205">
        <f t="shared" si="329"/>
        <v>0</v>
      </c>
      <c r="G484" s="205">
        <f t="shared" si="329"/>
        <v>0</v>
      </c>
      <c r="H484" s="205">
        <f t="shared" si="329"/>
        <v>0</v>
      </c>
      <c r="I484" s="205">
        <f>SUM(I485:I491)</f>
        <v>0</v>
      </c>
      <c r="J484" s="205">
        <f>SUM(J485:J491)</f>
        <v>0</v>
      </c>
    </row>
    <row r="485" spans="1:10" s="5" customFormat="1" ht="21" customHeight="1" x14ac:dyDescent="0.25">
      <c r="A485" s="347"/>
      <c r="B485" s="334"/>
      <c r="C485" s="194" t="s">
        <v>73</v>
      </c>
      <c r="D485" s="11">
        <f>SUM(E485:J485)</f>
        <v>0</v>
      </c>
      <c r="E485" s="11">
        <v>0</v>
      </c>
      <c r="F485" s="11">
        <v>0</v>
      </c>
      <c r="G485" s="11">
        <v>0</v>
      </c>
      <c r="H485" s="11">
        <v>0</v>
      </c>
      <c r="I485" s="11">
        <v>0</v>
      </c>
      <c r="J485" s="11">
        <v>0</v>
      </c>
    </row>
    <row r="486" spans="1:10" s="5" customFormat="1" ht="21.75" customHeight="1" x14ac:dyDescent="0.25">
      <c r="A486" s="347"/>
      <c r="B486" s="334"/>
      <c r="C486" s="194" t="s">
        <v>77</v>
      </c>
      <c r="D486" s="11">
        <f t="shared" ref="D486:D491" si="330">SUM(E486:J486)</f>
        <v>0</v>
      </c>
      <c r="E486" s="11">
        <v>0</v>
      </c>
      <c r="F486" s="11">
        <v>0</v>
      </c>
      <c r="G486" s="11">
        <v>0</v>
      </c>
      <c r="H486" s="11">
        <v>0</v>
      </c>
      <c r="I486" s="11">
        <v>0</v>
      </c>
      <c r="J486" s="11">
        <v>0</v>
      </c>
    </row>
    <row r="487" spans="1:10" s="5" customFormat="1" ht="24.75" customHeight="1" x14ac:dyDescent="0.25">
      <c r="A487" s="347"/>
      <c r="B487" s="334"/>
      <c r="C487" s="194" t="s">
        <v>330</v>
      </c>
      <c r="D487" s="11">
        <f t="shared" si="330"/>
        <v>0</v>
      </c>
      <c r="E487" s="11">
        <v>0</v>
      </c>
      <c r="F487" s="11">
        <v>0</v>
      </c>
      <c r="G487" s="11">
        <v>0</v>
      </c>
      <c r="H487" s="11">
        <v>0</v>
      </c>
      <c r="I487" s="11">
        <v>0</v>
      </c>
      <c r="J487" s="11">
        <v>0</v>
      </c>
    </row>
    <row r="488" spans="1:10" s="5" customFormat="1" ht="22.5" customHeight="1" x14ac:dyDescent="0.25">
      <c r="A488" s="347"/>
      <c r="B488" s="334"/>
      <c r="C488" s="194" t="s">
        <v>331</v>
      </c>
      <c r="D488" s="11">
        <f t="shared" si="330"/>
        <v>0</v>
      </c>
      <c r="E488" s="11">
        <v>0</v>
      </c>
      <c r="F488" s="11">
        <v>0</v>
      </c>
      <c r="G488" s="11">
        <v>0</v>
      </c>
      <c r="H488" s="11">
        <v>0</v>
      </c>
      <c r="I488" s="11">
        <v>0</v>
      </c>
      <c r="J488" s="11">
        <v>0</v>
      </c>
    </row>
    <row r="489" spans="1:10" s="5" customFormat="1" ht="23.25" customHeight="1" x14ac:dyDescent="0.25">
      <c r="A489" s="347"/>
      <c r="B489" s="334"/>
      <c r="C489" s="194" t="s">
        <v>341</v>
      </c>
      <c r="D489" s="11">
        <f t="shared" si="330"/>
        <v>0</v>
      </c>
      <c r="E489" s="11">
        <v>0</v>
      </c>
      <c r="F489" s="11">
        <v>0</v>
      </c>
      <c r="G489" s="11">
        <v>0</v>
      </c>
      <c r="H489" s="11">
        <v>0</v>
      </c>
      <c r="I489" s="11">
        <v>0</v>
      </c>
      <c r="J489" s="11">
        <v>0</v>
      </c>
    </row>
    <row r="490" spans="1:10" s="5" customFormat="1" ht="30" x14ac:dyDescent="0.25">
      <c r="A490" s="347"/>
      <c r="B490" s="334"/>
      <c r="C490" s="194" t="s">
        <v>342</v>
      </c>
      <c r="D490" s="11">
        <f t="shared" si="330"/>
        <v>0</v>
      </c>
      <c r="E490" s="11">
        <v>0</v>
      </c>
      <c r="F490" s="11">
        <v>0</v>
      </c>
      <c r="G490" s="11">
        <v>0</v>
      </c>
      <c r="H490" s="11">
        <v>0</v>
      </c>
      <c r="I490" s="11">
        <v>0</v>
      </c>
      <c r="J490" s="11">
        <v>0</v>
      </c>
    </row>
    <row r="491" spans="1:10" s="5" customFormat="1" ht="30" x14ac:dyDescent="0.25">
      <c r="A491" s="348"/>
      <c r="B491" s="335"/>
      <c r="C491" s="194" t="s">
        <v>343</v>
      </c>
      <c r="D491" s="11">
        <f t="shared" si="330"/>
        <v>0</v>
      </c>
      <c r="E491" s="11">
        <v>0</v>
      </c>
      <c r="F491" s="11">
        <v>0</v>
      </c>
      <c r="G491" s="11">
        <v>0</v>
      </c>
      <c r="H491" s="11">
        <v>0</v>
      </c>
      <c r="I491" s="11">
        <v>0</v>
      </c>
      <c r="J491" s="11">
        <v>0</v>
      </c>
    </row>
    <row r="492" spans="1:10" s="5" customFormat="1" ht="28.5" customHeight="1" x14ac:dyDescent="0.25">
      <c r="A492" s="346" t="s">
        <v>592</v>
      </c>
      <c r="B492" s="333" t="s">
        <v>571</v>
      </c>
      <c r="C492" s="203" t="s">
        <v>340</v>
      </c>
      <c r="D492" s="205">
        <f t="shared" ref="D492:J492" si="331">SUM(D493:D499)</f>
        <v>0</v>
      </c>
      <c r="E492" s="205">
        <f t="shared" si="331"/>
        <v>0</v>
      </c>
      <c r="F492" s="205">
        <f t="shared" si="331"/>
        <v>0</v>
      </c>
      <c r="G492" s="205">
        <f t="shared" si="331"/>
        <v>0</v>
      </c>
      <c r="H492" s="205">
        <f t="shared" si="331"/>
        <v>0</v>
      </c>
      <c r="I492" s="205">
        <f t="shared" ref="I492" si="332">SUM(I493:I499)</f>
        <v>0</v>
      </c>
      <c r="J492" s="205">
        <f t="shared" si="331"/>
        <v>0</v>
      </c>
    </row>
    <row r="493" spans="1:10" s="5" customFormat="1" ht="21" customHeight="1" x14ac:dyDescent="0.25">
      <c r="A493" s="347"/>
      <c r="B493" s="334"/>
      <c r="C493" s="194" t="s">
        <v>73</v>
      </c>
      <c r="D493" s="11">
        <f>SUM(E493:J493)</f>
        <v>0</v>
      </c>
      <c r="E493" s="11">
        <v>0</v>
      </c>
      <c r="F493" s="11">
        <v>0</v>
      </c>
      <c r="G493" s="11">
        <v>0</v>
      </c>
      <c r="H493" s="11">
        <v>0</v>
      </c>
      <c r="I493" s="11">
        <v>0</v>
      </c>
      <c r="J493" s="11">
        <v>0</v>
      </c>
    </row>
    <row r="494" spans="1:10" s="5" customFormat="1" ht="21.75" customHeight="1" x14ac:dyDescent="0.25">
      <c r="A494" s="347"/>
      <c r="B494" s="334"/>
      <c r="C494" s="194" t="s">
        <v>77</v>
      </c>
      <c r="D494" s="11">
        <f t="shared" ref="D494:D499" si="333">SUM(E494:J494)</f>
        <v>0</v>
      </c>
      <c r="E494" s="11">
        <v>0</v>
      </c>
      <c r="F494" s="11">
        <v>0</v>
      </c>
      <c r="G494" s="11">
        <v>0</v>
      </c>
      <c r="H494" s="11">
        <v>0</v>
      </c>
      <c r="I494" s="11">
        <v>0</v>
      </c>
      <c r="J494" s="11">
        <v>0</v>
      </c>
    </row>
    <row r="495" spans="1:10" s="5" customFormat="1" ht="22.5" customHeight="1" x14ac:dyDescent="0.25">
      <c r="A495" s="347"/>
      <c r="B495" s="334"/>
      <c r="C495" s="194" t="s">
        <v>330</v>
      </c>
      <c r="D495" s="11">
        <f t="shared" si="333"/>
        <v>0</v>
      </c>
      <c r="E495" s="11">
        <v>0</v>
      </c>
      <c r="F495" s="11">
        <v>0</v>
      </c>
      <c r="G495" s="11">
        <v>0</v>
      </c>
      <c r="H495" s="11">
        <v>0</v>
      </c>
      <c r="I495" s="11">
        <v>0</v>
      </c>
      <c r="J495" s="11">
        <v>0</v>
      </c>
    </row>
    <row r="496" spans="1:10" s="5" customFormat="1" ht="19.5" customHeight="1" x14ac:dyDescent="0.25">
      <c r="A496" s="347"/>
      <c r="B496" s="334"/>
      <c r="C496" s="194" t="s">
        <v>331</v>
      </c>
      <c r="D496" s="11">
        <f t="shared" si="333"/>
        <v>0</v>
      </c>
      <c r="E496" s="11">
        <v>0</v>
      </c>
      <c r="F496" s="11">
        <v>0</v>
      </c>
      <c r="G496" s="11">
        <v>0</v>
      </c>
      <c r="H496" s="11">
        <v>0</v>
      </c>
      <c r="I496" s="11">
        <v>0</v>
      </c>
      <c r="J496" s="11">
        <v>0</v>
      </c>
    </row>
    <row r="497" spans="1:10" s="5" customFormat="1" ht="25.5" customHeight="1" x14ac:dyDescent="0.25">
      <c r="A497" s="347"/>
      <c r="B497" s="334"/>
      <c r="C497" s="194" t="s">
        <v>341</v>
      </c>
      <c r="D497" s="11">
        <f t="shared" si="333"/>
        <v>0</v>
      </c>
      <c r="E497" s="11">
        <v>0</v>
      </c>
      <c r="F497" s="11">
        <v>0</v>
      </c>
      <c r="G497" s="11">
        <v>0</v>
      </c>
      <c r="H497" s="11">
        <v>0</v>
      </c>
      <c r="I497" s="11">
        <v>0</v>
      </c>
      <c r="J497" s="11">
        <v>0</v>
      </c>
    </row>
    <row r="498" spans="1:10" s="5" customFormat="1" ht="30" x14ac:dyDescent="0.25">
      <c r="A498" s="347"/>
      <c r="B498" s="334"/>
      <c r="C498" s="194" t="s">
        <v>342</v>
      </c>
      <c r="D498" s="11">
        <f t="shared" si="333"/>
        <v>0</v>
      </c>
      <c r="E498" s="11">
        <v>0</v>
      </c>
      <c r="F498" s="11">
        <v>0</v>
      </c>
      <c r="G498" s="11">
        <v>0</v>
      </c>
      <c r="H498" s="11">
        <v>0</v>
      </c>
      <c r="I498" s="11">
        <v>0</v>
      </c>
      <c r="J498" s="11">
        <v>0</v>
      </c>
    </row>
    <row r="499" spans="1:10" s="5" customFormat="1" ht="30" x14ac:dyDescent="0.25">
      <c r="A499" s="348"/>
      <c r="B499" s="335"/>
      <c r="C499" s="194" t="s">
        <v>343</v>
      </c>
      <c r="D499" s="11">
        <f t="shared" si="333"/>
        <v>0</v>
      </c>
      <c r="E499" s="11">
        <v>0</v>
      </c>
      <c r="F499" s="11">
        <v>0</v>
      </c>
      <c r="G499" s="11">
        <v>0</v>
      </c>
      <c r="H499" s="11">
        <v>0</v>
      </c>
      <c r="I499" s="11">
        <v>0</v>
      </c>
      <c r="J499" s="11">
        <v>0</v>
      </c>
    </row>
    <row r="500" spans="1:10" s="5" customFormat="1" ht="39.75" customHeight="1" x14ac:dyDescent="0.25">
      <c r="A500" s="346" t="s">
        <v>594</v>
      </c>
      <c r="B500" s="333" t="s">
        <v>574</v>
      </c>
      <c r="C500" s="203" t="s">
        <v>340</v>
      </c>
      <c r="D500" s="205">
        <f t="shared" ref="D500:J500" si="334">SUM(D501:D507)</f>
        <v>0</v>
      </c>
      <c r="E500" s="205">
        <f t="shared" si="334"/>
        <v>0</v>
      </c>
      <c r="F500" s="205">
        <f t="shared" si="334"/>
        <v>0</v>
      </c>
      <c r="G500" s="205">
        <f t="shared" si="334"/>
        <v>0</v>
      </c>
      <c r="H500" s="205">
        <f t="shared" si="334"/>
        <v>0</v>
      </c>
      <c r="I500" s="205">
        <f t="shared" ref="I500" si="335">SUM(I501:I507)</f>
        <v>0</v>
      </c>
      <c r="J500" s="205">
        <f t="shared" si="334"/>
        <v>0</v>
      </c>
    </row>
    <row r="501" spans="1:10" s="5" customFormat="1" x14ac:dyDescent="0.25">
      <c r="A501" s="230"/>
      <c r="B501" s="334"/>
      <c r="C501" s="194" t="s">
        <v>73</v>
      </c>
      <c r="D501" s="11">
        <f>SUM(E501:J501)</f>
        <v>0</v>
      </c>
      <c r="E501" s="11">
        <v>0</v>
      </c>
      <c r="F501" s="11">
        <v>0</v>
      </c>
      <c r="G501" s="11">
        <v>0</v>
      </c>
      <c r="H501" s="11">
        <v>0</v>
      </c>
      <c r="I501" s="11">
        <v>0</v>
      </c>
      <c r="J501" s="11">
        <v>0</v>
      </c>
    </row>
    <row r="502" spans="1:10" s="5" customFormat="1" x14ac:dyDescent="0.25">
      <c r="A502" s="230"/>
      <c r="B502" s="334"/>
      <c r="C502" s="194" t="s">
        <v>77</v>
      </c>
      <c r="D502" s="11">
        <f t="shared" ref="D502:D507" si="336">SUM(E502:J502)</f>
        <v>0</v>
      </c>
      <c r="E502" s="11">
        <v>0</v>
      </c>
      <c r="F502" s="11">
        <v>0</v>
      </c>
      <c r="G502" s="11">
        <v>0</v>
      </c>
      <c r="H502" s="11">
        <v>0</v>
      </c>
      <c r="I502" s="11">
        <v>0</v>
      </c>
      <c r="J502" s="11">
        <v>0</v>
      </c>
    </row>
    <row r="503" spans="1:10" s="5" customFormat="1" x14ac:dyDescent="0.25">
      <c r="A503" s="230"/>
      <c r="B503" s="334"/>
      <c r="C503" s="194" t="s">
        <v>330</v>
      </c>
      <c r="D503" s="11">
        <f t="shared" si="336"/>
        <v>0</v>
      </c>
      <c r="E503" s="11">
        <v>0</v>
      </c>
      <c r="F503" s="11">
        <v>0</v>
      </c>
      <c r="G503" s="11">
        <v>0</v>
      </c>
      <c r="H503" s="11">
        <v>0</v>
      </c>
      <c r="I503" s="11">
        <v>0</v>
      </c>
      <c r="J503" s="11">
        <v>0</v>
      </c>
    </row>
    <row r="504" spans="1:10" s="5" customFormat="1" x14ac:dyDescent="0.25">
      <c r="A504" s="230"/>
      <c r="B504" s="334"/>
      <c r="C504" s="194" t="s">
        <v>331</v>
      </c>
      <c r="D504" s="11">
        <f t="shared" si="336"/>
        <v>0</v>
      </c>
      <c r="E504" s="11">
        <v>0</v>
      </c>
      <c r="F504" s="11">
        <v>0</v>
      </c>
      <c r="G504" s="11">
        <v>0</v>
      </c>
      <c r="H504" s="11">
        <v>0</v>
      </c>
      <c r="I504" s="11">
        <v>0</v>
      </c>
      <c r="J504" s="11">
        <v>0</v>
      </c>
    </row>
    <row r="505" spans="1:10" s="5" customFormat="1" x14ac:dyDescent="0.25">
      <c r="A505" s="230"/>
      <c r="B505" s="334"/>
      <c r="C505" s="194" t="s">
        <v>341</v>
      </c>
      <c r="D505" s="11">
        <f t="shared" si="336"/>
        <v>0</v>
      </c>
      <c r="E505" s="11">
        <v>0</v>
      </c>
      <c r="F505" s="11">
        <v>0</v>
      </c>
      <c r="G505" s="11">
        <v>0</v>
      </c>
      <c r="H505" s="11">
        <v>0</v>
      </c>
      <c r="I505" s="11">
        <v>0</v>
      </c>
      <c r="J505" s="11">
        <v>0</v>
      </c>
    </row>
    <row r="506" spans="1:10" s="5" customFormat="1" ht="30" x14ac:dyDescent="0.25">
      <c r="A506" s="230"/>
      <c r="B506" s="334"/>
      <c r="C506" s="194" t="s">
        <v>342</v>
      </c>
      <c r="D506" s="11">
        <f t="shared" si="336"/>
        <v>0</v>
      </c>
      <c r="E506" s="11">
        <v>0</v>
      </c>
      <c r="F506" s="11">
        <v>0</v>
      </c>
      <c r="G506" s="11">
        <v>0</v>
      </c>
      <c r="H506" s="11">
        <v>0</v>
      </c>
      <c r="I506" s="11">
        <v>0</v>
      </c>
      <c r="J506" s="11">
        <v>0</v>
      </c>
    </row>
    <row r="507" spans="1:10" s="5" customFormat="1" ht="70.5" customHeight="1" x14ac:dyDescent="0.25">
      <c r="A507" s="231"/>
      <c r="B507" s="335"/>
      <c r="C507" s="194" t="s">
        <v>343</v>
      </c>
      <c r="D507" s="11">
        <f t="shared" si="336"/>
        <v>0</v>
      </c>
      <c r="E507" s="11">
        <v>0</v>
      </c>
      <c r="F507" s="11">
        <v>0</v>
      </c>
      <c r="G507" s="11">
        <v>0</v>
      </c>
      <c r="H507" s="11">
        <v>0</v>
      </c>
      <c r="I507" s="11">
        <v>0</v>
      </c>
      <c r="J507" s="11">
        <v>0</v>
      </c>
    </row>
    <row r="508" spans="1:10" s="5" customFormat="1" ht="15" customHeight="1" x14ac:dyDescent="0.25">
      <c r="A508" s="248" t="s">
        <v>536</v>
      </c>
      <c r="B508" s="336"/>
      <c r="C508" s="336"/>
      <c r="D508" s="336"/>
      <c r="E508" s="336"/>
      <c r="F508" s="336"/>
      <c r="G508" s="336"/>
      <c r="H508" s="336"/>
      <c r="I508" s="336"/>
      <c r="J508" s="249"/>
    </row>
    <row r="509" spans="1:10" s="5" customFormat="1" ht="33" customHeight="1" x14ac:dyDescent="0.25">
      <c r="A509" s="346" t="s">
        <v>382</v>
      </c>
      <c r="B509" s="333" t="s">
        <v>576</v>
      </c>
      <c r="C509" s="203" t="s">
        <v>340</v>
      </c>
      <c r="D509" s="205">
        <f t="shared" ref="D509:J509" si="337">SUM(D510:D516)</f>
        <v>90047.7</v>
      </c>
      <c r="E509" s="205">
        <f t="shared" si="337"/>
        <v>0</v>
      </c>
      <c r="F509" s="205">
        <f t="shared" si="337"/>
        <v>20826.900000000001</v>
      </c>
      <c r="G509" s="205">
        <f t="shared" si="337"/>
        <v>0</v>
      </c>
      <c r="H509" s="205">
        <f t="shared" si="337"/>
        <v>64377.7</v>
      </c>
      <c r="I509" s="205">
        <f t="shared" ref="I509" si="338">SUM(I510:I516)</f>
        <v>4843.0999999999995</v>
      </c>
      <c r="J509" s="205">
        <f t="shared" si="337"/>
        <v>0</v>
      </c>
    </row>
    <row r="510" spans="1:10" s="5" customFormat="1" ht="21.75" customHeight="1" x14ac:dyDescent="0.25">
      <c r="A510" s="347"/>
      <c r="B510" s="334"/>
      <c r="C510" s="194" t="s">
        <v>73</v>
      </c>
      <c r="D510" s="11">
        <f>SUM(E510:J510)</f>
        <v>30805.7</v>
      </c>
      <c r="E510" s="11">
        <f t="shared" ref="E510:F510" si="339">E518+E526+E534+E542</f>
        <v>0</v>
      </c>
      <c r="F510" s="11">
        <f t="shared" si="339"/>
        <v>20826.900000000001</v>
      </c>
      <c r="G510" s="11">
        <f>G518+G526+G534+G542</f>
        <v>0</v>
      </c>
      <c r="H510" s="11">
        <f t="shared" ref="H510:J510" si="340">H518+H526+H534+H542</f>
        <v>9310.1</v>
      </c>
      <c r="I510" s="11">
        <f>I518+I526+I534+I542</f>
        <v>668.7</v>
      </c>
      <c r="J510" s="11">
        <f t="shared" si="340"/>
        <v>0</v>
      </c>
    </row>
    <row r="511" spans="1:10" s="5" customFormat="1" ht="21.75" customHeight="1" x14ac:dyDescent="0.25">
      <c r="A511" s="347"/>
      <c r="B511" s="334"/>
      <c r="C511" s="194" t="s">
        <v>77</v>
      </c>
      <c r="D511" s="11">
        <f t="shared" ref="D511:D516" si="341">SUM(E511:J511)</f>
        <v>9837</v>
      </c>
      <c r="E511" s="11">
        <f t="shared" ref="E511:F511" si="342">E519+E527+E535+E543</f>
        <v>0</v>
      </c>
      <c r="F511" s="11">
        <f t="shared" si="342"/>
        <v>0</v>
      </c>
      <c r="G511" s="11">
        <f t="shared" ref="G511:J516" si="343">G519+G527+G535+G543</f>
        <v>0</v>
      </c>
      <c r="H511" s="11">
        <f t="shared" si="343"/>
        <v>9167.1</v>
      </c>
      <c r="I511" s="11">
        <f t="shared" ref="I511" si="344">I519+I527+I535+I543</f>
        <v>669.9</v>
      </c>
      <c r="J511" s="11">
        <f t="shared" si="343"/>
        <v>0</v>
      </c>
    </row>
    <row r="512" spans="1:10" s="5" customFormat="1" ht="19.5" customHeight="1" x14ac:dyDescent="0.25">
      <c r="A512" s="347"/>
      <c r="B512" s="334"/>
      <c r="C512" s="194" t="s">
        <v>330</v>
      </c>
      <c r="D512" s="11">
        <f t="shared" si="341"/>
        <v>9881</v>
      </c>
      <c r="E512" s="11">
        <f t="shared" ref="E512:F512" si="345">E520+E528+E536+E544</f>
        <v>0</v>
      </c>
      <c r="F512" s="11">
        <f t="shared" si="345"/>
        <v>0</v>
      </c>
      <c r="G512" s="11">
        <f t="shared" si="343"/>
        <v>0</v>
      </c>
      <c r="H512" s="11">
        <f t="shared" si="343"/>
        <v>9180.1</v>
      </c>
      <c r="I512" s="11">
        <f>I520+I528+I536+I544</f>
        <v>700.9</v>
      </c>
      <c r="J512" s="11">
        <f t="shared" si="343"/>
        <v>0</v>
      </c>
    </row>
    <row r="513" spans="1:10" s="5" customFormat="1" ht="20.25" customHeight="1" x14ac:dyDescent="0.25">
      <c r="A513" s="347"/>
      <c r="B513" s="334"/>
      <c r="C513" s="194" t="s">
        <v>331</v>
      </c>
      <c r="D513" s="11">
        <f t="shared" si="341"/>
        <v>9881</v>
      </c>
      <c r="E513" s="11">
        <f t="shared" ref="E513:F513" si="346">E521+E529+E537+E545</f>
        <v>0</v>
      </c>
      <c r="F513" s="11">
        <f t="shared" si="346"/>
        <v>0</v>
      </c>
      <c r="G513" s="11">
        <f t="shared" si="343"/>
        <v>0</v>
      </c>
      <c r="H513" s="11">
        <f t="shared" si="343"/>
        <v>9180.1</v>
      </c>
      <c r="I513" s="11">
        <f t="shared" ref="I513" si="347">I521+I529+I537+I545</f>
        <v>700.9</v>
      </c>
      <c r="J513" s="11">
        <f t="shared" si="343"/>
        <v>0</v>
      </c>
    </row>
    <row r="514" spans="1:10" s="5" customFormat="1" ht="18.75" customHeight="1" x14ac:dyDescent="0.25">
      <c r="A514" s="347"/>
      <c r="B514" s="334"/>
      <c r="C514" s="194" t="s">
        <v>341</v>
      </c>
      <c r="D514" s="11">
        <f t="shared" si="341"/>
        <v>9881</v>
      </c>
      <c r="E514" s="11">
        <f t="shared" ref="E514:F514" si="348">E522+E530+E538+E546</f>
        <v>0</v>
      </c>
      <c r="F514" s="11">
        <f t="shared" si="348"/>
        <v>0</v>
      </c>
      <c r="G514" s="11">
        <f t="shared" si="343"/>
        <v>0</v>
      </c>
      <c r="H514" s="11">
        <f t="shared" si="343"/>
        <v>9180.1</v>
      </c>
      <c r="I514" s="11">
        <f t="shared" ref="I514" si="349">I522+I530+I538+I546</f>
        <v>700.9</v>
      </c>
      <c r="J514" s="11">
        <f t="shared" si="343"/>
        <v>0</v>
      </c>
    </row>
    <row r="515" spans="1:10" s="5" customFormat="1" ht="33.75" customHeight="1" x14ac:dyDescent="0.25">
      <c r="A515" s="347"/>
      <c r="B515" s="334"/>
      <c r="C515" s="194" t="s">
        <v>342</v>
      </c>
      <c r="D515" s="11">
        <f t="shared" si="341"/>
        <v>9881</v>
      </c>
      <c r="E515" s="11">
        <f t="shared" ref="E515:F515" si="350">E523+E531+E539+E547</f>
        <v>0</v>
      </c>
      <c r="F515" s="11">
        <f t="shared" si="350"/>
        <v>0</v>
      </c>
      <c r="G515" s="11">
        <f t="shared" si="343"/>
        <v>0</v>
      </c>
      <c r="H515" s="11">
        <f t="shared" si="343"/>
        <v>9180.1</v>
      </c>
      <c r="I515" s="11">
        <f t="shared" ref="I515" si="351">I523+I531+I539+I547</f>
        <v>700.9</v>
      </c>
      <c r="J515" s="11">
        <f t="shared" si="343"/>
        <v>0</v>
      </c>
    </row>
    <row r="516" spans="1:10" s="5" customFormat="1" ht="38.25" customHeight="1" x14ac:dyDescent="0.25">
      <c r="A516" s="348"/>
      <c r="B516" s="335"/>
      <c r="C516" s="194" t="s">
        <v>343</v>
      </c>
      <c r="D516" s="11">
        <f t="shared" si="341"/>
        <v>9881</v>
      </c>
      <c r="E516" s="11">
        <f t="shared" ref="E516:F516" si="352">E524+E532+E540+E548</f>
        <v>0</v>
      </c>
      <c r="F516" s="11">
        <f t="shared" si="352"/>
        <v>0</v>
      </c>
      <c r="G516" s="11">
        <f t="shared" si="343"/>
        <v>0</v>
      </c>
      <c r="H516" s="11">
        <f t="shared" si="343"/>
        <v>9180.1</v>
      </c>
      <c r="I516" s="11">
        <f t="shared" ref="I516" si="353">I524+I532+I540+I548</f>
        <v>700.9</v>
      </c>
      <c r="J516" s="11">
        <f t="shared" si="343"/>
        <v>0</v>
      </c>
    </row>
    <row r="517" spans="1:10" s="5" customFormat="1" ht="38.25" customHeight="1" x14ac:dyDescent="0.25">
      <c r="A517" s="346" t="s">
        <v>719</v>
      </c>
      <c r="B517" s="333" t="s">
        <v>59</v>
      </c>
      <c r="C517" s="203" t="s">
        <v>340</v>
      </c>
      <c r="D517" s="205">
        <f t="shared" ref="D517:J517" si="354">SUM(D518:D524)</f>
        <v>59980.800000000003</v>
      </c>
      <c r="E517" s="205">
        <f t="shared" si="354"/>
        <v>0</v>
      </c>
      <c r="F517" s="205">
        <f t="shared" si="354"/>
        <v>0</v>
      </c>
      <c r="G517" s="205">
        <f t="shared" si="354"/>
        <v>0</v>
      </c>
      <c r="H517" s="205">
        <f t="shared" si="354"/>
        <v>55977.7</v>
      </c>
      <c r="I517" s="205">
        <f>SUM(I518:I524)</f>
        <v>4003.1000000000004</v>
      </c>
      <c r="J517" s="205">
        <f t="shared" si="354"/>
        <v>0</v>
      </c>
    </row>
    <row r="518" spans="1:10" s="5" customFormat="1" ht="21.75" customHeight="1" x14ac:dyDescent="0.25">
      <c r="A518" s="230"/>
      <c r="B518" s="334"/>
      <c r="C518" s="194" t="s">
        <v>73</v>
      </c>
      <c r="D518" s="11">
        <f>SUM(E518:J518)</f>
        <v>8658.8000000000011</v>
      </c>
      <c r="E518" s="11">
        <v>0</v>
      </c>
      <c r="F518" s="11">
        <v>0</v>
      </c>
      <c r="G518" s="11">
        <v>0</v>
      </c>
      <c r="H518" s="11">
        <v>8110.1</v>
      </c>
      <c r="I518" s="11">
        <v>548.70000000000005</v>
      </c>
      <c r="J518" s="11">
        <v>0</v>
      </c>
    </row>
    <row r="519" spans="1:10" s="5" customFormat="1" ht="17.25" customHeight="1" x14ac:dyDescent="0.25">
      <c r="A519" s="230"/>
      <c r="B519" s="334"/>
      <c r="C519" s="194" t="s">
        <v>77</v>
      </c>
      <c r="D519" s="11">
        <f t="shared" ref="D519:D524" si="355">SUM(E519:J519)</f>
        <v>8517</v>
      </c>
      <c r="E519" s="11">
        <v>0</v>
      </c>
      <c r="F519" s="11">
        <v>0</v>
      </c>
      <c r="G519" s="11">
        <v>0</v>
      </c>
      <c r="H519" s="11">
        <v>7967.1</v>
      </c>
      <c r="I519" s="11">
        <v>549.9</v>
      </c>
      <c r="J519" s="11">
        <v>0</v>
      </c>
    </row>
    <row r="520" spans="1:10" s="5" customFormat="1" ht="33" customHeight="1" x14ac:dyDescent="0.25">
      <c r="A520" s="230"/>
      <c r="B520" s="334"/>
      <c r="C520" s="194" t="s">
        <v>330</v>
      </c>
      <c r="D520" s="11">
        <f t="shared" si="355"/>
        <v>8561</v>
      </c>
      <c r="E520" s="11">
        <v>0</v>
      </c>
      <c r="F520" s="11">
        <v>0</v>
      </c>
      <c r="G520" s="11">
        <v>0</v>
      </c>
      <c r="H520" s="11">
        <v>7980.1</v>
      </c>
      <c r="I520" s="11">
        <v>580.9</v>
      </c>
      <c r="J520" s="11">
        <v>0</v>
      </c>
    </row>
    <row r="521" spans="1:10" s="5" customFormat="1" ht="27.75" customHeight="1" x14ac:dyDescent="0.25">
      <c r="A521" s="230"/>
      <c r="B521" s="334"/>
      <c r="C521" s="194" t="s">
        <v>331</v>
      </c>
      <c r="D521" s="11">
        <f t="shared" si="355"/>
        <v>8561</v>
      </c>
      <c r="E521" s="11">
        <v>0</v>
      </c>
      <c r="F521" s="11">
        <v>0</v>
      </c>
      <c r="G521" s="11">
        <v>0</v>
      </c>
      <c r="H521" s="11">
        <v>7980.1</v>
      </c>
      <c r="I521" s="11">
        <v>580.9</v>
      </c>
      <c r="J521" s="11">
        <v>0</v>
      </c>
    </row>
    <row r="522" spans="1:10" s="5" customFormat="1" ht="29.25" customHeight="1" x14ac:dyDescent="0.25">
      <c r="A522" s="230"/>
      <c r="B522" s="334"/>
      <c r="C522" s="194" t="s">
        <v>341</v>
      </c>
      <c r="D522" s="11">
        <f t="shared" si="355"/>
        <v>8561</v>
      </c>
      <c r="E522" s="11">
        <v>0</v>
      </c>
      <c r="F522" s="11">
        <v>0</v>
      </c>
      <c r="G522" s="11">
        <v>0</v>
      </c>
      <c r="H522" s="11">
        <v>7980.1</v>
      </c>
      <c r="I522" s="11">
        <v>580.9</v>
      </c>
      <c r="J522" s="11">
        <v>0</v>
      </c>
    </row>
    <row r="523" spans="1:10" s="5" customFormat="1" ht="36.75" customHeight="1" x14ac:dyDescent="0.25">
      <c r="A523" s="230"/>
      <c r="B523" s="334"/>
      <c r="C523" s="194" t="s">
        <v>342</v>
      </c>
      <c r="D523" s="11">
        <f t="shared" si="355"/>
        <v>8561</v>
      </c>
      <c r="E523" s="11">
        <v>0</v>
      </c>
      <c r="F523" s="11">
        <v>0</v>
      </c>
      <c r="G523" s="11">
        <v>0</v>
      </c>
      <c r="H523" s="11">
        <v>7980.1</v>
      </c>
      <c r="I523" s="11">
        <v>580.9</v>
      </c>
      <c r="J523" s="11">
        <v>0</v>
      </c>
    </row>
    <row r="524" spans="1:10" s="5" customFormat="1" ht="35.25" customHeight="1" x14ac:dyDescent="0.25">
      <c r="A524" s="231"/>
      <c r="B524" s="335"/>
      <c r="C524" s="194" t="s">
        <v>343</v>
      </c>
      <c r="D524" s="11">
        <f t="shared" si="355"/>
        <v>8561</v>
      </c>
      <c r="E524" s="11">
        <v>0</v>
      </c>
      <c r="F524" s="11">
        <v>0</v>
      </c>
      <c r="G524" s="11">
        <v>0</v>
      </c>
      <c r="H524" s="11">
        <v>7980.1</v>
      </c>
      <c r="I524" s="11">
        <v>580.9</v>
      </c>
      <c r="J524" s="11">
        <v>0</v>
      </c>
    </row>
    <row r="525" spans="1:10" s="5" customFormat="1" ht="38.25" customHeight="1" x14ac:dyDescent="0.25">
      <c r="A525" s="346" t="s">
        <v>720</v>
      </c>
      <c r="B525" s="333" t="s">
        <v>580</v>
      </c>
      <c r="C525" s="203" t="s">
        <v>340</v>
      </c>
      <c r="D525" s="205">
        <f>SUM(D526:D532)</f>
        <v>9240</v>
      </c>
      <c r="E525" s="205">
        <f>SUM(E526:E532)</f>
        <v>0</v>
      </c>
      <c r="F525" s="205">
        <f>SUM(F526:F532)</f>
        <v>0</v>
      </c>
      <c r="G525" s="205">
        <f>SUM(G526:G532)</f>
        <v>0</v>
      </c>
      <c r="H525" s="205">
        <f t="shared" ref="H525:J525" si="356">SUM(H526:H532)</f>
        <v>8400</v>
      </c>
      <c r="I525" s="205">
        <f t="shared" ref="I525" si="357">SUM(I526:I532)</f>
        <v>840</v>
      </c>
      <c r="J525" s="205">
        <f t="shared" si="356"/>
        <v>0</v>
      </c>
    </row>
    <row r="526" spans="1:10" s="5" customFormat="1" ht="21.75" customHeight="1" x14ac:dyDescent="0.25">
      <c r="A526" s="230"/>
      <c r="B526" s="334"/>
      <c r="C526" s="194" t="s">
        <v>73</v>
      </c>
      <c r="D526" s="11">
        <f>SUM(E526:J526)</f>
        <v>1320</v>
      </c>
      <c r="E526" s="11">
        <v>0</v>
      </c>
      <c r="F526" s="11">
        <v>0</v>
      </c>
      <c r="G526" s="11">
        <v>0</v>
      </c>
      <c r="H526" s="11">
        <v>1200</v>
      </c>
      <c r="I526" s="11">
        <v>120</v>
      </c>
      <c r="J526" s="11">
        <v>0</v>
      </c>
    </row>
    <row r="527" spans="1:10" s="5" customFormat="1" ht="17.25" customHeight="1" x14ac:dyDescent="0.25">
      <c r="A527" s="230"/>
      <c r="B527" s="334"/>
      <c r="C527" s="194" t="s">
        <v>77</v>
      </c>
      <c r="D527" s="11">
        <f t="shared" ref="D527:D529" si="358">SUM(E527:J527)</f>
        <v>1320</v>
      </c>
      <c r="E527" s="11">
        <v>0</v>
      </c>
      <c r="F527" s="11">
        <v>0</v>
      </c>
      <c r="G527" s="11">
        <v>0</v>
      </c>
      <c r="H527" s="11">
        <v>1200</v>
      </c>
      <c r="I527" s="11">
        <v>120</v>
      </c>
      <c r="J527" s="11">
        <v>0</v>
      </c>
    </row>
    <row r="528" spans="1:10" s="5" customFormat="1" ht="33" customHeight="1" x14ac:dyDescent="0.25">
      <c r="A528" s="230"/>
      <c r="B528" s="334"/>
      <c r="C528" s="194" t="s">
        <v>330</v>
      </c>
      <c r="D528" s="11">
        <f t="shared" si="358"/>
        <v>1320</v>
      </c>
      <c r="E528" s="11">
        <v>0</v>
      </c>
      <c r="F528" s="11">
        <v>0</v>
      </c>
      <c r="G528" s="11">
        <v>0</v>
      </c>
      <c r="H528" s="11">
        <v>1200</v>
      </c>
      <c r="I528" s="11">
        <v>120</v>
      </c>
      <c r="J528" s="11">
        <v>0</v>
      </c>
    </row>
    <row r="529" spans="1:11" s="5" customFormat="1" ht="27.75" customHeight="1" x14ac:dyDescent="0.25">
      <c r="A529" s="230"/>
      <c r="B529" s="334"/>
      <c r="C529" s="194" t="s">
        <v>331</v>
      </c>
      <c r="D529" s="11">
        <f t="shared" si="358"/>
        <v>1320</v>
      </c>
      <c r="E529" s="11">
        <v>0</v>
      </c>
      <c r="F529" s="11">
        <v>0</v>
      </c>
      <c r="G529" s="11">
        <v>0</v>
      </c>
      <c r="H529" s="11">
        <v>1200</v>
      </c>
      <c r="I529" s="11">
        <v>120</v>
      </c>
      <c r="J529" s="11">
        <v>0</v>
      </c>
    </row>
    <row r="530" spans="1:11" s="5" customFormat="1" ht="29.25" customHeight="1" x14ac:dyDescent="0.25">
      <c r="A530" s="230"/>
      <c r="B530" s="334"/>
      <c r="C530" s="203" t="s">
        <v>341</v>
      </c>
      <c r="D530" s="205">
        <f>SUM(E530:J530)</f>
        <v>1320</v>
      </c>
      <c r="E530" s="11">
        <v>0</v>
      </c>
      <c r="F530" s="11">
        <v>0</v>
      </c>
      <c r="G530" s="11">
        <v>0</v>
      </c>
      <c r="H530" s="11">
        <v>1200</v>
      </c>
      <c r="I530" s="11">
        <v>120</v>
      </c>
      <c r="J530" s="11">
        <v>0</v>
      </c>
    </row>
    <row r="531" spans="1:11" s="5" customFormat="1" ht="36.75" customHeight="1" x14ac:dyDescent="0.25">
      <c r="A531" s="230"/>
      <c r="B531" s="334"/>
      <c r="C531" s="194" t="s">
        <v>342</v>
      </c>
      <c r="D531" s="11">
        <f t="shared" ref="D531:D532" si="359">SUM(E531:J531)</f>
        <v>1320</v>
      </c>
      <c r="E531" s="11">
        <v>0</v>
      </c>
      <c r="F531" s="11">
        <v>0</v>
      </c>
      <c r="G531" s="11">
        <v>0</v>
      </c>
      <c r="H531" s="11">
        <v>1200</v>
      </c>
      <c r="I531" s="11">
        <v>120</v>
      </c>
      <c r="J531" s="11">
        <v>0</v>
      </c>
    </row>
    <row r="532" spans="1:11" s="5" customFormat="1" ht="35.25" customHeight="1" x14ac:dyDescent="0.25">
      <c r="A532" s="231"/>
      <c r="B532" s="335"/>
      <c r="C532" s="194" t="s">
        <v>343</v>
      </c>
      <c r="D532" s="11">
        <f t="shared" si="359"/>
        <v>1320</v>
      </c>
      <c r="E532" s="11">
        <v>0</v>
      </c>
      <c r="F532" s="11">
        <v>0</v>
      </c>
      <c r="G532" s="11">
        <v>0</v>
      </c>
      <c r="H532" s="11">
        <v>1200</v>
      </c>
      <c r="I532" s="11">
        <v>120</v>
      </c>
      <c r="J532" s="11">
        <v>0</v>
      </c>
    </row>
    <row r="533" spans="1:11" s="5" customFormat="1" ht="38.25" customHeight="1" x14ac:dyDescent="0.25">
      <c r="A533" s="346" t="s">
        <v>721</v>
      </c>
      <c r="B533" s="333" t="s">
        <v>593</v>
      </c>
      <c r="C533" s="203" t="s">
        <v>340</v>
      </c>
      <c r="D533" s="205">
        <f t="shared" ref="D533:J533" si="360">SUM(D534:D540)</f>
        <v>0</v>
      </c>
      <c r="E533" s="205">
        <f t="shared" si="360"/>
        <v>0</v>
      </c>
      <c r="F533" s="205">
        <f t="shared" si="360"/>
        <v>0</v>
      </c>
      <c r="G533" s="205">
        <f t="shared" si="360"/>
        <v>0</v>
      </c>
      <c r="H533" s="205">
        <f t="shared" si="360"/>
        <v>0</v>
      </c>
      <c r="I533" s="205">
        <f t="shared" ref="I533" si="361">SUM(I534:I540)</f>
        <v>0</v>
      </c>
      <c r="J533" s="205">
        <f t="shared" si="360"/>
        <v>0</v>
      </c>
    </row>
    <row r="534" spans="1:11" s="5" customFormat="1" ht="21.75" customHeight="1" x14ac:dyDescent="0.25">
      <c r="A534" s="230"/>
      <c r="B534" s="334"/>
      <c r="C534" s="194" t="s">
        <v>73</v>
      </c>
      <c r="D534" s="11">
        <f>SUM(E534:J534)</f>
        <v>0</v>
      </c>
      <c r="E534" s="11">
        <v>0</v>
      </c>
      <c r="F534" s="11">
        <v>0</v>
      </c>
      <c r="G534" s="11">
        <v>0</v>
      </c>
      <c r="H534" s="11">
        <v>0</v>
      </c>
      <c r="I534" s="11">
        <v>0</v>
      </c>
      <c r="J534" s="11">
        <v>0</v>
      </c>
    </row>
    <row r="535" spans="1:11" s="5" customFormat="1" ht="17.25" customHeight="1" x14ac:dyDescent="0.25">
      <c r="A535" s="230"/>
      <c r="B535" s="334"/>
      <c r="C535" s="194" t="s">
        <v>77</v>
      </c>
      <c r="D535" s="11">
        <f t="shared" ref="D535:D540" si="362">SUM(E535:J535)</f>
        <v>0</v>
      </c>
      <c r="E535" s="11">
        <v>0</v>
      </c>
      <c r="F535" s="11">
        <v>0</v>
      </c>
      <c r="G535" s="11">
        <v>0</v>
      </c>
      <c r="H535" s="11">
        <v>0</v>
      </c>
      <c r="I535" s="11">
        <v>0</v>
      </c>
      <c r="J535" s="11">
        <v>0</v>
      </c>
    </row>
    <row r="536" spans="1:11" s="5" customFormat="1" ht="33" customHeight="1" x14ac:dyDescent="0.25">
      <c r="A536" s="230"/>
      <c r="B536" s="334"/>
      <c r="C536" s="194" t="s">
        <v>330</v>
      </c>
      <c r="D536" s="11">
        <f t="shared" si="362"/>
        <v>0</v>
      </c>
      <c r="E536" s="11">
        <v>0</v>
      </c>
      <c r="F536" s="11">
        <v>0</v>
      </c>
      <c r="G536" s="11">
        <v>0</v>
      </c>
      <c r="H536" s="11">
        <v>0</v>
      </c>
      <c r="I536" s="11">
        <v>0</v>
      </c>
      <c r="J536" s="11">
        <v>0</v>
      </c>
    </row>
    <row r="537" spans="1:11" s="5" customFormat="1" ht="27.75" customHeight="1" x14ac:dyDescent="0.25">
      <c r="A537" s="230"/>
      <c r="B537" s="334"/>
      <c r="C537" s="194" t="s">
        <v>331</v>
      </c>
      <c r="D537" s="11">
        <f t="shared" si="362"/>
        <v>0</v>
      </c>
      <c r="E537" s="11">
        <v>0</v>
      </c>
      <c r="F537" s="11">
        <v>0</v>
      </c>
      <c r="G537" s="11">
        <v>0</v>
      </c>
      <c r="H537" s="11">
        <v>0</v>
      </c>
      <c r="I537" s="11">
        <v>0</v>
      </c>
      <c r="J537" s="11">
        <v>0</v>
      </c>
    </row>
    <row r="538" spans="1:11" s="5" customFormat="1" ht="29.25" customHeight="1" x14ac:dyDescent="0.25">
      <c r="A538" s="230"/>
      <c r="B538" s="334"/>
      <c r="C538" s="203" t="s">
        <v>341</v>
      </c>
      <c r="D538" s="205">
        <f>SUM(E538:J538)</f>
        <v>0</v>
      </c>
      <c r="E538" s="11">
        <v>0</v>
      </c>
      <c r="F538" s="11">
        <v>0</v>
      </c>
      <c r="G538" s="11">
        <v>0</v>
      </c>
      <c r="H538" s="11">
        <v>0</v>
      </c>
      <c r="I538" s="11">
        <v>0</v>
      </c>
      <c r="J538" s="11">
        <v>0</v>
      </c>
    </row>
    <row r="539" spans="1:11" s="5" customFormat="1" ht="36.75" customHeight="1" x14ac:dyDescent="0.25">
      <c r="A539" s="230"/>
      <c r="B539" s="334"/>
      <c r="C539" s="194" t="s">
        <v>342</v>
      </c>
      <c r="D539" s="11">
        <f t="shared" si="362"/>
        <v>0</v>
      </c>
      <c r="E539" s="11">
        <v>0</v>
      </c>
      <c r="F539" s="11">
        <v>0</v>
      </c>
      <c r="G539" s="11">
        <v>0</v>
      </c>
      <c r="H539" s="11">
        <v>0</v>
      </c>
      <c r="I539" s="11">
        <v>0</v>
      </c>
      <c r="J539" s="11">
        <v>0</v>
      </c>
    </row>
    <row r="540" spans="1:11" s="5" customFormat="1" ht="35.25" customHeight="1" x14ac:dyDescent="0.25">
      <c r="A540" s="231"/>
      <c r="B540" s="335"/>
      <c r="C540" s="194" t="s">
        <v>343</v>
      </c>
      <c r="D540" s="11">
        <f t="shared" si="362"/>
        <v>0</v>
      </c>
      <c r="E540" s="11">
        <v>0</v>
      </c>
      <c r="F540" s="11">
        <v>0</v>
      </c>
      <c r="G540" s="11">
        <v>0</v>
      </c>
      <c r="H540" s="11">
        <v>0</v>
      </c>
      <c r="I540" s="11">
        <v>0</v>
      </c>
      <c r="J540" s="11">
        <v>0</v>
      </c>
    </row>
    <row r="541" spans="1:11" s="5" customFormat="1" ht="38.25" customHeight="1" x14ac:dyDescent="0.25">
      <c r="A541" s="346" t="s">
        <v>722</v>
      </c>
      <c r="B541" s="329" t="s">
        <v>756</v>
      </c>
      <c r="C541" s="203" t="s">
        <v>340</v>
      </c>
      <c r="D541" s="205">
        <f t="shared" ref="D541:J541" si="363">SUM(D542:D548)</f>
        <v>20826.900000000001</v>
      </c>
      <c r="E541" s="205">
        <f t="shared" si="363"/>
        <v>0</v>
      </c>
      <c r="F541" s="205">
        <f t="shared" si="363"/>
        <v>20826.900000000001</v>
      </c>
      <c r="G541" s="205">
        <f t="shared" si="363"/>
        <v>0</v>
      </c>
      <c r="H541" s="205">
        <f>SUM(H542:H548)</f>
        <v>0</v>
      </c>
      <c r="I541" s="205">
        <f t="shared" ref="I541" si="364">SUM(I542:I548)</f>
        <v>0</v>
      </c>
      <c r="J541" s="205">
        <f t="shared" si="363"/>
        <v>0</v>
      </c>
    </row>
    <row r="542" spans="1:11" s="5" customFormat="1" ht="21.75" customHeight="1" x14ac:dyDescent="0.25">
      <c r="A542" s="230"/>
      <c r="B542" s="230"/>
      <c r="C542" s="194" t="s">
        <v>73</v>
      </c>
      <c r="D542" s="11">
        <f>SUM(E542:J542)</f>
        <v>20826.900000000001</v>
      </c>
      <c r="E542" s="11">
        <v>0</v>
      </c>
      <c r="F542" s="11">
        <v>20826.900000000001</v>
      </c>
      <c r="G542" s="11">
        <v>0</v>
      </c>
      <c r="H542" s="11">
        <v>0</v>
      </c>
      <c r="I542" s="11">
        <v>0</v>
      </c>
      <c r="J542" s="11">
        <v>0</v>
      </c>
      <c r="K542" s="5">
        <v>20618.599999999999</v>
      </c>
    </row>
    <row r="543" spans="1:11" s="5" customFormat="1" ht="17.25" customHeight="1" x14ac:dyDescent="0.25">
      <c r="A543" s="230"/>
      <c r="B543" s="230"/>
      <c r="C543" s="194" t="s">
        <v>77</v>
      </c>
      <c r="D543" s="11">
        <f t="shared" ref="D543:D548" si="365">SUM(E543:J543)</f>
        <v>0</v>
      </c>
      <c r="E543" s="11">
        <v>0</v>
      </c>
      <c r="F543" s="11">
        <v>0</v>
      </c>
      <c r="G543" s="11">
        <v>0</v>
      </c>
      <c r="H543" s="11">
        <v>0</v>
      </c>
      <c r="I543" s="11">
        <v>0</v>
      </c>
      <c r="J543" s="11">
        <v>0</v>
      </c>
    </row>
    <row r="544" spans="1:11" s="5" customFormat="1" ht="33" customHeight="1" x14ac:dyDescent="0.25">
      <c r="A544" s="230"/>
      <c r="B544" s="230"/>
      <c r="C544" s="194" t="s">
        <v>330</v>
      </c>
      <c r="D544" s="11">
        <f t="shared" si="365"/>
        <v>0</v>
      </c>
      <c r="E544" s="11">
        <v>0</v>
      </c>
      <c r="F544" s="11">
        <v>0</v>
      </c>
      <c r="G544" s="11">
        <v>0</v>
      </c>
      <c r="H544" s="11">
        <v>0</v>
      </c>
      <c r="I544" s="11">
        <v>0</v>
      </c>
      <c r="J544" s="11">
        <v>0</v>
      </c>
    </row>
    <row r="545" spans="1:10" s="5" customFormat="1" ht="27.75" customHeight="1" x14ac:dyDescent="0.25">
      <c r="A545" s="230"/>
      <c r="B545" s="230"/>
      <c r="C545" s="194" t="s">
        <v>331</v>
      </c>
      <c r="D545" s="11">
        <f t="shared" si="365"/>
        <v>0</v>
      </c>
      <c r="E545" s="11">
        <v>0</v>
      </c>
      <c r="F545" s="11">
        <v>0</v>
      </c>
      <c r="G545" s="11">
        <v>0</v>
      </c>
      <c r="H545" s="11">
        <v>0</v>
      </c>
      <c r="I545" s="11">
        <v>0</v>
      </c>
      <c r="J545" s="11">
        <v>0</v>
      </c>
    </row>
    <row r="546" spans="1:10" s="5" customFormat="1" ht="29.25" customHeight="1" x14ac:dyDescent="0.25">
      <c r="A546" s="230"/>
      <c r="B546" s="230"/>
      <c r="C546" s="194" t="s">
        <v>341</v>
      </c>
      <c r="D546" s="11">
        <f t="shared" si="365"/>
        <v>0</v>
      </c>
      <c r="E546" s="11">
        <v>0</v>
      </c>
      <c r="F546" s="11">
        <v>0</v>
      </c>
      <c r="G546" s="11">
        <v>0</v>
      </c>
      <c r="H546" s="11">
        <v>0</v>
      </c>
      <c r="I546" s="11">
        <v>0</v>
      </c>
      <c r="J546" s="11">
        <v>0</v>
      </c>
    </row>
    <row r="547" spans="1:10" s="5" customFormat="1" ht="36.75" customHeight="1" x14ac:dyDescent="0.25">
      <c r="A547" s="230"/>
      <c r="B547" s="230"/>
      <c r="C547" s="194" t="s">
        <v>342</v>
      </c>
      <c r="D547" s="11">
        <f t="shared" si="365"/>
        <v>0</v>
      </c>
      <c r="E547" s="11">
        <v>0</v>
      </c>
      <c r="F547" s="11">
        <v>0</v>
      </c>
      <c r="G547" s="11">
        <v>0</v>
      </c>
      <c r="H547" s="11">
        <v>0</v>
      </c>
      <c r="I547" s="11">
        <v>0</v>
      </c>
      <c r="J547" s="11">
        <v>0</v>
      </c>
    </row>
    <row r="548" spans="1:10" s="5" customFormat="1" ht="37.5" customHeight="1" x14ac:dyDescent="0.25">
      <c r="A548" s="231"/>
      <c r="B548" s="231"/>
      <c r="C548" s="194" t="s">
        <v>343</v>
      </c>
      <c r="D548" s="11">
        <f t="shared" si="365"/>
        <v>0</v>
      </c>
      <c r="E548" s="11">
        <v>0</v>
      </c>
      <c r="F548" s="11">
        <v>0</v>
      </c>
      <c r="G548" s="11">
        <v>0</v>
      </c>
      <c r="H548" s="11">
        <v>0</v>
      </c>
      <c r="I548" s="11">
        <v>0</v>
      </c>
      <c r="J548" s="11">
        <v>0</v>
      </c>
    </row>
    <row r="549" spans="1:10" ht="31.5" customHeight="1" x14ac:dyDescent="0.25">
      <c r="A549" s="248" t="s">
        <v>541</v>
      </c>
      <c r="B549" s="336"/>
      <c r="C549" s="336"/>
      <c r="D549" s="336"/>
      <c r="E549" s="336"/>
      <c r="F549" s="336"/>
      <c r="G549" s="336"/>
      <c r="H549" s="249"/>
      <c r="I549" s="157"/>
      <c r="J549" s="206"/>
    </row>
    <row r="550" spans="1:10" ht="28.5" x14ac:dyDescent="0.25">
      <c r="A550" s="343" t="s">
        <v>737</v>
      </c>
      <c r="B550" s="357" t="s">
        <v>585</v>
      </c>
      <c r="C550" s="203" t="s">
        <v>340</v>
      </c>
      <c r="D550" s="11">
        <f>D551+D552+D553+D554+D555+D556+D557</f>
        <v>1120</v>
      </c>
      <c r="E550" s="11">
        <f t="shared" ref="E550:J550" si="366">E551+E552+E553+E554+E555+E556+E557</f>
        <v>0</v>
      </c>
      <c r="F550" s="11">
        <f t="shared" si="366"/>
        <v>0</v>
      </c>
      <c r="G550" s="11">
        <f t="shared" si="366"/>
        <v>0</v>
      </c>
      <c r="H550" s="11">
        <f t="shared" si="366"/>
        <v>1120</v>
      </c>
      <c r="I550" s="11">
        <f t="shared" ref="I550" si="367">I551+I552+I553+I554+I555+I556+I557</f>
        <v>0</v>
      </c>
      <c r="J550" s="11">
        <f t="shared" si="366"/>
        <v>0</v>
      </c>
    </row>
    <row r="551" spans="1:10" ht="28.5" customHeight="1" x14ac:dyDescent="0.25">
      <c r="A551" s="360"/>
      <c r="B551" s="358"/>
      <c r="C551" s="194" t="s">
        <v>73</v>
      </c>
      <c r="D551" s="11">
        <f>E551+F551+G551+H551+J551</f>
        <v>160</v>
      </c>
      <c r="E551" s="11">
        <v>0</v>
      </c>
      <c r="F551" s="11">
        <v>0</v>
      </c>
      <c r="G551" s="11">
        <v>0</v>
      </c>
      <c r="H551" s="11">
        <v>160</v>
      </c>
      <c r="I551" s="11">
        <v>0</v>
      </c>
      <c r="J551" s="11">
        <v>0</v>
      </c>
    </row>
    <row r="552" spans="1:10" x14ac:dyDescent="0.25">
      <c r="A552" s="360"/>
      <c r="B552" s="358"/>
      <c r="C552" s="194" t="s">
        <v>77</v>
      </c>
      <c r="D552" s="11">
        <f t="shared" ref="D552:D557" si="368">E552+F552+G552+H552+J552</f>
        <v>160</v>
      </c>
      <c r="E552" s="11">
        <v>0</v>
      </c>
      <c r="F552" s="11">
        <v>0</v>
      </c>
      <c r="G552" s="11">
        <v>0</v>
      </c>
      <c r="H552" s="11">
        <v>160</v>
      </c>
      <c r="I552" s="11">
        <v>0</v>
      </c>
      <c r="J552" s="11">
        <v>0</v>
      </c>
    </row>
    <row r="553" spans="1:10" x14ac:dyDescent="0.25">
      <c r="A553" s="360"/>
      <c r="B553" s="358"/>
      <c r="C553" s="194" t="s">
        <v>330</v>
      </c>
      <c r="D553" s="11">
        <f t="shared" si="368"/>
        <v>160</v>
      </c>
      <c r="E553" s="11">
        <v>0</v>
      </c>
      <c r="F553" s="11">
        <v>0</v>
      </c>
      <c r="G553" s="11">
        <v>0</v>
      </c>
      <c r="H553" s="11">
        <v>160</v>
      </c>
      <c r="I553" s="11">
        <v>0</v>
      </c>
      <c r="J553" s="11">
        <v>0</v>
      </c>
    </row>
    <row r="554" spans="1:10" x14ac:dyDescent="0.25">
      <c r="A554" s="360"/>
      <c r="B554" s="358"/>
      <c r="C554" s="194" t="s">
        <v>331</v>
      </c>
      <c r="D554" s="11">
        <f t="shared" si="368"/>
        <v>160</v>
      </c>
      <c r="E554" s="11">
        <v>0</v>
      </c>
      <c r="F554" s="11">
        <v>0</v>
      </c>
      <c r="G554" s="11">
        <v>0</v>
      </c>
      <c r="H554" s="11">
        <v>160</v>
      </c>
      <c r="I554" s="11">
        <v>0</v>
      </c>
      <c r="J554" s="11">
        <v>0</v>
      </c>
    </row>
    <row r="555" spans="1:10" x14ac:dyDescent="0.25">
      <c r="A555" s="360"/>
      <c r="B555" s="358"/>
      <c r="C555" s="203" t="s">
        <v>341</v>
      </c>
      <c r="D555" s="11">
        <f t="shared" si="368"/>
        <v>160</v>
      </c>
      <c r="E555" s="11">
        <v>0</v>
      </c>
      <c r="F555" s="11">
        <v>0</v>
      </c>
      <c r="G555" s="11">
        <v>0</v>
      </c>
      <c r="H555" s="11">
        <v>160</v>
      </c>
      <c r="I555" s="11">
        <v>0</v>
      </c>
      <c r="J555" s="11">
        <v>0</v>
      </c>
    </row>
    <row r="556" spans="1:10" ht="30" x14ac:dyDescent="0.25">
      <c r="A556" s="360"/>
      <c r="B556" s="358"/>
      <c r="C556" s="194" t="s">
        <v>342</v>
      </c>
      <c r="D556" s="11">
        <f t="shared" si="368"/>
        <v>160</v>
      </c>
      <c r="E556" s="11">
        <v>0</v>
      </c>
      <c r="F556" s="11">
        <v>0</v>
      </c>
      <c r="G556" s="11">
        <v>0</v>
      </c>
      <c r="H556" s="11">
        <v>160</v>
      </c>
      <c r="I556" s="11">
        <v>0</v>
      </c>
      <c r="J556" s="11">
        <v>0</v>
      </c>
    </row>
    <row r="557" spans="1:10" ht="30" x14ac:dyDescent="0.25">
      <c r="A557" s="361"/>
      <c r="B557" s="359"/>
      <c r="C557" s="194" t="s">
        <v>343</v>
      </c>
      <c r="D557" s="11">
        <f t="shared" si="368"/>
        <v>160</v>
      </c>
      <c r="E557" s="11">
        <v>0</v>
      </c>
      <c r="F557" s="11">
        <v>0</v>
      </c>
      <c r="G557" s="11">
        <v>0</v>
      </c>
      <c r="H557" s="11">
        <v>160</v>
      </c>
      <c r="I557" s="11">
        <v>0</v>
      </c>
      <c r="J557" s="11">
        <v>0</v>
      </c>
    </row>
    <row r="558" spans="1:10" ht="28.5" x14ac:dyDescent="0.25">
      <c r="A558" s="346"/>
      <c r="B558" s="333" t="s">
        <v>60</v>
      </c>
      <c r="C558" s="203" t="s">
        <v>340</v>
      </c>
      <c r="D558" s="205">
        <f>SUM(D559:D565)</f>
        <v>145318.39999999999</v>
      </c>
      <c r="E558" s="205">
        <f>SUM(E559:E565)</f>
        <v>0</v>
      </c>
      <c r="F558" s="205">
        <f t="shared" ref="F558" si="369">SUM(F559:F565)</f>
        <v>20826.900000000001</v>
      </c>
      <c r="G558" s="205">
        <f>SUM(G559:G565)</f>
        <v>0</v>
      </c>
      <c r="H558" s="205">
        <f>SUM(H559:H565)</f>
        <v>119648.40000000002</v>
      </c>
      <c r="I558" s="205">
        <f>SUM(I559:I565)</f>
        <v>4843.0999999999995</v>
      </c>
      <c r="J558" s="205">
        <f>SUM(J559:J565)</f>
        <v>0</v>
      </c>
    </row>
    <row r="559" spans="1:10" x14ac:dyDescent="0.25">
      <c r="A559" s="347"/>
      <c r="B559" s="334"/>
      <c r="C559" s="194" t="s">
        <v>73</v>
      </c>
      <c r="D559" s="11">
        <f t="shared" ref="D559:D565" si="370">SUM(E559:J559)</f>
        <v>40417.1</v>
      </c>
      <c r="E559" s="11">
        <f t="shared" ref="E559:F559" si="371">E551+E510+E469+E420</f>
        <v>0</v>
      </c>
      <c r="F559" s="11">
        <f t="shared" si="371"/>
        <v>20826.900000000001</v>
      </c>
      <c r="G559" s="11">
        <f>G551+G510+G469+G420</f>
        <v>0</v>
      </c>
      <c r="H559" s="11">
        <f t="shared" ref="H559:J559" si="372">H551+H510+H469+H420</f>
        <v>18921.5</v>
      </c>
      <c r="I559" s="11">
        <f t="shared" ref="I559" si="373">I551+I510+I469+I420</f>
        <v>668.7</v>
      </c>
      <c r="J559" s="11">
        <f t="shared" si="372"/>
        <v>0</v>
      </c>
    </row>
    <row r="560" spans="1:10" x14ac:dyDescent="0.25">
      <c r="A560" s="347"/>
      <c r="B560" s="334"/>
      <c r="C560" s="194" t="s">
        <v>77</v>
      </c>
      <c r="D560" s="11">
        <f t="shared" si="370"/>
        <v>17156.300000000003</v>
      </c>
      <c r="E560" s="11">
        <f t="shared" ref="E560:F560" si="374">E552+E511+E470+E421</f>
        <v>0</v>
      </c>
      <c r="F560" s="11">
        <f t="shared" si="374"/>
        <v>0</v>
      </c>
      <c r="G560" s="11">
        <f t="shared" ref="G560" si="375">G552+G511+G470+G421</f>
        <v>0</v>
      </c>
      <c r="H560" s="11">
        <f t="shared" ref="H560:J560" si="376">H552+H511+H470+H421</f>
        <v>16486.400000000001</v>
      </c>
      <c r="I560" s="11">
        <f t="shared" ref="I560" si="377">I552+I511+I470+I421</f>
        <v>669.9</v>
      </c>
      <c r="J560" s="11">
        <f t="shared" si="376"/>
        <v>0</v>
      </c>
    </row>
    <row r="561" spans="1:10" x14ac:dyDescent="0.25">
      <c r="A561" s="347"/>
      <c r="B561" s="334"/>
      <c r="C561" s="194" t="s">
        <v>330</v>
      </c>
      <c r="D561" s="11">
        <f t="shared" si="370"/>
        <v>17549</v>
      </c>
      <c r="E561" s="11">
        <f t="shared" ref="E561:F561" si="378">E553+E512+E471+E422</f>
        <v>0</v>
      </c>
      <c r="F561" s="11">
        <f t="shared" si="378"/>
        <v>0</v>
      </c>
      <c r="G561" s="11">
        <f t="shared" ref="G561" si="379">G553+G512+G471+G422</f>
        <v>0</v>
      </c>
      <c r="H561" s="11">
        <f t="shared" ref="H561:J561" si="380">H553+H512+H471+H422</f>
        <v>16848.099999999999</v>
      </c>
      <c r="I561" s="11">
        <f t="shared" ref="I561" si="381">I553+I512+I471+I422</f>
        <v>700.9</v>
      </c>
      <c r="J561" s="11">
        <f t="shared" si="380"/>
        <v>0</v>
      </c>
    </row>
    <row r="562" spans="1:10" x14ac:dyDescent="0.25">
      <c r="A562" s="347"/>
      <c r="B562" s="334"/>
      <c r="C562" s="194" t="s">
        <v>331</v>
      </c>
      <c r="D562" s="11">
        <f t="shared" si="370"/>
        <v>17549</v>
      </c>
      <c r="E562" s="11">
        <f t="shared" ref="E562:F562" si="382">E554+E513+E472+E423</f>
        <v>0</v>
      </c>
      <c r="F562" s="11">
        <f t="shared" si="382"/>
        <v>0</v>
      </c>
      <c r="G562" s="11">
        <f t="shared" ref="G562" si="383">G554+G513+G472+G423</f>
        <v>0</v>
      </c>
      <c r="H562" s="11">
        <f t="shared" ref="H562:J562" si="384">H554+H513+H472+H423</f>
        <v>16848.099999999999</v>
      </c>
      <c r="I562" s="11">
        <f t="shared" ref="I562" si="385">I554+I513+I472+I423</f>
        <v>700.9</v>
      </c>
      <c r="J562" s="11">
        <f t="shared" si="384"/>
        <v>0</v>
      </c>
    </row>
    <row r="563" spans="1:10" x14ac:dyDescent="0.25">
      <c r="A563" s="347"/>
      <c r="B563" s="334"/>
      <c r="C563" s="194" t="s">
        <v>341</v>
      </c>
      <c r="D563" s="11">
        <f t="shared" si="370"/>
        <v>17549</v>
      </c>
      <c r="E563" s="11">
        <f t="shared" ref="E563:F563" si="386">E555+E514+E473+E424</f>
        <v>0</v>
      </c>
      <c r="F563" s="11">
        <f t="shared" si="386"/>
        <v>0</v>
      </c>
      <c r="G563" s="11">
        <f t="shared" ref="G563" si="387">G555+G514+G473+G424</f>
        <v>0</v>
      </c>
      <c r="H563" s="11">
        <f t="shared" ref="H563:J563" si="388">H555+H514+H473+H424</f>
        <v>16848.099999999999</v>
      </c>
      <c r="I563" s="11">
        <f t="shared" ref="I563" si="389">I555+I514+I473+I424</f>
        <v>700.9</v>
      </c>
      <c r="J563" s="11">
        <f t="shared" si="388"/>
        <v>0</v>
      </c>
    </row>
    <row r="564" spans="1:10" ht="30" x14ac:dyDescent="0.25">
      <c r="A564" s="347"/>
      <c r="B564" s="334"/>
      <c r="C564" s="194" t="s">
        <v>342</v>
      </c>
      <c r="D564" s="11">
        <f t="shared" si="370"/>
        <v>17549</v>
      </c>
      <c r="E564" s="11">
        <f t="shared" ref="E564:F564" si="390">E556+E515+E474+E425</f>
        <v>0</v>
      </c>
      <c r="F564" s="11">
        <f t="shared" si="390"/>
        <v>0</v>
      </c>
      <c r="G564" s="11">
        <f t="shared" ref="G564" si="391">G556+G515+G474+G425</f>
        <v>0</v>
      </c>
      <c r="H564" s="11">
        <f t="shared" ref="H564:J564" si="392">H556+H515+H474+H425</f>
        <v>16848.099999999999</v>
      </c>
      <c r="I564" s="11">
        <f t="shared" ref="I564" si="393">I556+I515+I474+I425</f>
        <v>700.9</v>
      </c>
      <c r="J564" s="11">
        <f t="shared" si="392"/>
        <v>0</v>
      </c>
    </row>
    <row r="565" spans="1:10" ht="30" x14ac:dyDescent="0.25">
      <c r="A565" s="348"/>
      <c r="B565" s="335"/>
      <c r="C565" s="194" t="s">
        <v>343</v>
      </c>
      <c r="D565" s="11">
        <f t="shared" si="370"/>
        <v>17549</v>
      </c>
      <c r="E565" s="11">
        <f t="shared" ref="E565:F565" si="394">E557+E516+E475+E426</f>
        <v>0</v>
      </c>
      <c r="F565" s="11">
        <f t="shared" si="394"/>
        <v>0</v>
      </c>
      <c r="G565" s="11">
        <f t="shared" ref="G565" si="395">G557+G516+G475+G426</f>
        <v>0</v>
      </c>
      <c r="H565" s="11">
        <f t="shared" ref="H565:J565" si="396">H557+H516+H475+H426</f>
        <v>16848.099999999999</v>
      </c>
      <c r="I565" s="11">
        <f t="shared" ref="I565" si="397">I557+I516+I475+I426</f>
        <v>700.9</v>
      </c>
      <c r="J565" s="11">
        <f t="shared" si="396"/>
        <v>0</v>
      </c>
    </row>
    <row r="566" spans="1:10" ht="15" customHeight="1" x14ac:dyDescent="0.25">
      <c r="A566" s="201"/>
      <c r="B566" s="248" t="s">
        <v>460</v>
      </c>
      <c r="C566" s="336"/>
      <c r="D566" s="336"/>
      <c r="E566" s="336"/>
      <c r="F566" s="336"/>
      <c r="G566" s="336"/>
      <c r="H566" s="249"/>
      <c r="I566" s="157"/>
      <c r="J566" s="206"/>
    </row>
    <row r="567" spans="1:10" ht="28.5" customHeight="1" x14ac:dyDescent="0.25">
      <c r="A567" s="201"/>
      <c r="B567" s="248" t="s">
        <v>597</v>
      </c>
      <c r="C567" s="336"/>
      <c r="D567" s="336"/>
      <c r="E567" s="336"/>
      <c r="F567" s="336"/>
      <c r="G567" s="336"/>
      <c r="H567" s="249"/>
      <c r="I567" s="157"/>
      <c r="J567" s="206"/>
    </row>
    <row r="568" spans="1:10" ht="28.5" x14ac:dyDescent="0.25">
      <c r="A568" s="343" t="s">
        <v>384</v>
      </c>
      <c r="B568" s="357" t="s">
        <v>383</v>
      </c>
      <c r="C568" s="203" t="s">
        <v>340</v>
      </c>
      <c r="D568" s="205">
        <f>E568+F568+G568+H568+J568</f>
        <v>12140.2</v>
      </c>
      <c r="E568" s="205">
        <f t="shared" ref="E568:G568" si="398">E569+E570+E571+E572+E573+E574+E575</f>
        <v>0</v>
      </c>
      <c r="F568" s="205">
        <f t="shared" si="398"/>
        <v>0</v>
      </c>
      <c r="G568" s="205">
        <f t="shared" si="398"/>
        <v>0</v>
      </c>
      <c r="H568" s="205">
        <f>H569+H570+H571+H572+H573+H574+H575</f>
        <v>12140.2</v>
      </c>
      <c r="I568" s="205">
        <v>0</v>
      </c>
      <c r="J568" s="205">
        <v>0</v>
      </c>
    </row>
    <row r="569" spans="1:10" ht="28.5" customHeight="1" x14ac:dyDescent="0.25">
      <c r="A569" s="360"/>
      <c r="B569" s="358"/>
      <c r="C569" s="194" t="s">
        <v>73</v>
      </c>
      <c r="D569" s="11">
        <f>SUM(E569:H569)</f>
        <v>2329</v>
      </c>
      <c r="E569" s="11">
        <f t="shared" ref="E569:J569" si="399">SUM(E570:E575)</f>
        <v>0</v>
      </c>
      <c r="F569" s="11">
        <f t="shared" si="399"/>
        <v>0</v>
      </c>
      <c r="G569" s="11">
        <f>SUM(G570:G575)</f>
        <v>0</v>
      </c>
      <c r="H569" s="11">
        <f>H577+H585+H593+H609+H617+H625+H633+H641+H601</f>
        <v>2329</v>
      </c>
      <c r="I569" s="11">
        <f t="shared" ref="I569" si="400">SUM(I570:I575)</f>
        <v>0</v>
      </c>
      <c r="J569" s="11">
        <f t="shared" si="399"/>
        <v>0</v>
      </c>
    </row>
    <row r="570" spans="1:10" x14ac:dyDescent="0.25">
      <c r="A570" s="360"/>
      <c r="B570" s="358"/>
      <c r="C570" s="194" t="s">
        <v>77</v>
      </c>
      <c r="D570" s="11">
        <f>SUM(E570:H570)</f>
        <v>1538.6999999999998</v>
      </c>
      <c r="E570" s="11">
        <v>0</v>
      </c>
      <c r="F570" s="11">
        <f t="shared" ref="F570:J570" si="401">F578+F586+F594+F610+F618+F626+F634+F642+F602</f>
        <v>0</v>
      </c>
      <c r="G570" s="11">
        <v>0</v>
      </c>
      <c r="H570" s="11">
        <f t="shared" ref="H570:I575" si="402">H578+H586+H594+H610+H618+H626+H634+H642+H602</f>
        <v>1538.6999999999998</v>
      </c>
      <c r="I570" s="11">
        <f t="shared" si="402"/>
        <v>0</v>
      </c>
      <c r="J570" s="11">
        <f t="shared" si="401"/>
        <v>0</v>
      </c>
    </row>
    <row r="571" spans="1:10" x14ac:dyDescent="0.25">
      <c r="A571" s="360"/>
      <c r="B571" s="358"/>
      <c r="C571" s="194" t="s">
        <v>330</v>
      </c>
      <c r="D571" s="11">
        <f t="shared" ref="D571:D574" si="403">SUM(E571:H571)</f>
        <v>1654.5</v>
      </c>
      <c r="E571" s="11">
        <v>0</v>
      </c>
      <c r="F571" s="11">
        <f t="shared" ref="E571:J575" si="404">F579+F587+F595+F611+F619+F627+F635+F643+F603</f>
        <v>0</v>
      </c>
      <c r="G571" s="11">
        <v>0</v>
      </c>
      <c r="H571" s="11">
        <f t="shared" si="402"/>
        <v>1654.5</v>
      </c>
      <c r="I571" s="11">
        <f t="shared" si="402"/>
        <v>0</v>
      </c>
      <c r="J571" s="11">
        <f t="shared" si="404"/>
        <v>0</v>
      </c>
    </row>
    <row r="572" spans="1:10" x14ac:dyDescent="0.25">
      <c r="A572" s="360"/>
      <c r="B572" s="358"/>
      <c r="C572" s="194" t="s">
        <v>331</v>
      </c>
      <c r="D572" s="11">
        <f>SUM(E572:J572)</f>
        <v>1654.5</v>
      </c>
      <c r="E572" s="11">
        <v>0</v>
      </c>
      <c r="F572" s="11">
        <f t="shared" si="404"/>
        <v>0</v>
      </c>
      <c r="G572" s="11">
        <f t="shared" si="404"/>
        <v>0</v>
      </c>
      <c r="H572" s="11">
        <f t="shared" si="402"/>
        <v>1654.5</v>
      </c>
      <c r="I572" s="11">
        <f t="shared" si="402"/>
        <v>0</v>
      </c>
      <c r="J572" s="11">
        <f t="shared" si="404"/>
        <v>0</v>
      </c>
    </row>
    <row r="573" spans="1:10" s="215" customFormat="1" ht="14.25" customHeight="1" x14ac:dyDescent="0.2">
      <c r="A573" s="360"/>
      <c r="B573" s="358"/>
      <c r="C573" s="194" t="s">
        <v>341</v>
      </c>
      <c r="D573" s="11">
        <f t="shared" si="403"/>
        <v>1654.5</v>
      </c>
      <c r="E573" s="11">
        <f t="shared" si="404"/>
        <v>0</v>
      </c>
      <c r="F573" s="11">
        <f t="shared" si="404"/>
        <v>0</v>
      </c>
      <c r="G573" s="11">
        <f t="shared" si="404"/>
        <v>0</v>
      </c>
      <c r="H573" s="11">
        <f t="shared" si="402"/>
        <v>1654.5</v>
      </c>
      <c r="I573" s="11">
        <f t="shared" si="402"/>
        <v>0</v>
      </c>
      <c r="J573" s="11">
        <f t="shared" si="404"/>
        <v>0</v>
      </c>
    </row>
    <row r="574" spans="1:10" ht="33.75" customHeight="1" x14ac:dyDescent="0.25">
      <c r="A574" s="360"/>
      <c r="B574" s="358"/>
      <c r="C574" s="194" t="s">
        <v>342</v>
      </c>
      <c r="D574" s="11">
        <f t="shared" si="403"/>
        <v>1654.5</v>
      </c>
      <c r="E574" s="11">
        <f t="shared" si="404"/>
        <v>0</v>
      </c>
      <c r="F574" s="11">
        <f t="shared" si="404"/>
        <v>0</v>
      </c>
      <c r="G574" s="11">
        <f t="shared" si="404"/>
        <v>0</v>
      </c>
      <c r="H574" s="11">
        <f t="shared" si="402"/>
        <v>1654.5</v>
      </c>
      <c r="I574" s="11">
        <f t="shared" si="402"/>
        <v>0</v>
      </c>
      <c r="J574" s="11">
        <f t="shared" si="404"/>
        <v>0</v>
      </c>
    </row>
    <row r="575" spans="1:10" ht="34.5" customHeight="1" x14ac:dyDescent="0.25">
      <c r="A575" s="361"/>
      <c r="B575" s="359"/>
      <c r="C575" s="194" t="s">
        <v>343</v>
      </c>
      <c r="D575" s="11">
        <f>SUM(E575:H575)</f>
        <v>1654.5</v>
      </c>
      <c r="E575" s="11">
        <f t="shared" si="404"/>
        <v>0</v>
      </c>
      <c r="F575" s="11">
        <f t="shared" si="404"/>
        <v>0</v>
      </c>
      <c r="G575" s="11">
        <f t="shared" si="404"/>
        <v>0</v>
      </c>
      <c r="H575" s="11">
        <f t="shared" si="402"/>
        <v>1654.5</v>
      </c>
      <c r="I575" s="11">
        <f t="shared" si="402"/>
        <v>0</v>
      </c>
      <c r="J575" s="11">
        <f t="shared" si="404"/>
        <v>0</v>
      </c>
    </row>
    <row r="576" spans="1:10" ht="34.5" customHeight="1" x14ac:dyDescent="0.25">
      <c r="A576" s="346" t="s">
        <v>79</v>
      </c>
      <c r="B576" s="333" t="s">
        <v>61</v>
      </c>
      <c r="C576" s="203" t="s">
        <v>340</v>
      </c>
      <c r="D576" s="205">
        <f>SUM(D577:D583)</f>
        <v>660</v>
      </c>
      <c r="E576" s="205">
        <f t="shared" ref="E576" si="405">SUM(E577:E583)</f>
        <v>0</v>
      </c>
      <c r="F576" s="205">
        <f>SUM(F577:F583)</f>
        <v>0</v>
      </c>
      <c r="G576" s="205">
        <f>SUM(G577:G583)</f>
        <v>0</v>
      </c>
      <c r="H576" s="205">
        <f>SUM(H577:H583)</f>
        <v>660</v>
      </c>
      <c r="I576" s="205">
        <f>SUM(I577:I583)</f>
        <v>0</v>
      </c>
      <c r="J576" s="205">
        <f>SUM(J577:J583)</f>
        <v>0</v>
      </c>
    </row>
    <row r="577" spans="1:10" ht="19.5" customHeight="1" x14ac:dyDescent="0.25">
      <c r="A577" s="347"/>
      <c r="B577" s="334"/>
      <c r="C577" s="194" t="s">
        <v>73</v>
      </c>
      <c r="D577" s="11">
        <f>SUM(E577:H577)</f>
        <v>100</v>
      </c>
      <c r="E577" s="11">
        <v>0</v>
      </c>
      <c r="F577" s="11">
        <v>0</v>
      </c>
      <c r="G577" s="11">
        <v>0</v>
      </c>
      <c r="H577" s="11">
        <v>100</v>
      </c>
      <c r="I577" s="11">
        <v>0</v>
      </c>
      <c r="J577" s="11">
        <v>0</v>
      </c>
    </row>
    <row r="578" spans="1:10" ht="21" customHeight="1" x14ac:dyDescent="0.25">
      <c r="A578" s="347"/>
      <c r="B578" s="334"/>
      <c r="C578" s="194" t="s">
        <v>77</v>
      </c>
      <c r="D578" s="11">
        <f t="shared" ref="D578:D583" si="406">SUM(E578:H578)</f>
        <v>60</v>
      </c>
      <c r="E578" s="11">
        <v>0</v>
      </c>
      <c r="F578" s="11">
        <v>0</v>
      </c>
      <c r="G578" s="11">
        <v>0</v>
      </c>
      <c r="H578" s="11">
        <v>60</v>
      </c>
      <c r="I578" s="11">
        <v>0</v>
      </c>
      <c r="J578" s="11">
        <v>0</v>
      </c>
    </row>
    <row r="579" spans="1:10" ht="22.5" customHeight="1" x14ac:dyDescent="0.25">
      <c r="A579" s="347"/>
      <c r="B579" s="334"/>
      <c r="C579" s="194" t="s">
        <v>330</v>
      </c>
      <c r="D579" s="11">
        <f t="shared" si="406"/>
        <v>100</v>
      </c>
      <c r="E579" s="11">
        <v>0</v>
      </c>
      <c r="F579" s="11">
        <v>0</v>
      </c>
      <c r="G579" s="11">
        <v>0</v>
      </c>
      <c r="H579" s="11">
        <v>100</v>
      </c>
      <c r="I579" s="11">
        <v>0</v>
      </c>
      <c r="J579" s="11">
        <v>0</v>
      </c>
    </row>
    <row r="580" spans="1:10" ht="19.5" customHeight="1" x14ac:dyDescent="0.25">
      <c r="A580" s="347"/>
      <c r="B580" s="334"/>
      <c r="C580" s="194" t="s">
        <v>331</v>
      </c>
      <c r="D580" s="11">
        <f t="shared" si="406"/>
        <v>100</v>
      </c>
      <c r="E580" s="11">
        <v>0</v>
      </c>
      <c r="F580" s="11">
        <v>0</v>
      </c>
      <c r="G580" s="11">
        <v>0</v>
      </c>
      <c r="H580" s="11">
        <v>100</v>
      </c>
      <c r="I580" s="11">
        <v>0</v>
      </c>
      <c r="J580" s="11">
        <v>0</v>
      </c>
    </row>
    <row r="581" spans="1:10" s="215" customFormat="1" ht="21" customHeight="1" x14ac:dyDescent="0.2">
      <c r="A581" s="347"/>
      <c r="B581" s="334"/>
      <c r="C581" s="194" t="s">
        <v>341</v>
      </c>
      <c r="D581" s="11">
        <f t="shared" si="406"/>
        <v>100</v>
      </c>
      <c r="E581" s="11">
        <v>0</v>
      </c>
      <c r="F581" s="11">
        <v>0</v>
      </c>
      <c r="G581" s="11">
        <v>0</v>
      </c>
      <c r="H581" s="11">
        <v>100</v>
      </c>
      <c r="I581" s="11">
        <v>0</v>
      </c>
      <c r="J581" s="11">
        <v>0</v>
      </c>
    </row>
    <row r="582" spans="1:10" ht="30" x14ac:dyDescent="0.25">
      <c r="A582" s="347"/>
      <c r="B582" s="334"/>
      <c r="C582" s="194" t="s">
        <v>342</v>
      </c>
      <c r="D582" s="11">
        <f t="shared" si="406"/>
        <v>100</v>
      </c>
      <c r="E582" s="11">
        <v>0</v>
      </c>
      <c r="F582" s="11">
        <v>0</v>
      </c>
      <c r="G582" s="11">
        <v>0</v>
      </c>
      <c r="H582" s="11">
        <v>100</v>
      </c>
      <c r="I582" s="11">
        <v>0</v>
      </c>
      <c r="J582" s="11">
        <v>0</v>
      </c>
    </row>
    <row r="583" spans="1:10" ht="30" x14ac:dyDescent="0.25">
      <c r="A583" s="348"/>
      <c r="B583" s="335"/>
      <c r="C583" s="194" t="s">
        <v>343</v>
      </c>
      <c r="D583" s="11">
        <f t="shared" si="406"/>
        <v>100</v>
      </c>
      <c r="E583" s="11">
        <v>0</v>
      </c>
      <c r="F583" s="11">
        <v>0</v>
      </c>
      <c r="G583" s="11">
        <v>0</v>
      </c>
      <c r="H583" s="11">
        <v>100</v>
      </c>
      <c r="I583" s="11">
        <v>0</v>
      </c>
      <c r="J583" s="11">
        <v>0</v>
      </c>
    </row>
    <row r="584" spans="1:10" ht="34.5" customHeight="1" x14ac:dyDescent="0.25">
      <c r="A584" s="346" t="s">
        <v>598</v>
      </c>
      <c r="B584" s="333" t="s">
        <v>62</v>
      </c>
      <c r="C584" s="203" t="s">
        <v>340</v>
      </c>
      <c r="D584" s="205">
        <f>SUM(D585:D591)</f>
        <v>1136.3</v>
      </c>
      <c r="E584" s="205">
        <f t="shared" ref="E584" si="407">SUM(E585:E591)</f>
        <v>0</v>
      </c>
      <c r="F584" s="205">
        <f>SUM(F585:F591)</f>
        <v>0</v>
      </c>
      <c r="G584" s="205">
        <f>SUM(G585:G591)</f>
        <v>0</v>
      </c>
      <c r="H584" s="205">
        <f>SUM(H585:H591)</f>
        <v>1136.3</v>
      </c>
      <c r="I584" s="205">
        <f>SUM(I585:I591)</f>
        <v>0</v>
      </c>
      <c r="J584" s="205">
        <f>SUM(J585:J591)</f>
        <v>0</v>
      </c>
    </row>
    <row r="585" spans="1:10" ht="21.75" customHeight="1" x14ac:dyDescent="0.25">
      <c r="A585" s="347"/>
      <c r="B585" s="334"/>
      <c r="C585" s="194" t="s">
        <v>73</v>
      </c>
      <c r="D585" s="11">
        <f>SUM(E585:J585)</f>
        <v>213.8</v>
      </c>
      <c r="E585" s="11">
        <v>0</v>
      </c>
      <c r="F585" s="11">
        <v>0</v>
      </c>
      <c r="G585" s="11">
        <v>0</v>
      </c>
      <c r="H585" s="11">
        <v>213.8</v>
      </c>
      <c r="I585" s="11">
        <v>0</v>
      </c>
      <c r="J585" s="11">
        <v>0</v>
      </c>
    </row>
    <row r="586" spans="1:10" ht="18.75" customHeight="1" x14ac:dyDescent="0.25">
      <c r="A586" s="347"/>
      <c r="B586" s="334"/>
      <c r="C586" s="194" t="s">
        <v>77</v>
      </c>
      <c r="D586" s="11">
        <f>SUM(E586:J586)</f>
        <v>108.5</v>
      </c>
      <c r="E586" s="11">
        <v>0</v>
      </c>
      <c r="F586" s="11">
        <v>0</v>
      </c>
      <c r="G586" s="11">
        <v>0</v>
      </c>
      <c r="H586" s="11">
        <v>108.5</v>
      </c>
      <c r="I586" s="11">
        <v>0</v>
      </c>
      <c r="J586" s="11">
        <v>0</v>
      </c>
    </row>
    <row r="587" spans="1:10" ht="19.5" customHeight="1" x14ac:dyDescent="0.25">
      <c r="A587" s="347"/>
      <c r="B587" s="334"/>
      <c r="C587" s="194" t="s">
        <v>330</v>
      </c>
      <c r="D587" s="11">
        <f>SUM(E587:J587)</f>
        <v>162.80000000000001</v>
      </c>
      <c r="E587" s="11">
        <v>0</v>
      </c>
      <c r="F587" s="11">
        <v>0</v>
      </c>
      <c r="G587" s="11">
        <v>0</v>
      </c>
      <c r="H587" s="11">
        <v>162.80000000000001</v>
      </c>
      <c r="I587" s="11">
        <v>0</v>
      </c>
      <c r="J587" s="11">
        <v>0</v>
      </c>
    </row>
    <row r="588" spans="1:10" ht="19.5" customHeight="1" x14ac:dyDescent="0.25">
      <c r="A588" s="347"/>
      <c r="B588" s="334"/>
      <c r="C588" s="194" t="s">
        <v>331</v>
      </c>
      <c r="D588" s="11">
        <f>SUM(E588:H588)</f>
        <v>162.80000000000001</v>
      </c>
      <c r="E588" s="11">
        <v>0</v>
      </c>
      <c r="F588" s="11">
        <v>0</v>
      </c>
      <c r="G588" s="11">
        <v>0</v>
      </c>
      <c r="H588" s="11">
        <v>162.80000000000001</v>
      </c>
      <c r="I588" s="11">
        <v>0</v>
      </c>
      <c r="J588" s="11">
        <v>0</v>
      </c>
    </row>
    <row r="589" spans="1:10" s="215" customFormat="1" ht="18.75" customHeight="1" x14ac:dyDescent="0.2">
      <c r="A589" s="347"/>
      <c r="B589" s="334"/>
      <c r="C589" s="194" t="s">
        <v>341</v>
      </c>
      <c r="D589" s="11">
        <f t="shared" ref="D589:D591" si="408">SUM(E589:H589)</f>
        <v>162.80000000000001</v>
      </c>
      <c r="E589" s="11">
        <v>0</v>
      </c>
      <c r="F589" s="11">
        <v>0</v>
      </c>
      <c r="G589" s="11">
        <v>0</v>
      </c>
      <c r="H589" s="11">
        <v>162.80000000000001</v>
      </c>
      <c r="I589" s="11">
        <v>0</v>
      </c>
      <c r="J589" s="11">
        <v>0</v>
      </c>
    </row>
    <row r="590" spans="1:10" ht="37.5" customHeight="1" x14ac:dyDescent="0.25">
      <c r="A590" s="347"/>
      <c r="B590" s="334"/>
      <c r="C590" s="194" t="s">
        <v>342</v>
      </c>
      <c r="D590" s="11">
        <f t="shared" si="408"/>
        <v>162.80000000000001</v>
      </c>
      <c r="E590" s="11">
        <v>0</v>
      </c>
      <c r="F590" s="11">
        <v>0</v>
      </c>
      <c r="G590" s="11">
        <v>0</v>
      </c>
      <c r="H590" s="11">
        <v>162.80000000000001</v>
      </c>
      <c r="I590" s="11">
        <v>0</v>
      </c>
      <c r="J590" s="11">
        <v>0</v>
      </c>
    </row>
    <row r="591" spans="1:10" ht="36.75" customHeight="1" x14ac:dyDescent="0.25">
      <c r="A591" s="348"/>
      <c r="B591" s="335"/>
      <c r="C591" s="194" t="s">
        <v>343</v>
      </c>
      <c r="D591" s="11">
        <f t="shared" si="408"/>
        <v>162.80000000000001</v>
      </c>
      <c r="E591" s="11">
        <v>0</v>
      </c>
      <c r="F591" s="11">
        <v>0</v>
      </c>
      <c r="G591" s="11">
        <v>0</v>
      </c>
      <c r="H591" s="11">
        <v>162.80000000000001</v>
      </c>
      <c r="I591" s="11">
        <v>0</v>
      </c>
      <c r="J591" s="11">
        <v>0</v>
      </c>
    </row>
    <row r="592" spans="1:10" ht="31.5" customHeight="1" x14ac:dyDescent="0.25">
      <c r="A592" s="346" t="s">
        <v>599</v>
      </c>
      <c r="B592" s="333" t="s">
        <v>63</v>
      </c>
      <c r="C592" s="203" t="s">
        <v>340</v>
      </c>
      <c r="D592" s="205">
        <f>SUM(D593:D599)</f>
        <v>477.5</v>
      </c>
      <c r="E592" s="205">
        <f t="shared" ref="E592" si="409">SUM(E593:E599)</f>
        <v>0</v>
      </c>
      <c r="F592" s="205">
        <f>SUM(F593:F599)</f>
        <v>0</v>
      </c>
      <c r="G592" s="205">
        <f>SUM(G593:G599)</f>
        <v>0</v>
      </c>
      <c r="H592" s="205">
        <f>SUM(H593:H599)</f>
        <v>477.5</v>
      </c>
      <c r="I592" s="205">
        <f>SUM(I593:I599)</f>
        <v>0</v>
      </c>
      <c r="J592" s="205">
        <f>SUM(J593:J599)</f>
        <v>0</v>
      </c>
    </row>
    <row r="593" spans="1:10" ht="18" customHeight="1" x14ac:dyDescent="0.25">
      <c r="A593" s="347"/>
      <c r="B593" s="334"/>
      <c r="C593" s="194" t="s">
        <v>73</v>
      </c>
      <c r="D593" s="11">
        <f>SUM(E593:J593)</f>
        <v>85</v>
      </c>
      <c r="E593" s="11">
        <v>0</v>
      </c>
      <c r="F593" s="11">
        <v>0</v>
      </c>
      <c r="G593" s="11">
        <v>0</v>
      </c>
      <c r="H593" s="11">
        <v>85</v>
      </c>
      <c r="I593" s="11">
        <v>0</v>
      </c>
      <c r="J593" s="11">
        <v>0</v>
      </c>
    </row>
    <row r="594" spans="1:10" ht="19.5" customHeight="1" x14ac:dyDescent="0.25">
      <c r="A594" s="347"/>
      <c r="B594" s="334"/>
      <c r="C594" s="194" t="s">
        <v>77</v>
      </c>
      <c r="D594" s="11">
        <f>SUM(E594:J594)</f>
        <v>85</v>
      </c>
      <c r="E594" s="11">
        <v>0</v>
      </c>
      <c r="F594" s="11">
        <v>0</v>
      </c>
      <c r="G594" s="11">
        <v>0</v>
      </c>
      <c r="H594" s="11">
        <v>85</v>
      </c>
      <c r="I594" s="11">
        <v>0</v>
      </c>
      <c r="J594" s="11">
        <v>0</v>
      </c>
    </row>
    <row r="595" spans="1:10" ht="21.75" customHeight="1" x14ac:dyDescent="0.25">
      <c r="A595" s="347"/>
      <c r="B595" s="334"/>
      <c r="C595" s="194" t="s">
        <v>330</v>
      </c>
      <c r="D595" s="11">
        <f>SUM(E595:J595)</f>
        <v>61.5</v>
      </c>
      <c r="E595" s="11">
        <v>0</v>
      </c>
      <c r="F595" s="11">
        <v>0</v>
      </c>
      <c r="G595" s="11">
        <v>0</v>
      </c>
      <c r="H595" s="11">
        <v>61.5</v>
      </c>
      <c r="I595" s="11">
        <v>0</v>
      </c>
      <c r="J595" s="11">
        <v>0</v>
      </c>
    </row>
    <row r="596" spans="1:10" ht="22.5" customHeight="1" x14ac:dyDescent="0.25">
      <c r="A596" s="347"/>
      <c r="B596" s="334"/>
      <c r="C596" s="194" t="s">
        <v>331</v>
      </c>
      <c r="D596" s="11">
        <f>SUM(E596:H596)</f>
        <v>61.5</v>
      </c>
      <c r="E596" s="11">
        <v>0</v>
      </c>
      <c r="F596" s="11">
        <v>0</v>
      </c>
      <c r="G596" s="11">
        <v>0</v>
      </c>
      <c r="H596" s="11">
        <v>61.5</v>
      </c>
      <c r="I596" s="11">
        <v>0</v>
      </c>
      <c r="J596" s="11">
        <v>0</v>
      </c>
    </row>
    <row r="597" spans="1:10" s="215" customFormat="1" ht="19.5" customHeight="1" x14ac:dyDescent="0.2">
      <c r="A597" s="347"/>
      <c r="B597" s="334"/>
      <c r="C597" s="194" t="s">
        <v>341</v>
      </c>
      <c r="D597" s="11">
        <f t="shared" ref="D597:D599" si="410">SUM(E597:H597)</f>
        <v>61.5</v>
      </c>
      <c r="E597" s="11">
        <v>0</v>
      </c>
      <c r="F597" s="11">
        <v>0</v>
      </c>
      <c r="G597" s="11">
        <v>0</v>
      </c>
      <c r="H597" s="11">
        <v>61.5</v>
      </c>
      <c r="I597" s="11">
        <v>0</v>
      </c>
      <c r="J597" s="11">
        <v>0</v>
      </c>
    </row>
    <row r="598" spans="1:10" ht="27" customHeight="1" x14ac:dyDescent="0.25">
      <c r="A598" s="347"/>
      <c r="B598" s="334"/>
      <c r="C598" s="194" t="s">
        <v>342</v>
      </c>
      <c r="D598" s="11">
        <f t="shared" si="410"/>
        <v>61.5</v>
      </c>
      <c r="E598" s="11">
        <v>0</v>
      </c>
      <c r="F598" s="11">
        <v>0</v>
      </c>
      <c r="G598" s="11">
        <v>0</v>
      </c>
      <c r="H598" s="11">
        <v>61.5</v>
      </c>
      <c r="I598" s="11">
        <v>0</v>
      </c>
      <c r="J598" s="11">
        <v>0</v>
      </c>
    </row>
    <row r="599" spans="1:10" ht="31.5" customHeight="1" x14ac:dyDescent="0.25">
      <c r="A599" s="348"/>
      <c r="B599" s="335"/>
      <c r="C599" s="194" t="s">
        <v>343</v>
      </c>
      <c r="D599" s="11">
        <f t="shared" si="410"/>
        <v>61.5</v>
      </c>
      <c r="E599" s="11">
        <v>0</v>
      </c>
      <c r="F599" s="11">
        <v>0</v>
      </c>
      <c r="G599" s="11">
        <v>0</v>
      </c>
      <c r="H599" s="11">
        <v>61.5</v>
      </c>
      <c r="I599" s="11">
        <v>0</v>
      </c>
      <c r="J599" s="11">
        <v>0</v>
      </c>
    </row>
    <row r="600" spans="1:10" ht="37.5" customHeight="1" x14ac:dyDescent="0.25">
      <c r="A600" s="346" t="s">
        <v>738</v>
      </c>
      <c r="B600" s="333" t="s">
        <v>64</v>
      </c>
      <c r="C600" s="203" t="s">
        <v>340</v>
      </c>
      <c r="D600" s="205">
        <f>SUM(D601:D607)</f>
        <v>585</v>
      </c>
      <c r="E600" s="205">
        <f t="shared" ref="E600" si="411">SUM(E601:E607)</f>
        <v>0</v>
      </c>
      <c r="F600" s="205">
        <f>SUM(F601:F607)</f>
        <v>0</v>
      </c>
      <c r="G600" s="205">
        <f>SUM(G601:G607)</f>
        <v>0</v>
      </c>
      <c r="H600" s="205">
        <f>SUM(H601:H607)</f>
        <v>585</v>
      </c>
      <c r="I600" s="205">
        <f>SUM(I601:I607)</f>
        <v>0</v>
      </c>
      <c r="J600" s="205">
        <f>SUM(J601:J607)</f>
        <v>0</v>
      </c>
    </row>
    <row r="601" spans="1:10" x14ac:dyDescent="0.25">
      <c r="A601" s="347"/>
      <c r="B601" s="334"/>
      <c r="C601" s="194" t="s">
        <v>73</v>
      </c>
      <c r="D601" s="11">
        <f>SUM(E601:H601)</f>
        <v>90</v>
      </c>
      <c r="E601" s="11">
        <v>0</v>
      </c>
      <c r="F601" s="163">
        <v>0</v>
      </c>
      <c r="G601" s="163">
        <v>0</v>
      </c>
      <c r="H601" s="11">
        <v>90</v>
      </c>
      <c r="I601" s="11">
        <v>0</v>
      </c>
      <c r="J601" s="11">
        <v>0</v>
      </c>
    </row>
    <row r="602" spans="1:10" x14ac:dyDescent="0.25">
      <c r="A602" s="347"/>
      <c r="B602" s="334"/>
      <c r="C602" s="194" t="s">
        <v>77</v>
      </c>
      <c r="D602" s="11">
        <f t="shared" ref="D602:D607" si="412">SUM(E602:H602)</f>
        <v>45</v>
      </c>
      <c r="E602" s="11">
        <v>0</v>
      </c>
      <c r="F602" s="163">
        <v>0</v>
      </c>
      <c r="G602" s="163">
        <v>0</v>
      </c>
      <c r="H602" s="11">
        <v>45</v>
      </c>
      <c r="I602" s="11">
        <v>0</v>
      </c>
      <c r="J602" s="11">
        <v>0</v>
      </c>
    </row>
    <row r="603" spans="1:10" x14ac:dyDescent="0.25">
      <c r="A603" s="347"/>
      <c r="B603" s="334"/>
      <c r="C603" s="194" t="s">
        <v>330</v>
      </c>
      <c r="D603" s="11">
        <f t="shared" si="412"/>
        <v>90</v>
      </c>
      <c r="E603" s="11">
        <v>0</v>
      </c>
      <c r="F603" s="163">
        <v>0</v>
      </c>
      <c r="G603" s="163">
        <v>0</v>
      </c>
      <c r="H603" s="11">
        <v>90</v>
      </c>
      <c r="I603" s="11">
        <v>0</v>
      </c>
      <c r="J603" s="11">
        <v>0</v>
      </c>
    </row>
    <row r="604" spans="1:10" x14ac:dyDescent="0.25">
      <c r="A604" s="347"/>
      <c r="B604" s="334"/>
      <c r="C604" s="194" t="s">
        <v>331</v>
      </c>
      <c r="D604" s="11">
        <f t="shared" si="412"/>
        <v>90</v>
      </c>
      <c r="E604" s="11">
        <v>0</v>
      </c>
      <c r="F604" s="163">
        <v>0</v>
      </c>
      <c r="G604" s="163">
        <v>0</v>
      </c>
      <c r="H604" s="11">
        <v>90</v>
      </c>
      <c r="I604" s="11">
        <v>0</v>
      </c>
      <c r="J604" s="11">
        <v>0</v>
      </c>
    </row>
    <row r="605" spans="1:10" s="215" customFormat="1" x14ac:dyDescent="0.25">
      <c r="A605" s="347"/>
      <c r="B605" s="334"/>
      <c r="C605" s="194" t="s">
        <v>341</v>
      </c>
      <c r="D605" s="11">
        <f t="shared" si="412"/>
        <v>90</v>
      </c>
      <c r="E605" s="11">
        <v>0</v>
      </c>
      <c r="F605" s="163">
        <v>0</v>
      </c>
      <c r="G605" s="163">
        <v>0</v>
      </c>
      <c r="H605" s="11">
        <v>90</v>
      </c>
      <c r="I605" s="11">
        <v>0</v>
      </c>
      <c r="J605" s="11">
        <v>0</v>
      </c>
    </row>
    <row r="606" spans="1:10" ht="30" x14ac:dyDescent="0.25">
      <c r="A606" s="347"/>
      <c r="B606" s="334"/>
      <c r="C606" s="194" t="s">
        <v>342</v>
      </c>
      <c r="D606" s="11">
        <f t="shared" si="412"/>
        <v>90</v>
      </c>
      <c r="E606" s="11">
        <v>0</v>
      </c>
      <c r="F606" s="163">
        <v>0</v>
      </c>
      <c r="G606" s="163">
        <v>0</v>
      </c>
      <c r="H606" s="11">
        <v>90</v>
      </c>
      <c r="I606" s="11">
        <v>0</v>
      </c>
      <c r="J606" s="11">
        <v>0</v>
      </c>
    </row>
    <row r="607" spans="1:10" ht="30" x14ac:dyDescent="0.25">
      <c r="A607" s="348"/>
      <c r="B607" s="335"/>
      <c r="C607" s="194" t="s">
        <v>343</v>
      </c>
      <c r="D607" s="11">
        <f t="shared" si="412"/>
        <v>90</v>
      </c>
      <c r="E607" s="11">
        <v>0</v>
      </c>
      <c r="F607" s="163">
        <v>0</v>
      </c>
      <c r="G607" s="163">
        <v>0</v>
      </c>
      <c r="H607" s="11">
        <v>90</v>
      </c>
      <c r="I607" s="11">
        <v>0</v>
      </c>
      <c r="J607" s="11">
        <v>0</v>
      </c>
    </row>
    <row r="608" spans="1:10" ht="28.5" x14ac:dyDescent="0.25">
      <c r="A608" s="346" t="s">
        <v>739</v>
      </c>
      <c r="B608" s="333" t="s">
        <v>65</v>
      </c>
      <c r="C608" s="203" t="s">
        <v>340</v>
      </c>
      <c r="D608" s="205">
        <f>SUM(D609:D615)</f>
        <v>600</v>
      </c>
      <c r="E608" s="205">
        <f t="shared" ref="E608" si="413">SUM(E609:E615)</f>
        <v>0</v>
      </c>
      <c r="F608" s="205">
        <f>SUM(F609:F615)</f>
        <v>0</v>
      </c>
      <c r="G608" s="205">
        <f t="shared" ref="G608:J608" si="414">SUM(G609:G615)</f>
        <v>0</v>
      </c>
      <c r="H608" s="205">
        <f t="shared" si="414"/>
        <v>600</v>
      </c>
      <c r="I608" s="205">
        <f t="shared" ref="I608" si="415">SUM(I609:I615)</f>
        <v>0</v>
      </c>
      <c r="J608" s="205">
        <f t="shared" si="414"/>
        <v>0</v>
      </c>
    </row>
    <row r="609" spans="1:10" x14ac:dyDescent="0.25">
      <c r="A609" s="347"/>
      <c r="B609" s="334"/>
      <c r="C609" s="194" t="s">
        <v>73</v>
      </c>
      <c r="D609" s="11">
        <f>SUM(E609:H609)</f>
        <v>600</v>
      </c>
      <c r="E609" s="11">
        <v>0</v>
      </c>
      <c r="F609" s="11">
        <v>0</v>
      </c>
      <c r="G609" s="11">
        <v>0</v>
      </c>
      <c r="H609" s="11">
        <v>600</v>
      </c>
      <c r="I609" s="11">
        <v>0</v>
      </c>
      <c r="J609" s="11">
        <v>0</v>
      </c>
    </row>
    <row r="610" spans="1:10" x14ac:dyDescent="0.25">
      <c r="A610" s="347"/>
      <c r="B610" s="334"/>
      <c r="C610" s="194" t="s">
        <v>77</v>
      </c>
      <c r="D610" s="11">
        <f t="shared" ref="D610:D615" si="416">SUM(E610:H610)</f>
        <v>0</v>
      </c>
      <c r="E610" s="11">
        <v>0</v>
      </c>
      <c r="F610" s="11">
        <v>0</v>
      </c>
      <c r="G610" s="11">
        <v>0</v>
      </c>
      <c r="H610" s="11">
        <v>0</v>
      </c>
      <c r="I610" s="11">
        <v>0</v>
      </c>
      <c r="J610" s="11">
        <v>0</v>
      </c>
    </row>
    <row r="611" spans="1:10" ht="19.5" customHeight="1" x14ac:dyDescent="0.25">
      <c r="A611" s="347"/>
      <c r="B611" s="334"/>
      <c r="C611" s="194" t="s">
        <v>330</v>
      </c>
      <c r="D611" s="11">
        <f t="shared" si="416"/>
        <v>0</v>
      </c>
      <c r="E611" s="11">
        <v>0</v>
      </c>
      <c r="F611" s="11">
        <v>0</v>
      </c>
      <c r="G611" s="11">
        <v>0</v>
      </c>
      <c r="H611" s="11">
        <v>0</v>
      </c>
      <c r="I611" s="11">
        <v>0</v>
      </c>
      <c r="J611" s="11">
        <v>0</v>
      </c>
    </row>
    <row r="612" spans="1:10" ht="21.75" customHeight="1" x14ac:dyDescent="0.25">
      <c r="A612" s="347"/>
      <c r="B612" s="334"/>
      <c r="C612" s="194" t="s">
        <v>331</v>
      </c>
      <c r="D612" s="11">
        <f t="shared" si="416"/>
        <v>0</v>
      </c>
      <c r="E612" s="11">
        <v>0</v>
      </c>
      <c r="F612" s="11">
        <v>0</v>
      </c>
      <c r="G612" s="11">
        <v>0</v>
      </c>
      <c r="H612" s="11">
        <v>0</v>
      </c>
      <c r="I612" s="11">
        <v>0</v>
      </c>
      <c r="J612" s="11">
        <v>0</v>
      </c>
    </row>
    <row r="613" spans="1:10" s="215" customFormat="1" x14ac:dyDescent="0.2">
      <c r="A613" s="347"/>
      <c r="B613" s="334"/>
      <c r="C613" s="194" t="s">
        <v>341</v>
      </c>
      <c r="D613" s="11">
        <f t="shared" si="416"/>
        <v>0</v>
      </c>
      <c r="E613" s="11">
        <v>0</v>
      </c>
      <c r="F613" s="11">
        <v>0</v>
      </c>
      <c r="G613" s="11">
        <v>0</v>
      </c>
      <c r="H613" s="11">
        <v>0</v>
      </c>
      <c r="I613" s="11">
        <v>0</v>
      </c>
      <c r="J613" s="11">
        <v>0</v>
      </c>
    </row>
    <row r="614" spans="1:10" ht="30" x14ac:dyDescent="0.25">
      <c r="A614" s="347"/>
      <c r="B614" s="334"/>
      <c r="C614" s="194" t="s">
        <v>342</v>
      </c>
      <c r="D614" s="11">
        <f t="shared" si="416"/>
        <v>0</v>
      </c>
      <c r="E614" s="11">
        <v>0</v>
      </c>
      <c r="F614" s="11">
        <v>0</v>
      </c>
      <c r="G614" s="11">
        <v>0</v>
      </c>
      <c r="H614" s="11">
        <v>0</v>
      </c>
      <c r="I614" s="11">
        <v>0</v>
      </c>
      <c r="J614" s="11">
        <v>0</v>
      </c>
    </row>
    <row r="615" spans="1:10" ht="30" x14ac:dyDescent="0.25">
      <c r="A615" s="348"/>
      <c r="B615" s="335"/>
      <c r="C615" s="194" t="s">
        <v>343</v>
      </c>
      <c r="D615" s="11">
        <f t="shared" si="416"/>
        <v>0</v>
      </c>
      <c r="E615" s="11">
        <v>0</v>
      </c>
      <c r="F615" s="11">
        <v>0</v>
      </c>
      <c r="G615" s="11">
        <v>0</v>
      </c>
      <c r="H615" s="11">
        <v>0</v>
      </c>
      <c r="I615" s="11">
        <v>0</v>
      </c>
      <c r="J615" s="11">
        <v>0</v>
      </c>
    </row>
    <row r="616" spans="1:10" ht="28.5" x14ac:dyDescent="0.25">
      <c r="A616" s="346" t="s">
        <v>740</v>
      </c>
      <c r="B616" s="333" t="s">
        <v>66</v>
      </c>
      <c r="C616" s="203" t="s">
        <v>340</v>
      </c>
      <c r="D616" s="205">
        <f>SUM(D617:D623)</f>
        <v>1295</v>
      </c>
      <c r="E616" s="205">
        <f t="shared" ref="E616" si="417">SUM(E617:E623)</f>
        <v>0</v>
      </c>
      <c r="F616" s="205">
        <f>SUM(F617:F623)</f>
        <v>0</v>
      </c>
      <c r="G616" s="205">
        <f t="shared" ref="G616:J616" si="418">SUM(G617:G623)</f>
        <v>0</v>
      </c>
      <c r="H616" s="205">
        <f t="shared" si="418"/>
        <v>1295</v>
      </c>
      <c r="I616" s="205">
        <f t="shared" ref="I616" si="419">SUM(I617:I623)</f>
        <v>0</v>
      </c>
      <c r="J616" s="205">
        <f t="shared" si="418"/>
        <v>0</v>
      </c>
    </row>
    <row r="617" spans="1:10" x14ac:dyDescent="0.25">
      <c r="A617" s="347"/>
      <c r="B617" s="334"/>
      <c r="C617" s="194" t="s">
        <v>73</v>
      </c>
      <c r="D617" s="11">
        <f>SUM(E617:H617)</f>
        <v>185</v>
      </c>
      <c r="E617" s="11">
        <v>0</v>
      </c>
      <c r="F617" s="163">
        <v>0</v>
      </c>
      <c r="G617" s="163">
        <v>0</v>
      </c>
      <c r="H617" s="11">
        <v>185</v>
      </c>
      <c r="I617" s="11">
        <v>0</v>
      </c>
      <c r="J617" s="11">
        <v>0</v>
      </c>
    </row>
    <row r="618" spans="1:10" x14ac:dyDescent="0.25">
      <c r="A618" s="347"/>
      <c r="B618" s="334"/>
      <c r="C618" s="194" t="s">
        <v>77</v>
      </c>
      <c r="D618" s="11">
        <f t="shared" ref="D618:D623" si="420">SUM(E618:H618)</f>
        <v>185</v>
      </c>
      <c r="E618" s="11">
        <v>0</v>
      </c>
      <c r="F618" s="163">
        <v>0</v>
      </c>
      <c r="G618" s="163">
        <v>0</v>
      </c>
      <c r="H618" s="11">
        <v>185</v>
      </c>
      <c r="I618" s="11">
        <v>0</v>
      </c>
      <c r="J618" s="11">
        <v>0</v>
      </c>
    </row>
    <row r="619" spans="1:10" x14ac:dyDescent="0.25">
      <c r="A619" s="347"/>
      <c r="B619" s="334"/>
      <c r="C619" s="194" t="s">
        <v>330</v>
      </c>
      <c r="D619" s="11">
        <f t="shared" si="420"/>
        <v>185</v>
      </c>
      <c r="E619" s="11">
        <v>0</v>
      </c>
      <c r="F619" s="163">
        <v>0</v>
      </c>
      <c r="G619" s="163">
        <v>0</v>
      </c>
      <c r="H619" s="11">
        <v>185</v>
      </c>
      <c r="I619" s="11">
        <v>0</v>
      </c>
      <c r="J619" s="11">
        <v>0</v>
      </c>
    </row>
    <row r="620" spans="1:10" x14ac:dyDescent="0.25">
      <c r="A620" s="347"/>
      <c r="B620" s="334"/>
      <c r="C620" s="194" t="s">
        <v>331</v>
      </c>
      <c r="D620" s="11">
        <f t="shared" si="420"/>
        <v>185</v>
      </c>
      <c r="E620" s="11">
        <v>0</v>
      </c>
      <c r="F620" s="163">
        <v>0</v>
      </c>
      <c r="G620" s="163">
        <v>0</v>
      </c>
      <c r="H620" s="11">
        <v>185</v>
      </c>
      <c r="I620" s="11">
        <v>0</v>
      </c>
      <c r="J620" s="11">
        <v>0</v>
      </c>
    </row>
    <row r="621" spans="1:10" s="215" customFormat="1" x14ac:dyDescent="0.25">
      <c r="A621" s="347"/>
      <c r="B621" s="334"/>
      <c r="C621" s="194" t="s">
        <v>341</v>
      </c>
      <c r="D621" s="11">
        <f t="shared" si="420"/>
        <v>185</v>
      </c>
      <c r="E621" s="11">
        <v>0</v>
      </c>
      <c r="F621" s="163">
        <v>0</v>
      </c>
      <c r="G621" s="163">
        <v>0</v>
      </c>
      <c r="H621" s="11">
        <v>185</v>
      </c>
      <c r="I621" s="11">
        <v>0</v>
      </c>
      <c r="J621" s="11">
        <v>0</v>
      </c>
    </row>
    <row r="622" spans="1:10" ht="30" x14ac:dyDescent="0.25">
      <c r="A622" s="347"/>
      <c r="B622" s="334"/>
      <c r="C622" s="194" t="s">
        <v>342</v>
      </c>
      <c r="D622" s="11">
        <f t="shared" si="420"/>
        <v>185</v>
      </c>
      <c r="E622" s="11">
        <v>0</v>
      </c>
      <c r="F622" s="163">
        <v>0</v>
      </c>
      <c r="G622" s="163">
        <v>0</v>
      </c>
      <c r="H622" s="11">
        <v>185</v>
      </c>
      <c r="I622" s="11">
        <v>0</v>
      </c>
      <c r="J622" s="11">
        <v>0</v>
      </c>
    </row>
    <row r="623" spans="1:10" ht="30" x14ac:dyDescent="0.25">
      <c r="A623" s="348"/>
      <c r="B623" s="335"/>
      <c r="C623" s="194" t="s">
        <v>343</v>
      </c>
      <c r="D623" s="11">
        <f t="shared" si="420"/>
        <v>185</v>
      </c>
      <c r="E623" s="11">
        <v>0</v>
      </c>
      <c r="F623" s="163">
        <v>0</v>
      </c>
      <c r="G623" s="163">
        <v>0</v>
      </c>
      <c r="H623" s="11">
        <v>185</v>
      </c>
      <c r="I623" s="11">
        <v>0</v>
      </c>
      <c r="J623" s="11">
        <v>0</v>
      </c>
    </row>
    <row r="624" spans="1:10" ht="28.5" x14ac:dyDescent="0.25">
      <c r="A624" s="346" t="s">
        <v>741</v>
      </c>
      <c r="B624" s="333" t="s">
        <v>220</v>
      </c>
      <c r="C624" s="203" t="s">
        <v>340</v>
      </c>
      <c r="D624" s="205">
        <f>SUM(D625:D631)</f>
        <v>1801.1</v>
      </c>
      <c r="E624" s="205">
        <f t="shared" ref="E624:G624" si="421">SUM(E625:E631)</f>
        <v>0</v>
      </c>
      <c r="F624" s="205">
        <f t="shared" si="421"/>
        <v>0</v>
      </c>
      <c r="G624" s="205">
        <f t="shared" si="421"/>
        <v>0</v>
      </c>
      <c r="H624" s="205">
        <f>SUM(H625:H631)</f>
        <v>1801.1</v>
      </c>
      <c r="I624" s="205">
        <f>SUM(I625:I631)</f>
        <v>0</v>
      </c>
      <c r="J624" s="205">
        <f>SUM(J625:J631)</f>
        <v>0</v>
      </c>
    </row>
    <row r="625" spans="1:15" x14ac:dyDescent="0.25">
      <c r="A625" s="230"/>
      <c r="B625" s="334"/>
      <c r="C625" s="194" t="s">
        <v>73</v>
      </c>
      <c r="D625" s="11">
        <f>SUM(E625:H625)</f>
        <v>257.3</v>
      </c>
      <c r="E625" s="163">
        <v>0</v>
      </c>
      <c r="F625" s="163">
        <v>0</v>
      </c>
      <c r="G625" s="163">
        <v>0</v>
      </c>
      <c r="H625" s="170">
        <v>257.3</v>
      </c>
      <c r="I625" s="11">
        <v>0</v>
      </c>
      <c r="J625" s="11">
        <v>0</v>
      </c>
    </row>
    <row r="626" spans="1:15" x14ac:dyDescent="0.25">
      <c r="A626" s="230"/>
      <c r="B626" s="334"/>
      <c r="C626" s="194" t="s">
        <v>77</v>
      </c>
      <c r="D626" s="11">
        <f t="shared" ref="D626:D631" si="422">SUM(E626:H626)</f>
        <v>257.3</v>
      </c>
      <c r="E626" s="163">
        <v>0</v>
      </c>
      <c r="F626" s="163">
        <v>0</v>
      </c>
      <c r="G626" s="163">
        <v>0</v>
      </c>
      <c r="H626" s="170">
        <v>257.3</v>
      </c>
      <c r="I626" s="11">
        <v>0</v>
      </c>
      <c r="J626" s="11">
        <v>0</v>
      </c>
    </row>
    <row r="627" spans="1:15" x14ac:dyDescent="0.25">
      <c r="A627" s="230"/>
      <c r="B627" s="334"/>
      <c r="C627" s="194" t="s">
        <v>330</v>
      </c>
      <c r="D627" s="11">
        <f t="shared" si="422"/>
        <v>257.3</v>
      </c>
      <c r="E627" s="163">
        <v>0</v>
      </c>
      <c r="F627" s="163">
        <v>0</v>
      </c>
      <c r="G627" s="163">
        <v>0</v>
      </c>
      <c r="H627" s="170">
        <v>257.3</v>
      </c>
      <c r="I627" s="11">
        <v>0</v>
      </c>
      <c r="J627" s="11">
        <v>0</v>
      </c>
    </row>
    <row r="628" spans="1:15" x14ac:dyDescent="0.25">
      <c r="A628" s="230"/>
      <c r="B628" s="334"/>
      <c r="C628" s="194" t="s">
        <v>331</v>
      </c>
      <c r="D628" s="11">
        <f t="shared" si="422"/>
        <v>257.3</v>
      </c>
      <c r="E628" s="163">
        <v>0</v>
      </c>
      <c r="F628" s="163">
        <v>0</v>
      </c>
      <c r="G628" s="163">
        <v>0</v>
      </c>
      <c r="H628" s="170">
        <v>257.3</v>
      </c>
      <c r="I628" s="11">
        <v>0</v>
      </c>
      <c r="J628" s="11">
        <v>0</v>
      </c>
    </row>
    <row r="629" spans="1:15" s="215" customFormat="1" x14ac:dyDescent="0.25">
      <c r="A629" s="230"/>
      <c r="B629" s="334"/>
      <c r="C629" s="194" t="s">
        <v>341</v>
      </c>
      <c r="D629" s="11">
        <f t="shared" si="422"/>
        <v>257.3</v>
      </c>
      <c r="E629" s="163">
        <v>0</v>
      </c>
      <c r="F629" s="163">
        <v>0</v>
      </c>
      <c r="G629" s="163">
        <v>0</v>
      </c>
      <c r="H629" s="170">
        <v>257.3</v>
      </c>
      <c r="I629" s="11">
        <v>0</v>
      </c>
      <c r="J629" s="11">
        <v>0</v>
      </c>
    </row>
    <row r="630" spans="1:15" ht="30" x14ac:dyDescent="0.25">
      <c r="A630" s="230"/>
      <c r="B630" s="334"/>
      <c r="C630" s="194" t="s">
        <v>342</v>
      </c>
      <c r="D630" s="11">
        <f t="shared" si="422"/>
        <v>257.3</v>
      </c>
      <c r="E630" s="163">
        <v>0</v>
      </c>
      <c r="F630" s="163">
        <v>0</v>
      </c>
      <c r="G630" s="163">
        <v>0</v>
      </c>
      <c r="H630" s="170">
        <v>257.3</v>
      </c>
      <c r="I630" s="11">
        <v>0</v>
      </c>
      <c r="J630" s="11">
        <v>0</v>
      </c>
    </row>
    <row r="631" spans="1:15" ht="30" x14ac:dyDescent="0.25">
      <c r="A631" s="231"/>
      <c r="B631" s="335"/>
      <c r="C631" s="194" t="s">
        <v>343</v>
      </c>
      <c r="D631" s="11">
        <f t="shared" si="422"/>
        <v>257.3</v>
      </c>
      <c r="E631" s="163">
        <v>0</v>
      </c>
      <c r="F631" s="163">
        <v>0</v>
      </c>
      <c r="G631" s="163">
        <v>0</v>
      </c>
      <c r="H631" s="170">
        <v>257.3</v>
      </c>
      <c r="I631" s="11">
        <v>0</v>
      </c>
      <c r="J631" s="11">
        <v>0</v>
      </c>
      <c r="N631" s="216"/>
    </row>
    <row r="632" spans="1:15" ht="28.5" x14ac:dyDescent="0.25">
      <c r="A632" s="346" t="s">
        <v>742</v>
      </c>
      <c r="B632" s="333" t="s">
        <v>221</v>
      </c>
      <c r="C632" s="203" t="s">
        <v>340</v>
      </c>
      <c r="D632" s="205">
        <f t="shared" ref="D632:J632" si="423">SUM(D633:D639)</f>
        <v>2151.8000000000002</v>
      </c>
      <c r="E632" s="205">
        <f t="shared" si="423"/>
        <v>0</v>
      </c>
      <c r="F632" s="205">
        <f t="shared" si="423"/>
        <v>0</v>
      </c>
      <c r="G632" s="205">
        <f t="shared" si="423"/>
        <v>0</v>
      </c>
      <c r="H632" s="171">
        <f t="shared" si="423"/>
        <v>2151.8000000000002</v>
      </c>
      <c r="I632" s="205">
        <f t="shared" ref="I632" si="424">SUM(I633:I639)</f>
        <v>0</v>
      </c>
      <c r="J632" s="205">
        <f t="shared" si="423"/>
        <v>0</v>
      </c>
      <c r="O632" s="216"/>
    </row>
    <row r="633" spans="1:15" ht="19.5" customHeight="1" x14ac:dyDescent="0.25">
      <c r="A633" s="347"/>
      <c r="B633" s="334"/>
      <c r="C633" s="194" t="s">
        <v>73</v>
      </c>
      <c r="D633" s="11">
        <f>SUM(E633:H633)</f>
        <v>307.39999999999998</v>
      </c>
      <c r="E633" s="163">
        <v>0</v>
      </c>
      <c r="F633" s="163">
        <v>0</v>
      </c>
      <c r="G633" s="163">
        <v>0</v>
      </c>
      <c r="H633" s="170">
        <v>307.39999999999998</v>
      </c>
      <c r="I633" s="11">
        <v>0</v>
      </c>
      <c r="J633" s="11">
        <v>0</v>
      </c>
    </row>
    <row r="634" spans="1:15" ht="21.75" customHeight="1" x14ac:dyDescent="0.25">
      <c r="A634" s="347"/>
      <c r="B634" s="334"/>
      <c r="C634" s="194" t="s">
        <v>77</v>
      </c>
      <c r="D634" s="11">
        <f t="shared" ref="D634:D639" si="425">SUM(E634:H634)</f>
        <v>307.39999999999998</v>
      </c>
      <c r="E634" s="163">
        <v>0</v>
      </c>
      <c r="F634" s="163">
        <v>0</v>
      </c>
      <c r="G634" s="163">
        <v>0</v>
      </c>
      <c r="H634" s="170">
        <v>307.39999999999998</v>
      </c>
      <c r="I634" s="11">
        <v>0</v>
      </c>
      <c r="J634" s="11">
        <v>0</v>
      </c>
    </row>
    <row r="635" spans="1:15" ht="22.5" customHeight="1" x14ac:dyDescent="0.25">
      <c r="A635" s="347"/>
      <c r="B635" s="334"/>
      <c r="C635" s="194" t="s">
        <v>330</v>
      </c>
      <c r="D635" s="11">
        <f t="shared" si="425"/>
        <v>307.39999999999998</v>
      </c>
      <c r="E635" s="163">
        <v>0</v>
      </c>
      <c r="F635" s="163">
        <v>0</v>
      </c>
      <c r="G635" s="163">
        <v>0</v>
      </c>
      <c r="H635" s="170">
        <v>307.39999999999998</v>
      </c>
      <c r="I635" s="11">
        <v>0</v>
      </c>
      <c r="J635" s="11">
        <v>0</v>
      </c>
    </row>
    <row r="636" spans="1:15" ht="18" customHeight="1" x14ac:dyDescent="0.25">
      <c r="A636" s="347"/>
      <c r="B636" s="334"/>
      <c r="C636" s="194" t="s">
        <v>331</v>
      </c>
      <c r="D636" s="11">
        <f t="shared" si="425"/>
        <v>307.39999999999998</v>
      </c>
      <c r="E636" s="163">
        <v>0</v>
      </c>
      <c r="F636" s="163">
        <v>0</v>
      </c>
      <c r="G636" s="163">
        <v>0</v>
      </c>
      <c r="H636" s="11">
        <v>307.39999999999998</v>
      </c>
      <c r="I636" s="11">
        <v>0</v>
      </c>
      <c r="J636" s="11">
        <v>0</v>
      </c>
    </row>
    <row r="637" spans="1:15" s="215" customFormat="1" ht="17.25" customHeight="1" x14ac:dyDescent="0.25">
      <c r="A637" s="347"/>
      <c r="B637" s="334"/>
      <c r="C637" s="194" t="s">
        <v>341</v>
      </c>
      <c r="D637" s="11">
        <f t="shared" si="425"/>
        <v>307.39999999999998</v>
      </c>
      <c r="E637" s="163">
        <v>0</v>
      </c>
      <c r="F637" s="163">
        <v>0</v>
      </c>
      <c r="G637" s="163">
        <v>0</v>
      </c>
      <c r="H637" s="11">
        <v>307.39999999999998</v>
      </c>
      <c r="I637" s="11">
        <v>0</v>
      </c>
      <c r="J637" s="11">
        <v>0</v>
      </c>
    </row>
    <row r="638" spans="1:15" ht="30" x14ac:dyDescent="0.25">
      <c r="A638" s="347"/>
      <c r="B638" s="334"/>
      <c r="C638" s="194" t="s">
        <v>342</v>
      </c>
      <c r="D638" s="11">
        <f t="shared" si="425"/>
        <v>307.39999999999998</v>
      </c>
      <c r="E638" s="163">
        <v>0</v>
      </c>
      <c r="F638" s="163">
        <v>0</v>
      </c>
      <c r="G638" s="163">
        <v>0</v>
      </c>
      <c r="H638" s="11">
        <v>307.39999999999998</v>
      </c>
      <c r="I638" s="11">
        <v>0</v>
      </c>
      <c r="J638" s="11">
        <v>0</v>
      </c>
    </row>
    <row r="639" spans="1:15" ht="30" x14ac:dyDescent="0.25">
      <c r="A639" s="348"/>
      <c r="B639" s="335"/>
      <c r="C639" s="194" t="s">
        <v>343</v>
      </c>
      <c r="D639" s="11">
        <f t="shared" si="425"/>
        <v>307.39999999999998</v>
      </c>
      <c r="E639" s="163">
        <v>0</v>
      </c>
      <c r="F639" s="163">
        <v>0</v>
      </c>
      <c r="G639" s="163">
        <v>0</v>
      </c>
      <c r="H639" s="11">
        <v>307.39999999999998</v>
      </c>
      <c r="I639" s="11">
        <v>0</v>
      </c>
      <c r="J639" s="11">
        <v>0</v>
      </c>
    </row>
    <row r="640" spans="1:15" ht="29.25" customHeight="1" x14ac:dyDescent="0.25">
      <c r="A640" s="346" t="s">
        <v>743</v>
      </c>
      <c r="B640" s="333" t="s">
        <v>222</v>
      </c>
      <c r="C640" s="203" t="s">
        <v>340</v>
      </c>
      <c r="D640" s="205">
        <f>SUM(D641:D647)</f>
        <v>3433.5</v>
      </c>
      <c r="E640" s="205">
        <f t="shared" ref="E640:G640" si="426">SUM(E641:E647)</f>
        <v>0</v>
      </c>
      <c r="F640" s="205">
        <f t="shared" si="426"/>
        <v>0</v>
      </c>
      <c r="G640" s="205">
        <f t="shared" si="426"/>
        <v>0</v>
      </c>
      <c r="H640" s="205">
        <f t="shared" ref="H640:J640" si="427">SUM(H641:H647)</f>
        <v>3433.5</v>
      </c>
      <c r="I640" s="205">
        <f t="shared" ref="I640" si="428">SUM(I641:I647)</f>
        <v>0</v>
      </c>
      <c r="J640" s="205">
        <f t="shared" si="427"/>
        <v>0</v>
      </c>
    </row>
    <row r="641" spans="1:10" ht="15" customHeight="1" x14ac:dyDescent="0.25">
      <c r="A641" s="230"/>
      <c r="B641" s="334"/>
      <c r="C641" s="194" t="s">
        <v>73</v>
      </c>
      <c r="D641" s="11">
        <f>SUM(E641:H641)</f>
        <v>490.5</v>
      </c>
      <c r="E641" s="163">
        <v>0</v>
      </c>
      <c r="F641" s="163">
        <v>0</v>
      </c>
      <c r="G641" s="163">
        <v>0</v>
      </c>
      <c r="H641" s="11">
        <v>490.5</v>
      </c>
      <c r="I641" s="11">
        <v>0</v>
      </c>
      <c r="J641" s="11">
        <v>0</v>
      </c>
    </row>
    <row r="642" spans="1:10" ht="18" customHeight="1" x14ac:dyDescent="0.25">
      <c r="A642" s="230"/>
      <c r="B642" s="334"/>
      <c r="C642" s="194" t="s">
        <v>77</v>
      </c>
      <c r="D642" s="11">
        <f t="shared" ref="D642:D647" si="429">SUM(E642:H642)</f>
        <v>490.5</v>
      </c>
      <c r="E642" s="163">
        <v>0</v>
      </c>
      <c r="F642" s="163">
        <v>0</v>
      </c>
      <c r="G642" s="163">
        <v>0</v>
      </c>
      <c r="H642" s="11">
        <v>490.5</v>
      </c>
      <c r="I642" s="11">
        <v>0</v>
      </c>
      <c r="J642" s="11">
        <v>0</v>
      </c>
    </row>
    <row r="643" spans="1:10" ht="15.75" customHeight="1" x14ac:dyDescent="0.25">
      <c r="A643" s="230"/>
      <c r="B643" s="334"/>
      <c r="C643" s="194" t="s">
        <v>330</v>
      </c>
      <c r="D643" s="11">
        <f t="shared" si="429"/>
        <v>490.5</v>
      </c>
      <c r="E643" s="163">
        <v>0</v>
      </c>
      <c r="F643" s="163">
        <v>0</v>
      </c>
      <c r="G643" s="163">
        <v>0</v>
      </c>
      <c r="H643" s="11">
        <v>490.5</v>
      </c>
      <c r="I643" s="11">
        <v>0</v>
      </c>
      <c r="J643" s="11">
        <v>0</v>
      </c>
    </row>
    <row r="644" spans="1:10" ht="15" customHeight="1" x14ac:dyDescent="0.25">
      <c r="A644" s="230"/>
      <c r="B644" s="334"/>
      <c r="C644" s="194" t="s">
        <v>331</v>
      </c>
      <c r="D644" s="11">
        <f t="shared" si="429"/>
        <v>490.5</v>
      </c>
      <c r="E644" s="163">
        <v>0</v>
      </c>
      <c r="F644" s="163">
        <v>0</v>
      </c>
      <c r="G644" s="163">
        <v>0</v>
      </c>
      <c r="H644" s="11">
        <v>490.5</v>
      </c>
      <c r="I644" s="11">
        <v>0</v>
      </c>
      <c r="J644" s="11">
        <v>0</v>
      </c>
    </row>
    <row r="645" spans="1:10" s="215" customFormat="1" ht="14.25" customHeight="1" x14ac:dyDescent="0.25">
      <c r="A645" s="230"/>
      <c r="B645" s="334"/>
      <c r="C645" s="194" t="s">
        <v>341</v>
      </c>
      <c r="D645" s="11">
        <f t="shared" si="429"/>
        <v>490.5</v>
      </c>
      <c r="E645" s="163">
        <v>0</v>
      </c>
      <c r="F645" s="163">
        <v>0</v>
      </c>
      <c r="G645" s="163">
        <v>0</v>
      </c>
      <c r="H645" s="11">
        <v>490.5</v>
      </c>
      <c r="I645" s="11">
        <v>0</v>
      </c>
      <c r="J645" s="11">
        <v>0</v>
      </c>
    </row>
    <row r="646" spans="1:10" ht="34.5" customHeight="1" x14ac:dyDescent="0.25">
      <c r="A646" s="230"/>
      <c r="B646" s="334"/>
      <c r="C646" s="194" t="s">
        <v>342</v>
      </c>
      <c r="D646" s="11">
        <f t="shared" si="429"/>
        <v>490.5</v>
      </c>
      <c r="E646" s="163">
        <v>0</v>
      </c>
      <c r="F646" s="163">
        <v>0</v>
      </c>
      <c r="G646" s="163">
        <v>0</v>
      </c>
      <c r="H646" s="11">
        <v>490.5</v>
      </c>
      <c r="I646" s="11">
        <v>0</v>
      </c>
      <c r="J646" s="11">
        <v>0</v>
      </c>
    </row>
    <row r="647" spans="1:10" ht="38.25" customHeight="1" x14ac:dyDescent="0.25">
      <c r="A647" s="231"/>
      <c r="B647" s="335"/>
      <c r="C647" s="194" t="s">
        <v>343</v>
      </c>
      <c r="D647" s="11">
        <f t="shared" si="429"/>
        <v>490.5</v>
      </c>
      <c r="E647" s="163">
        <v>0</v>
      </c>
      <c r="F647" s="163">
        <v>0</v>
      </c>
      <c r="G647" s="163">
        <v>0</v>
      </c>
      <c r="H647" s="11">
        <v>490.5</v>
      </c>
      <c r="I647" s="11">
        <v>0</v>
      </c>
      <c r="J647" s="11">
        <v>0</v>
      </c>
    </row>
    <row r="648" spans="1:10" ht="35.25" customHeight="1" x14ac:dyDescent="0.25">
      <c r="A648" s="201" t="s">
        <v>387</v>
      </c>
      <c r="B648" s="248" t="s">
        <v>514</v>
      </c>
      <c r="C648" s="336"/>
      <c r="D648" s="336"/>
      <c r="E648" s="336"/>
      <c r="F648" s="336"/>
      <c r="G648" s="336"/>
      <c r="H648" s="249"/>
      <c r="I648" s="157"/>
      <c r="J648" s="206"/>
    </row>
    <row r="649" spans="1:10" ht="28.5" x14ac:dyDescent="0.25">
      <c r="A649" s="346" t="s">
        <v>387</v>
      </c>
      <c r="B649" s="333" t="s">
        <v>385</v>
      </c>
      <c r="C649" s="203" t="s">
        <v>340</v>
      </c>
      <c r="D649" s="205">
        <f t="shared" ref="D649:J649" si="430">SUM(D650:D656)</f>
        <v>341405</v>
      </c>
      <c r="E649" s="205">
        <f t="shared" si="430"/>
        <v>341405</v>
      </c>
      <c r="F649" s="205">
        <f t="shared" si="430"/>
        <v>0</v>
      </c>
      <c r="G649" s="205">
        <f t="shared" si="430"/>
        <v>0</v>
      </c>
      <c r="H649" s="205">
        <f t="shared" si="430"/>
        <v>0</v>
      </c>
      <c r="I649" s="205">
        <f t="shared" ref="I649" si="431">SUM(I650:I656)</f>
        <v>0</v>
      </c>
      <c r="J649" s="205">
        <f t="shared" si="430"/>
        <v>0</v>
      </c>
    </row>
    <row r="650" spans="1:10" x14ac:dyDescent="0.25">
      <c r="A650" s="347"/>
      <c r="B650" s="334"/>
      <c r="C650" s="194" t="s">
        <v>73</v>
      </c>
      <c r="D650" s="11">
        <f>SUM(E650:G650)</f>
        <v>49447.1</v>
      </c>
      <c r="E650" s="11">
        <f>E658+E666+E674</f>
        <v>49447.1</v>
      </c>
      <c r="F650" s="11">
        <f>F683</f>
        <v>0</v>
      </c>
      <c r="G650" s="11">
        <f t="shared" ref="G650:J650" si="432">G683</f>
        <v>0</v>
      </c>
      <c r="H650" s="11">
        <f t="shared" si="432"/>
        <v>0</v>
      </c>
      <c r="I650" s="11">
        <f t="shared" ref="I650" si="433">I683</f>
        <v>0</v>
      </c>
      <c r="J650" s="11">
        <f t="shared" si="432"/>
        <v>0</v>
      </c>
    </row>
    <row r="651" spans="1:10" x14ac:dyDescent="0.25">
      <c r="A651" s="347"/>
      <c r="B651" s="334"/>
      <c r="C651" s="194" t="s">
        <v>77</v>
      </c>
      <c r="D651" s="11">
        <f t="shared" ref="D651:D656" si="434">SUM(E651:G651)</f>
        <v>50025.1</v>
      </c>
      <c r="E651" s="11">
        <f t="shared" ref="E651:E656" si="435">E659+E667+E675</f>
        <v>50025.1</v>
      </c>
      <c r="F651" s="11">
        <f t="shared" ref="F651:J656" si="436">F684</f>
        <v>0</v>
      </c>
      <c r="G651" s="11">
        <f t="shared" si="436"/>
        <v>0</v>
      </c>
      <c r="H651" s="11">
        <f t="shared" si="436"/>
        <v>0</v>
      </c>
      <c r="I651" s="11">
        <f t="shared" ref="I651" si="437">I684</f>
        <v>0</v>
      </c>
      <c r="J651" s="11">
        <f t="shared" si="436"/>
        <v>0</v>
      </c>
    </row>
    <row r="652" spans="1:10" x14ac:dyDescent="0.25">
      <c r="A652" s="347"/>
      <c r="B652" s="334"/>
      <c r="C652" s="194" t="s">
        <v>330</v>
      </c>
      <c r="D652" s="11">
        <f t="shared" si="434"/>
        <v>50331.200000000004</v>
      </c>
      <c r="E652" s="11">
        <f t="shared" si="435"/>
        <v>50331.200000000004</v>
      </c>
      <c r="F652" s="11">
        <f t="shared" si="436"/>
        <v>0</v>
      </c>
      <c r="G652" s="11">
        <f t="shared" si="436"/>
        <v>0</v>
      </c>
      <c r="H652" s="11">
        <f t="shared" si="436"/>
        <v>0</v>
      </c>
      <c r="I652" s="11">
        <f t="shared" ref="I652" si="438">I685</f>
        <v>0</v>
      </c>
      <c r="J652" s="11">
        <f t="shared" si="436"/>
        <v>0</v>
      </c>
    </row>
    <row r="653" spans="1:10" ht="19.5" customHeight="1" x14ac:dyDescent="0.25">
      <c r="A653" s="347"/>
      <c r="B653" s="334"/>
      <c r="C653" s="194" t="s">
        <v>331</v>
      </c>
      <c r="D653" s="11">
        <f t="shared" si="434"/>
        <v>47900.4</v>
      </c>
      <c r="E653" s="11">
        <f t="shared" si="435"/>
        <v>47900.4</v>
      </c>
      <c r="F653" s="11">
        <f t="shared" si="436"/>
        <v>0</v>
      </c>
      <c r="G653" s="11">
        <f t="shared" si="436"/>
        <v>0</v>
      </c>
      <c r="H653" s="11">
        <f t="shared" si="436"/>
        <v>0</v>
      </c>
      <c r="I653" s="11">
        <f t="shared" ref="I653" si="439">I686</f>
        <v>0</v>
      </c>
      <c r="J653" s="11">
        <f t="shared" si="436"/>
        <v>0</v>
      </c>
    </row>
    <row r="654" spans="1:10" s="215" customFormat="1" x14ac:dyDescent="0.2">
      <c r="A654" s="347"/>
      <c r="B654" s="334"/>
      <c r="C654" s="194" t="s">
        <v>341</v>
      </c>
      <c r="D654" s="11">
        <f t="shared" si="434"/>
        <v>47900.4</v>
      </c>
      <c r="E654" s="11">
        <f t="shared" si="435"/>
        <v>47900.4</v>
      </c>
      <c r="F654" s="11">
        <f t="shared" si="436"/>
        <v>0</v>
      </c>
      <c r="G654" s="11">
        <f t="shared" si="436"/>
        <v>0</v>
      </c>
      <c r="H654" s="11">
        <f t="shared" si="436"/>
        <v>0</v>
      </c>
      <c r="I654" s="11">
        <f t="shared" ref="I654" si="440">I687</f>
        <v>0</v>
      </c>
      <c r="J654" s="11">
        <f t="shared" si="436"/>
        <v>0</v>
      </c>
    </row>
    <row r="655" spans="1:10" ht="30" x14ac:dyDescent="0.25">
      <c r="A655" s="347"/>
      <c r="B655" s="334"/>
      <c r="C655" s="194" t="s">
        <v>342</v>
      </c>
      <c r="D655" s="11">
        <f t="shared" si="434"/>
        <v>47900.4</v>
      </c>
      <c r="E655" s="11">
        <f t="shared" si="435"/>
        <v>47900.4</v>
      </c>
      <c r="F655" s="11">
        <f t="shared" si="436"/>
        <v>0</v>
      </c>
      <c r="G655" s="11">
        <f t="shared" si="436"/>
        <v>0</v>
      </c>
      <c r="H655" s="11">
        <f t="shared" si="436"/>
        <v>0</v>
      </c>
      <c r="I655" s="11">
        <f t="shared" ref="I655" si="441">I688</f>
        <v>0</v>
      </c>
      <c r="J655" s="11">
        <f t="shared" si="436"/>
        <v>0</v>
      </c>
    </row>
    <row r="656" spans="1:10" ht="30" x14ac:dyDescent="0.25">
      <c r="A656" s="348"/>
      <c r="B656" s="335"/>
      <c r="C656" s="194" t="s">
        <v>343</v>
      </c>
      <c r="D656" s="11">
        <f t="shared" si="434"/>
        <v>47900.4</v>
      </c>
      <c r="E656" s="11">
        <f t="shared" si="435"/>
        <v>47900.4</v>
      </c>
      <c r="F656" s="11">
        <f t="shared" si="436"/>
        <v>0</v>
      </c>
      <c r="G656" s="11">
        <f t="shared" si="436"/>
        <v>0</v>
      </c>
      <c r="H656" s="11">
        <f t="shared" si="436"/>
        <v>0</v>
      </c>
      <c r="I656" s="11">
        <f t="shared" ref="I656" si="442">I689</f>
        <v>0</v>
      </c>
      <c r="J656" s="11">
        <f t="shared" si="436"/>
        <v>0</v>
      </c>
    </row>
    <row r="657" spans="1:10" ht="28.5" x14ac:dyDescent="0.25">
      <c r="A657" s="346" t="s">
        <v>515</v>
      </c>
      <c r="B657" s="333" t="s">
        <v>67</v>
      </c>
      <c r="C657" s="203" t="s">
        <v>340</v>
      </c>
      <c r="D657" s="205">
        <f>SUM(D658:D664)</f>
        <v>86751</v>
      </c>
      <c r="E657" s="205">
        <f>SUM(E658:E664)</f>
        <v>86751</v>
      </c>
      <c r="F657" s="205">
        <f>SUM(F658:F664)</f>
        <v>0</v>
      </c>
      <c r="G657" s="205">
        <f>SUM(G658:G664)</f>
        <v>0</v>
      </c>
      <c r="H657" s="205">
        <f t="shared" ref="H657:J657" si="443">SUM(H658:H664)</f>
        <v>0</v>
      </c>
      <c r="I657" s="205">
        <f t="shared" ref="I657" si="444">SUM(I658:I664)</f>
        <v>0</v>
      </c>
      <c r="J657" s="205">
        <f t="shared" si="443"/>
        <v>0</v>
      </c>
    </row>
    <row r="658" spans="1:10" ht="21.75" customHeight="1" x14ac:dyDescent="0.25">
      <c r="A658" s="347"/>
      <c r="B658" s="334"/>
      <c r="C658" s="194" t="s">
        <v>73</v>
      </c>
      <c r="D658" s="11">
        <f t="shared" ref="D658:D697" si="445">SUM(E658:G658)</f>
        <v>12393</v>
      </c>
      <c r="E658" s="11">
        <v>12393</v>
      </c>
      <c r="F658" s="163">
        <v>0</v>
      </c>
      <c r="G658" s="163">
        <v>0</v>
      </c>
      <c r="H658" s="11">
        <v>0</v>
      </c>
      <c r="I658" s="11">
        <v>0</v>
      </c>
      <c r="J658" s="11">
        <v>0</v>
      </c>
    </row>
    <row r="659" spans="1:10" ht="21.75" customHeight="1" x14ac:dyDescent="0.25">
      <c r="A659" s="347"/>
      <c r="B659" s="334"/>
      <c r="C659" s="194" t="s">
        <v>77</v>
      </c>
      <c r="D659" s="11">
        <f t="shared" si="445"/>
        <v>12393</v>
      </c>
      <c r="E659" s="11">
        <v>12393</v>
      </c>
      <c r="F659" s="163">
        <v>0</v>
      </c>
      <c r="G659" s="163">
        <v>0</v>
      </c>
      <c r="H659" s="11">
        <v>0</v>
      </c>
      <c r="I659" s="11">
        <v>0</v>
      </c>
      <c r="J659" s="11">
        <v>0</v>
      </c>
    </row>
    <row r="660" spans="1:10" ht="15.75" customHeight="1" x14ac:dyDescent="0.25">
      <c r="A660" s="347"/>
      <c r="B660" s="334"/>
      <c r="C660" s="194" t="s">
        <v>330</v>
      </c>
      <c r="D660" s="11">
        <f t="shared" si="445"/>
        <v>12393</v>
      </c>
      <c r="E660" s="11">
        <v>12393</v>
      </c>
      <c r="F660" s="163">
        <v>0</v>
      </c>
      <c r="G660" s="163">
        <v>0</v>
      </c>
      <c r="H660" s="11">
        <v>0</v>
      </c>
      <c r="I660" s="11">
        <v>0</v>
      </c>
      <c r="J660" s="11">
        <v>0</v>
      </c>
    </row>
    <row r="661" spans="1:10" ht="14.25" customHeight="1" x14ac:dyDescent="0.25">
      <c r="A661" s="347"/>
      <c r="B661" s="334"/>
      <c r="C661" s="194" t="s">
        <v>331</v>
      </c>
      <c r="D661" s="11">
        <f t="shared" si="445"/>
        <v>12393</v>
      </c>
      <c r="E661" s="11">
        <v>12393</v>
      </c>
      <c r="F661" s="163">
        <v>0</v>
      </c>
      <c r="G661" s="163">
        <v>0</v>
      </c>
      <c r="H661" s="11">
        <v>0</v>
      </c>
      <c r="I661" s="11">
        <v>0</v>
      </c>
      <c r="J661" s="11">
        <v>0</v>
      </c>
    </row>
    <row r="662" spans="1:10" s="215" customFormat="1" ht="18" customHeight="1" x14ac:dyDescent="0.25">
      <c r="A662" s="347"/>
      <c r="B662" s="334"/>
      <c r="C662" s="194" t="s">
        <v>341</v>
      </c>
      <c r="D662" s="11">
        <f t="shared" si="445"/>
        <v>12393</v>
      </c>
      <c r="E662" s="11">
        <v>12393</v>
      </c>
      <c r="F662" s="163">
        <v>0</v>
      </c>
      <c r="G662" s="163">
        <v>0</v>
      </c>
      <c r="H662" s="11">
        <v>0</v>
      </c>
      <c r="I662" s="11">
        <v>0</v>
      </c>
      <c r="J662" s="11">
        <v>0</v>
      </c>
    </row>
    <row r="663" spans="1:10" ht="30" x14ac:dyDescent="0.25">
      <c r="A663" s="347"/>
      <c r="B663" s="334"/>
      <c r="C663" s="194" t="s">
        <v>342</v>
      </c>
      <c r="D663" s="11">
        <f t="shared" si="445"/>
        <v>12393</v>
      </c>
      <c r="E663" s="11">
        <v>12393</v>
      </c>
      <c r="F663" s="163">
        <v>0</v>
      </c>
      <c r="G663" s="163">
        <v>0</v>
      </c>
      <c r="H663" s="11">
        <v>0</v>
      </c>
      <c r="I663" s="11">
        <v>0</v>
      </c>
      <c r="J663" s="11">
        <v>0</v>
      </c>
    </row>
    <row r="664" spans="1:10" ht="30" x14ac:dyDescent="0.25">
      <c r="A664" s="348"/>
      <c r="B664" s="335"/>
      <c r="C664" s="194" t="s">
        <v>343</v>
      </c>
      <c r="D664" s="11">
        <f t="shared" si="445"/>
        <v>12393</v>
      </c>
      <c r="E664" s="11">
        <v>12393</v>
      </c>
      <c r="F664" s="163">
        <v>0</v>
      </c>
      <c r="G664" s="163">
        <v>0</v>
      </c>
      <c r="H664" s="11">
        <v>0</v>
      </c>
      <c r="I664" s="11">
        <v>0</v>
      </c>
      <c r="J664" s="11">
        <v>0</v>
      </c>
    </row>
    <row r="665" spans="1:10" ht="28.5" x14ac:dyDescent="0.25">
      <c r="A665" s="346" t="s">
        <v>744</v>
      </c>
      <c r="B665" s="333" t="s">
        <v>68</v>
      </c>
      <c r="C665" s="203" t="s">
        <v>340</v>
      </c>
      <c r="D665" s="205">
        <f>SUM(D666:D672)</f>
        <v>248551.8</v>
      </c>
      <c r="E665" s="205">
        <f>SUM(E666:E672)</f>
        <v>248551.8</v>
      </c>
      <c r="F665" s="205">
        <f>SUM(F666:F672)</f>
        <v>0</v>
      </c>
      <c r="G665" s="205">
        <f>SUM(G666:G672)</f>
        <v>0</v>
      </c>
      <c r="H665" s="205">
        <f t="shared" ref="H665:J665" si="446">SUM(H666:H672)</f>
        <v>0</v>
      </c>
      <c r="I665" s="205">
        <f t="shared" ref="I665" si="447">SUM(I666:I672)</f>
        <v>0</v>
      </c>
      <c r="J665" s="205">
        <f t="shared" si="446"/>
        <v>0</v>
      </c>
    </row>
    <row r="666" spans="1:10" x14ac:dyDescent="0.25">
      <c r="A666" s="347"/>
      <c r="B666" s="334"/>
      <c r="C666" s="194" t="s">
        <v>73</v>
      </c>
      <c r="D666" s="11">
        <f t="shared" si="445"/>
        <v>35507.4</v>
      </c>
      <c r="E666" s="11">
        <v>35507.4</v>
      </c>
      <c r="F666" s="163">
        <v>0</v>
      </c>
      <c r="G666" s="163">
        <v>0</v>
      </c>
      <c r="H666" s="11">
        <v>0</v>
      </c>
      <c r="I666" s="11">
        <v>0</v>
      </c>
      <c r="J666" s="11">
        <v>0</v>
      </c>
    </row>
    <row r="667" spans="1:10" x14ac:dyDescent="0.25">
      <c r="A667" s="347"/>
      <c r="B667" s="334"/>
      <c r="C667" s="194" t="s">
        <v>77</v>
      </c>
      <c r="D667" s="11">
        <f t="shared" si="445"/>
        <v>35507.4</v>
      </c>
      <c r="E667" s="11">
        <v>35507.4</v>
      </c>
      <c r="F667" s="163">
        <v>0</v>
      </c>
      <c r="G667" s="163">
        <v>0</v>
      </c>
      <c r="H667" s="11">
        <v>0</v>
      </c>
      <c r="I667" s="11">
        <v>0</v>
      </c>
      <c r="J667" s="11">
        <v>0</v>
      </c>
    </row>
    <row r="668" spans="1:10" x14ac:dyDescent="0.25">
      <c r="A668" s="347"/>
      <c r="B668" s="334"/>
      <c r="C668" s="194" t="s">
        <v>330</v>
      </c>
      <c r="D668" s="11">
        <f t="shared" si="445"/>
        <v>35507.4</v>
      </c>
      <c r="E668" s="11">
        <v>35507.4</v>
      </c>
      <c r="F668" s="163">
        <v>0</v>
      </c>
      <c r="G668" s="163">
        <v>0</v>
      </c>
      <c r="H668" s="11">
        <v>0</v>
      </c>
      <c r="I668" s="11">
        <v>0</v>
      </c>
      <c r="J668" s="11">
        <v>0</v>
      </c>
    </row>
    <row r="669" spans="1:10" x14ac:dyDescent="0.25">
      <c r="A669" s="347"/>
      <c r="B669" s="334"/>
      <c r="C669" s="194" t="s">
        <v>331</v>
      </c>
      <c r="D669" s="11">
        <f t="shared" si="445"/>
        <v>35507.4</v>
      </c>
      <c r="E669" s="11">
        <v>35507.4</v>
      </c>
      <c r="F669" s="163">
        <v>0</v>
      </c>
      <c r="G669" s="163">
        <v>0</v>
      </c>
      <c r="H669" s="11">
        <v>0</v>
      </c>
      <c r="I669" s="11">
        <v>0</v>
      </c>
      <c r="J669" s="11">
        <v>0</v>
      </c>
    </row>
    <row r="670" spans="1:10" s="215" customFormat="1" ht="17.25" customHeight="1" x14ac:dyDescent="0.25">
      <c r="A670" s="347"/>
      <c r="B670" s="334"/>
      <c r="C670" s="194" t="s">
        <v>341</v>
      </c>
      <c r="D670" s="11">
        <f t="shared" si="445"/>
        <v>35507.4</v>
      </c>
      <c r="E670" s="11">
        <v>35507.4</v>
      </c>
      <c r="F670" s="163">
        <v>0</v>
      </c>
      <c r="G670" s="163">
        <v>0</v>
      </c>
      <c r="H670" s="11">
        <v>0</v>
      </c>
      <c r="I670" s="11">
        <v>0</v>
      </c>
      <c r="J670" s="11">
        <v>0</v>
      </c>
    </row>
    <row r="671" spans="1:10" ht="30" x14ac:dyDescent="0.25">
      <c r="A671" s="347"/>
      <c r="B671" s="334"/>
      <c r="C671" s="194" t="s">
        <v>342</v>
      </c>
      <c r="D671" s="11">
        <f>SUM(E671:J671)</f>
        <v>35507.4</v>
      </c>
      <c r="E671" s="11">
        <v>35507.4</v>
      </c>
      <c r="F671" s="163">
        <v>0</v>
      </c>
      <c r="G671" s="163">
        <v>0</v>
      </c>
      <c r="H671" s="11">
        <v>0</v>
      </c>
      <c r="I671" s="11">
        <v>0</v>
      </c>
      <c r="J671" s="11">
        <v>0</v>
      </c>
    </row>
    <row r="672" spans="1:10" ht="30" x14ac:dyDescent="0.25">
      <c r="A672" s="348"/>
      <c r="B672" s="335"/>
      <c r="C672" s="194" t="s">
        <v>343</v>
      </c>
      <c r="D672" s="11">
        <f t="shared" si="445"/>
        <v>35507.4</v>
      </c>
      <c r="E672" s="11">
        <v>35507.4</v>
      </c>
      <c r="F672" s="163">
        <v>0</v>
      </c>
      <c r="G672" s="163">
        <v>0</v>
      </c>
      <c r="H672" s="11">
        <v>0</v>
      </c>
      <c r="I672" s="11">
        <v>0</v>
      </c>
      <c r="J672" s="11">
        <v>0</v>
      </c>
    </row>
    <row r="673" spans="1:10" ht="28.5" x14ac:dyDescent="0.25">
      <c r="A673" s="346" t="s">
        <v>745</v>
      </c>
      <c r="B673" s="333" t="s">
        <v>69</v>
      </c>
      <c r="C673" s="203" t="s">
        <v>340</v>
      </c>
      <c r="D673" s="205">
        <f>SUM(D674:D680)</f>
        <v>6102.2</v>
      </c>
      <c r="E673" s="205">
        <f>SUM(E674:E680)</f>
        <v>6102.2</v>
      </c>
      <c r="F673" s="205">
        <f>SUM(F674:F680)</f>
        <v>0</v>
      </c>
      <c r="G673" s="205">
        <f>SUM(G674:G680)</f>
        <v>0</v>
      </c>
      <c r="H673" s="205">
        <f t="shared" ref="H673:J673" si="448">SUM(H674:H680)</f>
        <v>0</v>
      </c>
      <c r="I673" s="205">
        <f t="shared" ref="I673" si="449">SUM(I674:I680)</f>
        <v>0</v>
      </c>
      <c r="J673" s="205">
        <f t="shared" si="448"/>
        <v>0</v>
      </c>
    </row>
    <row r="674" spans="1:10" x14ac:dyDescent="0.25">
      <c r="A674" s="347"/>
      <c r="B674" s="334"/>
      <c r="C674" s="194" t="s">
        <v>73</v>
      </c>
      <c r="D674" s="11">
        <f t="shared" si="445"/>
        <v>1546.7</v>
      </c>
      <c r="E674" s="11">
        <v>1546.7</v>
      </c>
      <c r="F674" s="163">
        <v>0</v>
      </c>
      <c r="G674" s="163">
        <v>0</v>
      </c>
      <c r="H674" s="11">
        <v>0</v>
      </c>
      <c r="I674" s="11">
        <v>0</v>
      </c>
      <c r="J674" s="11">
        <v>0</v>
      </c>
    </row>
    <row r="675" spans="1:10" x14ac:dyDescent="0.25">
      <c r="A675" s="347"/>
      <c r="B675" s="334"/>
      <c r="C675" s="194" t="s">
        <v>77</v>
      </c>
      <c r="D675" s="11">
        <f t="shared" si="445"/>
        <v>2124.6999999999998</v>
      </c>
      <c r="E675" s="11">
        <v>2124.6999999999998</v>
      </c>
      <c r="F675" s="163">
        <v>0</v>
      </c>
      <c r="G675" s="163">
        <v>0</v>
      </c>
      <c r="H675" s="11">
        <v>0</v>
      </c>
      <c r="I675" s="11">
        <v>0</v>
      </c>
      <c r="J675" s="11">
        <v>0</v>
      </c>
    </row>
    <row r="676" spans="1:10" x14ac:dyDescent="0.25">
      <c r="A676" s="347"/>
      <c r="B676" s="334"/>
      <c r="C676" s="194" t="s">
        <v>330</v>
      </c>
      <c r="D676" s="11">
        <f t="shared" si="445"/>
        <v>2430.8000000000002</v>
      </c>
      <c r="E676" s="11">
        <v>2430.8000000000002</v>
      </c>
      <c r="F676" s="163">
        <v>0</v>
      </c>
      <c r="G676" s="163">
        <v>0</v>
      </c>
      <c r="H676" s="11">
        <v>0</v>
      </c>
      <c r="I676" s="11">
        <v>0</v>
      </c>
      <c r="J676" s="11">
        <v>0</v>
      </c>
    </row>
    <row r="677" spans="1:10" x14ac:dyDescent="0.25">
      <c r="A677" s="347"/>
      <c r="B677" s="334"/>
      <c r="C677" s="194" t="s">
        <v>331</v>
      </c>
      <c r="D677" s="11">
        <f t="shared" si="445"/>
        <v>0</v>
      </c>
      <c r="E677" s="11">
        <v>0</v>
      </c>
      <c r="F677" s="163">
        <v>0</v>
      </c>
      <c r="G677" s="163">
        <v>0</v>
      </c>
      <c r="H677" s="11">
        <v>0</v>
      </c>
      <c r="I677" s="11">
        <v>0</v>
      </c>
      <c r="J677" s="11">
        <v>0</v>
      </c>
    </row>
    <row r="678" spans="1:10" x14ac:dyDescent="0.25">
      <c r="A678" s="347"/>
      <c r="B678" s="334"/>
      <c r="C678" s="194" t="s">
        <v>341</v>
      </c>
      <c r="D678" s="11">
        <f t="shared" si="445"/>
        <v>0</v>
      </c>
      <c r="E678" s="11">
        <v>0</v>
      </c>
      <c r="F678" s="163">
        <v>0</v>
      </c>
      <c r="G678" s="163">
        <v>0</v>
      </c>
      <c r="H678" s="11">
        <v>0</v>
      </c>
      <c r="I678" s="11">
        <v>0</v>
      </c>
      <c r="J678" s="11">
        <v>0</v>
      </c>
    </row>
    <row r="679" spans="1:10" ht="30" x14ac:dyDescent="0.25">
      <c r="A679" s="347"/>
      <c r="B679" s="334"/>
      <c r="C679" s="194" t="s">
        <v>342</v>
      </c>
      <c r="D679" s="11">
        <f t="shared" si="445"/>
        <v>0</v>
      </c>
      <c r="E679" s="11">
        <v>0</v>
      </c>
      <c r="F679" s="163">
        <v>0</v>
      </c>
      <c r="G679" s="163">
        <v>0</v>
      </c>
      <c r="H679" s="11">
        <v>0</v>
      </c>
      <c r="I679" s="11">
        <v>0</v>
      </c>
      <c r="J679" s="11">
        <v>0</v>
      </c>
    </row>
    <row r="680" spans="1:10" ht="30" x14ac:dyDescent="0.25">
      <c r="A680" s="348"/>
      <c r="B680" s="335"/>
      <c r="C680" s="194" t="s">
        <v>343</v>
      </c>
      <c r="D680" s="11">
        <f t="shared" si="445"/>
        <v>0</v>
      </c>
      <c r="E680" s="11">
        <v>0</v>
      </c>
      <c r="F680" s="163">
        <v>0</v>
      </c>
      <c r="G680" s="163">
        <v>0</v>
      </c>
      <c r="H680" s="11">
        <v>0</v>
      </c>
      <c r="I680" s="11">
        <v>0</v>
      </c>
      <c r="J680" s="11">
        <v>0</v>
      </c>
    </row>
    <row r="681" spans="1:10" ht="41.25" customHeight="1" x14ac:dyDescent="0.25">
      <c r="A681" s="200" t="s">
        <v>388</v>
      </c>
      <c r="B681" s="248" t="s">
        <v>439</v>
      </c>
      <c r="C681" s="336"/>
      <c r="D681" s="336"/>
      <c r="E681" s="336"/>
      <c r="F681" s="336"/>
      <c r="G681" s="336"/>
      <c r="H681" s="336"/>
      <c r="I681" s="336"/>
      <c r="J681" s="249"/>
    </row>
    <row r="682" spans="1:10" ht="28.5" x14ac:dyDescent="0.25">
      <c r="A682" s="346" t="s">
        <v>388</v>
      </c>
      <c r="B682" s="333" t="s">
        <v>440</v>
      </c>
      <c r="C682" s="203" t="s">
        <v>340</v>
      </c>
      <c r="D682" s="205">
        <f>SUM(D683:D689)</f>
        <v>130553.4</v>
      </c>
      <c r="E682" s="205">
        <f>SUM(E683:E689)</f>
        <v>130553.4</v>
      </c>
      <c r="F682" s="205">
        <f>SUM(F683:F689)</f>
        <v>0</v>
      </c>
      <c r="G682" s="205">
        <f>SUM(G683:G689)</f>
        <v>0</v>
      </c>
      <c r="H682" s="205">
        <f t="shared" ref="H682:J682" si="450">SUM(H683:H689)</f>
        <v>0</v>
      </c>
      <c r="I682" s="205">
        <f t="shared" ref="I682" si="451">SUM(I683:I689)</f>
        <v>0</v>
      </c>
      <c r="J682" s="205">
        <f t="shared" si="450"/>
        <v>0</v>
      </c>
    </row>
    <row r="683" spans="1:10" x14ac:dyDescent="0.25">
      <c r="A683" s="347"/>
      <c r="B683" s="334"/>
      <c r="C683" s="194" t="s">
        <v>73</v>
      </c>
      <c r="D683" s="11">
        <f t="shared" si="445"/>
        <v>21477.599999999999</v>
      </c>
      <c r="E683" s="11">
        <f>E691</f>
        <v>21477.599999999999</v>
      </c>
      <c r="F683" s="11">
        <f t="shared" ref="F683:J683" si="452">F691</f>
        <v>0</v>
      </c>
      <c r="G683" s="11">
        <f t="shared" si="452"/>
        <v>0</v>
      </c>
      <c r="H683" s="11">
        <f t="shared" si="452"/>
        <v>0</v>
      </c>
      <c r="I683" s="11">
        <f t="shared" ref="I683" si="453">I691</f>
        <v>0</v>
      </c>
      <c r="J683" s="11">
        <f t="shared" si="452"/>
        <v>0</v>
      </c>
    </row>
    <row r="684" spans="1:10" x14ac:dyDescent="0.25">
      <c r="A684" s="347"/>
      <c r="B684" s="334"/>
      <c r="C684" s="194" t="s">
        <v>77</v>
      </c>
      <c r="D684" s="11">
        <f t="shared" si="445"/>
        <v>21482.699999999997</v>
      </c>
      <c r="E684" s="11">
        <f t="shared" ref="E684:J684" si="454">E692</f>
        <v>21482.699999999997</v>
      </c>
      <c r="F684" s="11">
        <f t="shared" si="454"/>
        <v>0</v>
      </c>
      <c r="G684" s="11">
        <f t="shared" si="454"/>
        <v>0</v>
      </c>
      <c r="H684" s="11">
        <f t="shared" si="454"/>
        <v>0</v>
      </c>
      <c r="I684" s="11">
        <f t="shared" ref="I684" si="455">I692</f>
        <v>0</v>
      </c>
      <c r="J684" s="11">
        <f t="shared" si="454"/>
        <v>0</v>
      </c>
    </row>
    <row r="685" spans="1:10" x14ac:dyDescent="0.25">
      <c r="A685" s="347"/>
      <c r="B685" s="334"/>
      <c r="C685" s="194" t="s">
        <v>330</v>
      </c>
      <c r="D685" s="11">
        <f t="shared" si="445"/>
        <v>21482.699999999997</v>
      </c>
      <c r="E685" s="11">
        <f t="shared" ref="E685:J685" si="456">E693</f>
        <v>21482.699999999997</v>
      </c>
      <c r="F685" s="11">
        <f t="shared" si="456"/>
        <v>0</v>
      </c>
      <c r="G685" s="11">
        <f t="shared" si="456"/>
        <v>0</v>
      </c>
      <c r="H685" s="11">
        <f t="shared" si="456"/>
        <v>0</v>
      </c>
      <c r="I685" s="11">
        <f t="shared" ref="I685" si="457">I693</f>
        <v>0</v>
      </c>
      <c r="J685" s="11">
        <f t="shared" si="456"/>
        <v>0</v>
      </c>
    </row>
    <row r="686" spans="1:10" x14ac:dyDescent="0.25">
      <c r="A686" s="347"/>
      <c r="B686" s="334"/>
      <c r="C686" s="194" t="s">
        <v>331</v>
      </c>
      <c r="D686" s="11">
        <f t="shared" si="445"/>
        <v>16527.599999999999</v>
      </c>
      <c r="E686" s="11">
        <f t="shared" ref="E686:J686" si="458">E694</f>
        <v>16527.599999999999</v>
      </c>
      <c r="F686" s="11">
        <f t="shared" si="458"/>
        <v>0</v>
      </c>
      <c r="G686" s="11">
        <f t="shared" si="458"/>
        <v>0</v>
      </c>
      <c r="H686" s="11">
        <f t="shared" si="458"/>
        <v>0</v>
      </c>
      <c r="I686" s="11">
        <f t="shared" ref="I686" si="459">I694</f>
        <v>0</v>
      </c>
      <c r="J686" s="11">
        <f t="shared" si="458"/>
        <v>0</v>
      </c>
    </row>
    <row r="687" spans="1:10" s="215" customFormat="1" x14ac:dyDescent="0.2">
      <c r="A687" s="347"/>
      <c r="B687" s="334"/>
      <c r="C687" s="194" t="s">
        <v>341</v>
      </c>
      <c r="D687" s="11">
        <f t="shared" si="445"/>
        <v>16527.599999999999</v>
      </c>
      <c r="E687" s="11">
        <f t="shared" ref="E687:J687" si="460">E695</f>
        <v>16527.599999999999</v>
      </c>
      <c r="F687" s="11">
        <f t="shared" si="460"/>
        <v>0</v>
      </c>
      <c r="G687" s="11">
        <f t="shared" si="460"/>
        <v>0</v>
      </c>
      <c r="H687" s="11">
        <f t="shared" si="460"/>
        <v>0</v>
      </c>
      <c r="I687" s="11">
        <f t="shared" ref="I687" si="461">I695</f>
        <v>0</v>
      </c>
      <c r="J687" s="11">
        <f t="shared" si="460"/>
        <v>0</v>
      </c>
    </row>
    <row r="688" spans="1:10" ht="30" x14ac:dyDescent="0.25">
      <c r="A688" s="347"/>
      <c r="B688" s="334"/>
      <c r="C688" s="194" t="s">
        <v>342</v>
      </c>
      <c r="D688" s="11">
        <f t="shared" si="445"/>
        <v>16527.599999999999</v>
      </c>
      <c r="E688" s="11">
        <f t="shared" ref="E688:J688" si="462">E696</f>
        <v>16527.599999999999</v>
      </c>
      <c r="F688" s="11">
        <f t="shared" si="462"/>
        <v>0</v>
      </c>
      <c r="G688" s="11">
        <f t="shared" si="462"/>
        <v>0</v>
      </c>
      <c r="H688" s="11">
        <f t="shared" si="462"/>
        <v>0</v>
      </c>
      <c r="I688" s="11">
        <f t="shared" ref="I688" si="463">I696</f>
        <v>0</v>
      </c>
      <c r="J688" s="11">
        <f t="shared" si="462"/>
        <v>0</v>
      </c>
    </row>
    <row r="689" spans="1:10" ht="30" x14ac:dyDescent="0.25">
      <c r="A689" s="348"/>
      <c r="B689" s="335"/>
      <c r="C689" s="194" t="s">
        <v>343</v>
      </c>
      <c r="D689" s="11">
        <f t="shared" si="445"/>
        <v>16527.599999999999</v>
      </c>
      <c r="E689" s="11">
        <f t="shared" ref="E689:J689" si="464">E697</f>
        <v>16527.599999999999</v>
      </c>
      <c r="F689" s="11">
        <f t="shared" si="464"/>
        <v>0</v>
      </c>
      <c r="G689" s="11">
        <f t="shared" si="464"/>
        <v>0</v>
      </c>
      <c r="H689" s="11">
        <f t="shared" si="464"/>
        <v>0</v>
      </c>
      <c r="I689" s="11">
        <f t="shared" ref="I689" si="465">I697</f>
        <v>0</v>
      </c>
      <c r="J689" s="11">
        <f t="shared" si="464"/>
        <v>0</v>
      </c>
    </row>
    <row r="690" spans="1:10" ht="42.75" customHeight="1" x14ac:dyDescent="0.25">
      <c r="A690" s="346" t="s">
        <v>746</v>
      </c>
      <c r="B690" s="333" t="s">
        <v>70</v>
      </c>
      <c r="C690" s="203" t="s">
        <v>340</v>
      </c>
      <c r="D690" s="205">
        <f>SUM(D691:D697)</f>
        <v>130553.4</v>
      </c>
      <c r="E690" s="205">
        <f>SUM(E691:E697)</f>
        <v>130553.4</v>
      </c>
      <c r="F690" s="205">
        <f>SUM(F691:F697)</f>
        <v>0</v>
      </c>
      <c r="G690" s="205">
        <f>SUM(G691:G697)</f>
        <v>0</v>
      </c>
      <c r="H690" s="205">
        <f t="shared" ref="H690:J690" si="466">SUM(H691:H697)</f>
        <v>0</v>
      </c>
      <c r="I690" s="205">
        <f t="shared" ref="I690" si="467">SUM(I691:I697)</f>
        <v>0</v>
      </c>
      <c r="J690" s="205">
        <f t="shared" si="466"/>
        <v>0</v>
      </c>
    </row>
    <row r="691" spans="1:10" x14ac:dyDescent="0.25">
      <c r="A691" s="347"/>
      <c r="B691" s="334"/>
      <c r="C691" s="194" t="s">
        <v>73</v>
      </c>
      <c r="D691" s="11">
        <f t="shared" si="445"/>
        <v>21477.599999999999</v>
      </c>
      <c r="E691" s="11">
        <v>21477.599999999999</v>
      </c>
      <c r="F691" s="11">
        <v>0</v>
      </c>
      <c r="G691" s="11">
        <v>0</v>
      </c>
      <c r="H691" s="11">
        <v>0</v>
      </c>
      <c r="I691" s="11">
        <v>0</v>
      </c>
      <c r="J691" s="11">
        <v>0</v>
      </c>
    </row>
    <row r="692" spans="1:10" ht="18.75" customHeight="1" x14ac:dyDescent="0.25">
      <c r="A692" s="347"/>
      <c r="B692" s="334"/>
      <c r="C692" s="194" t="s">
        <v>77</v>
      </c>
      <c r="D692" s="11">
        <f t="shared" si="445"/>
        <v>21482.699999999997</v>
      </c>
      <c r="E692" s="11">
        <f>16527.6+4955.1</f>
        <v>21482.699999999997</v>
      </c>
      <c r="F692" s="11">
        <v>0</v>
      </c>
      <c r="G692" s="11">
        <v>0</v>
      </c>
      <c r="H692" s="11">
        <v>0</v>
      </c>
      <c r="I692" s="11">
        <v>0</v>
      </c>
      <c r="J692" s="11">
        <v>0</v>
      </c>
    </row>
    <row r="693" spans="1:10" ht="22.5" customHeight="1" x14ac:dyDescent="0.25">
      <c r="A693" s="347"/>
      <c r="B693" s="334"/>
      <c r="C693" s="194" t="s">
        <v>330</v>
      </c>
      <c r="D693" s="11">
        <f t="shared" si="445"/>
        <v>21482.699999999997</v>
      </c>
      <c r="E693" s="11">
        <f>16527.6+4955.1</f>
        <v>21482.699999999997</v>
      </c>
      <c r="F693" s="11">
        <v>0</v>
      </c>
      <c r="G693" s="11">
        <v>0</v>
      </c>
      <c r="H693" s="11">
        <v>0</v>
      </c>
      <c r="I693" s="11">
        <v>0</v>
      </c>
      <c r="J693" s="11">
        <v>0</v>
      </c>
    </row>
    <row r="694" spans="1:10" ht="21.75" customHeight="1" x14ac:dyDescent="0.25">
      <c r="A694" s="347"/>
      <c r="B694" s="334"/>
      <c r="C694" s="194" t="s">
        <v>331</v>
      </c>
      <c r="D694" s="11">
        <f t="shared" si="445"/>
        <v>16527.599999999999</v>
      </c>
      <c r="E694" s="11">
        <v>16527.599999999999</v>
      </c>
      <c r="F694" s="11">
        <v>0</v>
      </c>
      <c r="G694" s="11">
        <v>0</v>
      </c>
      <c r="H694" s="11">
        <v>0</v>
      </c>
      <c r="I694" s="11">
        <v>0</v>
      </c>
      <c r="J694" s="11">
        <v>0</v>
      </c>
    </row>
    <row r="695" spans="1:10" s="215" customFormat="1" x14ac:dyDescent="0.2">
      <c r="A695" s="347"/>
      <c r="B695" s="334"/>
      <c r="C695" s="194" t="s">
        <v>341</v>
      </c>
      <c r="D695" s="11">
        <f t="shared" si="445"/>
        <v>16527.599999999999</v>
      </c>
      <c r="E695" s="11">
        <v>16527.599999999999</v>
      </c>
      <c r="F695" s="11">
        <v>0</v>
      </c>
      <c r="G695" s="11">
        <v>0</v>
      </c>
      <c r="H695" s="11">
        <v>0</v>
      </c>
      <c r="I695" s="11">
        <v>0</v>
      </c>
      <c r="J695" s="11">
        <v>0</v>
      </c>
    </row>
    <row r="696" spans="1:10" ht="30" x14ac:dyDescent="0.25">
      <c r="A696" s="347"/>
      <c r="B696" s="334"/>
      <c r="C696" s="194" t="s">
        <v>342</v>
      </c>
      <c r="D696" s="11">
        <f t="shared" si="445"/>
        <v>16527.599999999999</v>
      </c>
      <c r="E696" s="11">
        <v>16527.599999999999</v>
      </c>
      <c r="F696" s="11">
        <v>0</v>
      </c>
      <c r="G696" s="11">
        <v>0</v>
      </c>
      <c r="H696" s="11">
        <v>0</v>
      </c>
      <c r="I696" s="11">
        <v>0</v>
      </c>
      <c r="J696" s="11">
        <v>0</v>
      </c>
    </row>
    <row r="697" spans="1:10" ht="30" x14ac:dyDescent="0.25">
      <c r="A697" s="348"/>
      <c r="B697" s="335"/>
      <c r="C697" s="194" t="s">
        <v>343</v>
      </c>
      <c r="D697" s="11">
        <f t="shared" si="445"/>
        <v>16527.599999999999</v>
      </c>
      <c r="E697" s="11">
        <v>16527.599999999999</v>
      </c>
      <c r="F697" s="11">
        <v>0</v>
      </c>
      <c r="G697" s="11">
        <v>0</v>
      </c>
      <c r="H697" s="11">
        <v>0</v>
      </c>
      <c r="I697" s="11">
        <v>0</v>
      </c>
      <c r="J697" s="11">
        <v>0</v>
      </c>
    </row>
    <row r="698" spans="1:10" ht="48" customHeight="1" x14ac:dyDescent="0.25">
      <c r="A698" s="201" t="s">
        <v>441</v>
      </c>
      <c r="B698" s="248" t="s">
        <v>600</v>
      </c>
      <c r="C698" s="336"/>
      <c r="D698" s="336"/>
      <c r="E698" s="336"/>
      <c r="F698" s="336"/>
      <c r="G698" s="336"/>
      <c r="H698" s="336"/>
      <c r="I698" s="336"/>
      <c r="J698" s="249"/>
    </row>
    <row r="699" spans="1:10" ht="28.5" x14ac:dyDescent="0.25">
      <c r="A699" s="346" t="s">
        <v>441</v>
      </c>
      <c r="B699" s="333" t="s">
        <v>386</v>
      </c>
      <c r="C699" s="203" t="s">
        <v>340</v>
      </c>
      <c r="D699" s="205">
        <f>SUM(D700:D706)</f>
        <v>5460</v>
      </c>
      <c r="E699" s="205">
        <f t="shared" ref="E699" si="468">SUM(E700:E706)</f>
        <v>5460</v>
      </c>
      <c r="F699" s="205">
        <f>SUM(F700:F706)</f>
        <v>0</v>
      </c>
      <c r="G699" s="205">
        <f>SUM(G700:G706)</f>
        <v>0</v>
      </c>
      <c r="H699" s="11">
        <v>0</v>
      </c>
      <c r="I699" s="11">
        <v>0</v>
      </c>
      <c r="J699" s="11">
        <v>0</v>
      </c>
    </row>
    <row r="700" spans="1:10" x14ac:dyDescent="0.25">
      <c r="A700" s="347"/>
      <c r="B700" s="334"/>
      <c r="C700" s="194" t="s">
        <v>73</v>
      </c>
      <c r="D700" s="11">
        <f>SUM(E700:G700)</f>
        <v>780</v>
      </c>
      <c r="E700" s="11">
        <f t="shared" ref="E700:G700" si="469">E708</f>
        <v>780</v>
      </c>
      <c r="F700" s="11">
        <f t="shared" si="469"/>
        <v>0</v>
      </c>
      <c r="G700" s="11">
        <f t="shared" si="469"/>
        <v>0</v>
      </c>
      <c r="H700" s="11">
        <f>H708</f>
        <v>0</v>
      </c>
      <c r="I700" s="11">
        <f>I708</f>
        <v>0</v>
      </c>
      <c r="J700" s="11">
        <f>J708</f>
        <v>0</v>
      </c>
    </row>
    <row r="701" spans="1:10" x14ac:dyDescent="0.25">
      <c r="A701" s="347"/>
      <c r="B701" s="334"/>
      <c r="C701" s="194" t="s">
        <v>77</v>
      </c>
      <c r="D701" s="11">
        <f t="shared" ref="D701:D703" si="470">SUM(E701:G701)</f>
        <v>780</v>
      </c>
      <c r="E701" s="11">
        <f t="shared" ref="E701:G701" si="471">E709</f>
        <v>780</v>
      </c>
      <c r="F701" s="11">
        <f t="shared" si="471"/>
        <v>0</v>
      </c>
      <c r="G701" s="11">
        <f t="shared" si="471"/>
        <v>0</v>
      </c>
      <c r="H701" s="11">
        <f t="shared" ref="H701:J706" si="472">H709</f>
        <v>0</v>
      </c>
      <c r="I701" s="11">
        <f t="shared" ref="I701" si="473">I709</f>
        <v>0</v>
      </c>
      <c r="J701" s="11">
        <f t="shared" si="472"/>
        <v>0</v>
      </c>
    </row>
    <row r="702" spans="1:10" x14ac:dyDescent="0.25">
      <c r="A702" s="347"/>
      <c r="B702" s="334"/>
      <c r="C702" s="194" t="s">
        <v>330</v>
      </c>
      <c r="D702" s="11">
        <f t="shared" si="470"/>
        <v>780</v>
      </c>
      <c r="E702" s="11">
        <f t="shared" ref="E702:G702" si="474">E710</f>
        <v>780</v>
      </c>
      <c r="F702" s="11">
        <f t="shared" si="474"/>
        <v>0</v>
      </c>
      <c r="G702" s="11">
        <f t="shared" si="474"/>
        <v>0</v>
      </c>
      <c r="H702" s="11">
        <f t="shared" si="472"/>
        <v>0</v>
      </c>
      <c r="I702" s="11">
        <f t="shared" ref="I702" si="475">I710</f>
        <v>0</v>
      </c>
      <c r="J702" s="11">
        <f t="shared" si="472"/>
        <v>0</v>
      </c>
    </row>
    <row r="703" spans="1:10" ht="16.5" customHeight="1" x14ac:dyDescent="0.25">
      <c r="A703" s="347"/>
      <c r="B703" s="334"/>
      <c r="C703" s="194" t="s">
        <v>331</v>
      </c>
      <c r="D703" s="11">
        <f t="shared" si="470"/>
        <v>780</v>
      </c>
      <c r="E703" s="11">
        <f t="shared" ref="E703:G703" si="476">E711</f>
        <v>780</v>
      </c>
      <c r="F703" s="11">
        <f t="shared" si="476"/>
        <v>0</v>
      </c>
      <c r="G703" s="11">
        <f t="shared" si="476"/>
        <v>0</v>
      </c>
      <c r="H703" s="11">
        <f t="shared" si="472"/>
        <v>0</v>
      </c>
      <c r="I703" s="11">
        <f t="shared" ref="I703" si="477">I711</f>
        <v>0</v>
      </c>
      <c r="J703" s="11">
        <f t="shared" si="472"/>
        <v>0</v>
      </c>
    </row>
    <row r="704" spans="1:10" s="215" customFormat="1" x14ac:dyDescent="0.2">
      <c r="A704" s="347"/>
      <c r="B704" s="334"/>
      <c r="C704" s="203" t="s">
        <v>341</v>
      </c>
      <c r="D704" s="205">
        <f>SUM(E704:G704)</f>
        <v>780</v>
      </c>
      <c r="E704" s="11">
        <f t="shared" ref="E704:G704" si="478">E712</f>
        <v>780</v>
      </c>
      <c r="F704" s="11">
        <f t="shared" si="478"/>
        <v>0</v>
      </c>
      <c r="G704" s="11">
        <f t="shared" si="478"/>
        <v>0</v>
      </c>
      <c r="H704" s="11">
        <f t="shared" si="472"/>
        <v>0</v>
      </c>
      <c r="I704" s="11">
        <f t="shared" ref="I704" si="479">I712</f>
        <v>0</v>
      </c>
      <c r="J704" s="11">
        <f t="shared" si="472"/>
        <v>0</v>
      </c>
    </row>
    <row r="705" spans="1:10" ht="30" x14ac:dyDescent="0.25">
      <c r="A705" s="347"/>
      <c r="B705" s="334"/>
      <c r="C705" s="194" t="s">
        <v>342</v>
      </c>
      <c r="D705" s="11">
        <f t="shared" ref="D705:D706" si="480">SUM(E705:G705)</f>
        <v>780</v>
      </c>
      <c r="E705" s="11">
        <f t="shared" ref="E705:G705" si="481">E713</f>
        <v>780</v>
      </c>
      <c r="F705" s="11">
        <f t="shared" si="481"/>
        <v>0</v>
      </c>
      <c r="G705" s="11">
        <f t="shared" si="481"/>
        <v>0</v>
      </c>
      <c r="H705" s="11">
        <f t="shared" si="472"/>
        <v>0</v>
      </c>
      <c r="I705" s="11">
        <f t="shared" ref="I705" si="482">I713</f>
        <v>0</v>
      </c>
      <c r="J705" s="11">
        <f t="shared" si="472"/>
        <v>0</v>
      </c>
    </row>
    <row r="706" spans="1:10" ht="30" x14ac:dyDescent="0.25">
      <c r="A706" s="348"/>
      <c r="B706" s="335"/>
      <c r="C706" s="194" t="s">
        <v>343</v>
      </c>
      <c r="D706" s="11">
        <f t="shared" si="480"/>
        <v>780</v>
      </c>
      <c r="E706" s="11">
        <f t="shared" ref="E706:G706" si="483">E714</f>
        <v>780</v>
      </c>
      <c r="F706" s="11">
        <f t="shared" si="483"/>
        <v>0</v>
      </c>
      <c r="G706" s="11">
        <f t="shared" si="483"/>
        <v>0</v>
      </c>
      <c r="H706" s="11">
        <f t="shared" si="472"/>
        <v>0</v>
      </c>
      <c r="I706" s="11">
        <f t="shared" ref="I706" si="484">I714</f>
        <v>0</v>
      </c>
      <c r="J706" s="11">
        <f t="shared" si="472"/>
        <v>0</v>
      </c>
    </row>
    <row r="707" spans="1:10" ht="30" customHeight="1" x14ac:dyDescent="0.25">
      <c r="A707" s="346" t="s">
        <v>442</v>
      </c>
      <c r="B707" s="333" t="s">
        <v>71</v>
      </c>
      <c r="C707" s="203" t="s">
        <v>340</v>
      </c>
      <c r="D707" s="205">
        <f>SUM(D708:D714)</f>
        <v>5460</v>
      </c>
      <c r="E707" s="205">
        <f t="shared" ref="E707" si="485">SUM(E708:E714)</f>
        <v>5460</v>
      </c>
      <c r="F707" s="205">
        <f>SUM(F708:F714)</f>
        <v>0</v>
      </c>
      <c r="G707" s="205">
        <f>SUM(G708:G714)</f>
        <v>0</v>
      </c>
      <c r="H707" s="205">
        <f t="shared" ref="H707:J707" si="486">SUM(H708:H714)</f>
        <v>0</v>
      </c>
      <c r="I707" s="205">
        <f t="shared" ref="I707" si="487">SUM(I708:I714)</f>
        <v>0</v>
      </c>
      <c r="J707" s="205">
        <f t="shared" si="486"/>
        <v>0</v>
      </c>
    </row>
    <row r="708" spans="1:10" ht="28.5" customHeight="1" x14ac:dyDescent="0.25">
      <c r="A708" s="347"/>
      <c r="B708" s="334"/>
      <c r="C708" s="194" t="s">
        <v>73</v>
      </c>
      <c r="D708" s="11">
        <f t="shared" ref="D708:D714" si="488">SUM(E708:G708)</f>
        <v>780</v>
      </c>
      <c r="E708" s="11">
        <v>780</v>
      </c>
      <c r="F708" s="11">
        <v>0</v>
      </c>
      <c r="G708" s="11">
        <v>0</v>
      </c>
      <c r="H708" s="11">
        <v>0</v>
      </c>
      <c r="I708" s="11">
        <v>0</v>
      </c>
      <c r="J708" s="11">
        <v>0</v>
      </c>
    </row>
    <row r="709" spans="1:10" ht="29.25" customHeight="1" x14ac:dyDescent="0.25">
      <c r="A709" s="347"/>
      <c r="B709" s="334"/>
      <c r="C709" s="194" t="s">
        <v>77</v>
      </c>
      <c r="D709" s="11">
        <f t="shared" si="488"/>
        <v>780</v>
      </c>
      <c r="E709" s="11">
        <v>780</v>
      </c>
      <c r="F709" s="11">
        <v>0</v>
      </c>
      <c r="G709" s="11">
        <v>0</v>
      </c>
      <c r="H709" s="11">
        <v>0</v>
      </c>
      <c r="I709" s="11">
        <v>0</v>
      </c>
      <c r="J709" s="11">
        <v>0</v>
      </c>
    </row>
    <row r="710" spans="1:10" ht="26.25" customHeight="1" x14ac:dyDescent="0.25">
      <c r="A710" s="347"/>
      <c r="B710" s="334"/>
      <c r="C710" s="194" t="s">
        <v>330</v>
      </c>
      <c r="D710" s="11">
        <f t="shared" si="488"/>
        <v>780</v>
      </c>
      <c r="E710" s="11">
        <v>780</v>
      </c>
      <c r="F710" s="11">
        <v>0</v>
      </c>
      <c r="G710" s="11">
        <v>0</v>
      </c>
      <c r="H710" s="11">
        <v>0</v>
      </c>
      <c r="I710" s="11">
        <v>0</v>
      </c>
      <c r="J710" s="11">
        <v>0</v>
      </c>
    </row>
    <row r="711" spans="1:10" ht="19.5" customHeight="1" x14ac:dyDescent="0.25">
      <c r="A711" s="347"/>
      <c r="B711" s="334"/>
      <c r="C711" s="194" t="s">
        <v>331</v>
      </c>
      <c r="D711" s="11">
        <f t="shared" si="488"/>
        <v>780</v>
      </c>
      <c r="E711" s="11">
        <v>780</v>
      </c>
      <c r="F711" s="11">
        <v>0</v>
      </c>
      <c r="G711" s="11">
        <v>0</v>
      </c>
      <c r="H711" s="11">
        <v>0</v>
      </c>
      <c r="I711" s="11">
        <v>0</v>
      </c>
      <c r="J711" s="11">
        <v>0</v>
      </c>
    </row>
    <row r="712" spans="1:10" s="215" customFormat="1" ht="27.75" customHeight="1" x14ac:dyDescent="0.2">
      <c r="A712" s="347"/>
      <c r="B712" s="334"/>
      <c r="C712" s="194" t="s">
        <v>341</v>
      </c>
      <c r="D712" s="11">
        <f t="shared" si="488"/>
        <v>780</v>
      </c>
      <c r="E712" s="11">
        <v>780</v>
      </c>
      <c r="F712" s="11">
        <v>0</v>
      </c>
      <c r="G712" s="11">
        <v>0</v>
      </c>
      <c r="H712" s="11">
        <v>0</v>
      </c>
      <c r="I712" s="11">
        <v>0</v>
      </c>
      <c r="J712" s="11">
        <v>0</v>
      </c>
    </row>
    <row r="713" spans="1:10" ht="30" customHeight="1" x14ac:dyDescent="0.25">
      <c r="A713" s="347"/>
      <c r="B713" s="334"/>
      <c r="C713" s="194" t="s">
        <v>342</v>
      </c>
      <c r="D713" s="11">
        <f t="shared" si="488"/>
        <v>780</v>
      </c>
      <c r="E713" s="11">
        <v>780</v>
      </c>
      <c r="F713" s="11">
        <v>0</v>
      </c>
      <c r="G713" s="11">
        <v>0</v>
      </c>
      <c r="H713" s="11">
        <v>0</v>
      </c>
      <c r="I713" s="11">
        <v>0</v>
      </c>
      <c r="J713" s="11">
        <v>0</v>
      </c>
    </row>
    <row r="714" spans="1:10" ht="60.75" customHeight="1" x14ac:dyDescent="0.25">
      <c r="A714" s="348"/>
      <c r="B714" s="335"/>
      <c r="C714" s="194" t="s">
        <v>343</v>
      </c>
      <c r="D714" s="11">
        <f t="shared" si="488"/>
        <v>780</v>
      </c>
      <c r="E714" s="11">
        <v>780</v>
      </c>
      <c r="F714" s="11">
        <v>0</v>
      </c>
      <c r="G714" s="11">
        <v>0</v>
      </c>
      <c r="H714" s="11">
        <v>0</v>
      </c>
      <c r="I714" s="11">
        <v>0</v>
      </c>
      <c r="J714" s="11">
        <v>0</v>
      </c>
    </row>
    <row r="715" spans="1:10" x14ac:dyDescent="0.25">
      <c r="A715" s="370" t="s">
        <v>748</v>
      </c>
      <c r="B715" s="336"/>
      <c r="C715" s="336"/>
      <c r="D715" s="336"/>
      <c r="E715" s="336"/>
      <c r="F715" s="336"/>
      <c r="G715" s="336"/>
      <c r="H715" s="336"/>
      <c r="I715" s="336"/>
      <c r="J715" s="249"/>
    </row>
    <row r="716" spans="1:10" ht="28.5" x14ac:dyDescent="0.25">
      <c r="A716" s="346" t="s">
        <v>747</v>
      </c>
      <c r="B716" s="333" t="s">
        <v>315</v>
      </c>
      <c r="C716" s="203" t="s">
        <v>340</v>
      </c>
      <c r="D716" s="205">
        <f>SUM(D717:D723)</f>
        <v>5176.2999999999993</v>
      </c>
      <c r="E716" s="205">
        <f>SUM(E717:E723)</f>
        <v>5176.2999999999993</v>
      </c>
      <c r="F716" s="205">
        <f>SUM(F717:F723)</f>
        <v>0</v>
      </c>
      <c r="G716" s="205">
        <f>SUM(G717:G723)</f>
        <v>0</v>
      </c>
      <c r="H716" s="205">
        <f t="shared" ref="H716:J716" si="489">SUM(H717:H723)</f>
        <v>0</v>
      </c>
      <c r="I716" s="205">
        <f t="shared" ref="I716" si="490">SUM(I717:I723)</f>
        <v>0</v>
      </c>
      <c r="J716" s="205">
        <f t="shared" si="489"/>
        <v>0</v>
      </c>
    </row>
    <row r="717" spans="1:10" x14ac:dyDescent="0.25">
      <c r="A717" s="230"/>
      <c r="B717" s="334"/>
      <c r="C717" s="194" t="s">
        <v>73</v>
      </c>
      <c r="D717" s="11">
        <f t="shared" ref="D717:D723" si="491">SUM(E717:G717)</f>
        <v>756</v>
      </c>
      <c r="E717" s="11">
        <f>E725+E733+E749</f>
        <v>756</v>
      </c>
      <c r="F717" s="11">
        <f t="shared" ref="F717:J722" si="492">F725</f>
        <v>0</v>
      </c>
      <c r="G717" s="11">
        <f t="shared" si="492"/>
        <v>0</v>
      </c>
      <c r="H717" s="11">
        <f t="shared" si="492"/>
        <v>0</v>
      </c>
      <c r="I717" s="11">
        <f t="shared" ref="I717" si="493">I725</f>
        <v>0</v>
      </c>
      <c r="J717" s="11">
        <f t="shared" si="492"/>
        <v>0</v>
      </c>
    </row>
    <row r="718" spans="1:10" x14ac:dyDescent="0.25">
      <c r="A718" s="230"/>
      <c r="B718" s="334"/>
      <c r="C718" s="194" t="s">
        <v>77</v>
      </c>
      <c r="D718" s="11">
        <f t="shared" si="491"/>
        <v>693.3</v>
      </c>
      <c r="E718" s="11">
        <f t="shared" ref="E718:E723" si="494">E726+E734+E750</f>
        <v>693.3</v>
      </c>
      <c r="F718" s="11">
        <f t="shared" si="492"/>
        <v>0</v>
      </c>
      <c r="G718" s="11">
        <f t="shared" si="492"/>
        <v>0</v>
      </c>
      <c r="H718" s="11">
        <f t="shared" si="492"/>
        <v>0</v>
      </c>
      <c r="I718" s="11">
        <f t="shared" ref="I718" si="495">I726</f>
        <v>0</v>
      </c>
      <c r="J718" s="11">
        <f t="shared" si="492"/>
        <v>0</v>
      </c>
    </row>
    <row r="719" spans="1:10" x14ac:dyDescent="0.25">
      <c r="A719" s="230"/>
      <c r="B719" s="334"/>
      <c r="C719" s="194" t="s">
        <v>330</v>
      </c>
      <c r="D719" s="11">
        <f t="shared" si="491"/>
        <v>745.40000000000009</v>
      </c>
      <c r="E719" s="11">
        <f t="shared" si="494"/>
        <v>745.40000000000009</v>
      </c>
      <c r="F719" s="11">
        <f t="shared" si="492"/>
        <v>0</v>
      </c>
      <c r="G719" s="11">
        <f t="shared" si="492"/>
        <v>0</v>
      </c>
      <c r="H719" s="11">
        <f t="shared" si="492"/>
        <v>0</v>
      </c>
      <c r="I719" s="11">
        <f t="shared" ref="I719" si="496">I727</f>
        <v>0</v>
      </c>
      <c r="J719" s="11">
        <f t="shared" si="492"/>
        <v>0</v>
      </c>
    </row>
    <row r="720" spans="1:10" x14ac:dyDescent="0.25">
      <c r="A720" s="230"/>
      <c r="B720" s="334"/>
      <c r="C720" s="194" t="s">
        <v>331</v>
      </c>
      <c r="D720" s="11">
        <f t="shared" si="491"/>
        <v>745.40000000000009</v>
      </c>
      <c r="E720" s="11">
        <f t="shared" si="494"/>
        <v>745.40000000000009</v>
      </c>
      <c r="F720" s="11">
        <f t="shared" si="492"/>
        <v>0</v>
      </c>
      <c r="G720" s="11">
        <f t="shared" si="492"/>
        <v>0</v>
      </c>
      <c r="H720" s="11">
        <f t="shared" si="492"/>
        <v>0</v>
      </c>
      <c r="I720" s="11">
        <f t="shared" ref="I720" si="497">I728</f>
        <v>0</v>
      </c>
      <c r="J720" s="11">
        <f t="shared" si="492"/>
        <v>0</v>
      </c>
    </row>
    <row r="721" spans="1:10" s="215" customFormat="1" x14ac:dyDescent="0.2">
      <c r="A721" s="230"/>
      <c r="B721" s="334"/>
      <c r="C721" s="203" t="s">
        <v>341</v>
      </c>
      <c r="D721" s="11">
        <f t="shared" si="491"/>
        <v>745.40000000000009</v>
      </c>
      <c r="E721" s="11">
        <f t="shared" si="494"/>
        <v>745.40000000000009</v>
      </c>
      <c r="F721" s="205">
        <f t="shared" si="492"/>
        <v>0</v>
      </c>
      <c r="G721" s="205">
        <f t="shared" si="492"/>
        <v>0</v>
      </c>
      <c r="H721" s="205">
        <f>H729+H737</f>
        <v>0</v>
      </c>
      <c r="I721" s="205">
        <f t="shared" ref="I721" si="498">I729</f>
        <v>0</v>
      </c>
      <c r="J721" s="205">
        <f t="shared" si="492"/>
        <v>0</v>
      </c>
    </row>
    <row r="722" spans="1:10" ht="30" x14ac:dyDescent="0.25">
      <c r="A722" s="230"/>
      <c r="B722" s="334"/>
      <c r="C722" s="194" t="s">
        <v>342</v>
      </c>
      <c r="D722" s="11">
        <f t="shared" si="491"/>
        <v>745.40000000000009</v>
      </c>
      <c r="E722" s="11">
        <f t="shared" si="494"/>
        <v>745.40000000000009</v>
      </c>
      <c r="F722" s="11">
        <f t="shared" si="492"/>
        <v>0</v>
      </c>
      <c r="G722" s="11">
        <f t="shared" si="492"/>
        <v>0</v>
      </c>
      <c r="H722" s="11">
        <f t="shared" si="492"/>
        <v>0</v>
      </c>
      <c r="I722" s="11">
        <f t="shared" ref="I722" si="499">I730</f>
        <v>0</v>
      </c>
      <c r="J722" s="11">
        <f t="shared" si="492"/>
        <v>0</v>
      </c>
    </row>
    <row r="723" spans="1:10" ht="30" x14ac:dyDescent="0.25">
      <c r="A723" s="231"/>
      <c r="B723" s="335"/>
      <c r="C723" s="194" t="s">
        <v>343</v>
      </c>
      <c r="D723" s="11">
        <f t="shared" si="491"/>
        <v>745.40000000000009</v>
      </c>
      <c r="E723" s="11">
        <f t="shared" si="494"/>
        <v>745.40000000000009</v>
      </c>
      <c r="F723" s="11">
        <f>F731</f>
        <v>0</v>
      </c>
      <c r="G723" s="11">
        <f>G731</f>
        <v>0</v>
      </c>
      <c r="H723" s="11">
        <f>H731</f>
        <v>0</v>
      </c>
      <c r="I723" s="11">
        <f>I731</f>
        <v>0</v>
      </c>
      <c r="J723" s="11">
        <f>J731</f>
        <v>0</v>
      </c>
    </row>
    <row r="724" spans="1:10" ht="28.5" x14ac:dyDescent="0.25">
      <c r="A724" s="346" t="s">
        <v>749</v>
      </c>
      <c r="B724" s="333" t="s">
        <v>314</v>
      </c>
      <c r="C724" s="203" t="s">
        <v>340</v>
      </c>
      <c r="D724" s="205">
        <f t="shared" ref="D724:J724" si="500">SUM(D725:D731)</f>
        <v>2413.6000000000004</v>
      </c>
      <c r="E724" s="205">
        <f t="shared" si="500"/>
        <v>2413.6000000000004</v>
      </c>
      <c r="F724" s="205">
        <f t="shared" si="500"/>
        <v>0</v>
      </c>
      <c r="G724" s="205">
        <f t="shared" si="500"/>
        <v>0</v>
      </c>
      <c r="H724" s="205">
        <f t="shared" si="500"/>
        <v>0</v>
      </c>
      <c r="I724" s="205">
        <f t="shared" ref="I724" si="501">SUM(I725:I731)</f>
        <v>0</v>
      </c>
      <c r="J724" s="205">
        <f t="shared" si="500"/>
        <v>0</v>
      </c>
    </row>
    <row r="725" spans="1:10" x14ac:dyDescent="0.25">
      <c r="A725" s="230"/>
      <c r="B725" s="334"/>
      <c r="C725" s="194" t="s">
        <v>73</v>
      </c>
      <c r="D725" s="11">
        <f t="shared" ref="D725:D731" si="502">SUM(E725:G725)</f>
        <v>344.8</v>
      </c>
      <c r="E725" s="11">
        <v>344.8</v>
      </c>
      <c r="F725" s="11">
        <v>0</v>
      </c>
      <c r="G725" s="11">
        <v>0</v>
      </c>
      <c r="H725" s="11">
        <v>0</v>
      </c>
      <c r="I725" s="11">
        <v>0</v>
      </c>
      <c r="J725" s="11">
        <v>0</v>
      </c>
    </row>
    <row r="726" spans="1:10" x14ac:dyDescent="0.25">
      <c r="A726" s="230"/>
      <c r="B726" s="334"/>
      <c r="C726" s="194" t="s">
        <v>77</v>
      </c>
      <c r="D726" s="11">
        <f t="shared" si="502"/>
        <v>344.8</v>
      </c>
      <c r="E726" s="11">
        <v>344.8</v>
      </c>
      <c r="F726" s="11">
        <v>0</v>
      </c>
      <c r="G726" s="11">
        <v>0</v>
      </c>
      <c r="H726" s="11">
        <v>0</v>
      </c>
      <c r="I726" s="11">
        <v>0</v>
      </c>
      <c r="J726" s="11">
        <v>0</v>
      </c>
    </row>
    <row r="727" spans="1:10" x14ac:dyDescent="0.25">
      <c r="A727" s="230"/>
      <c r="B727" s="334"/>
      <c r="C727" s="194" t="s">
        <v>330</v>
      </c>
      <c r="D727" s="11">
        <f t="shared" si="502"/>
        <v>344.8</v>
      </c>
      <c r="E727" s="11">
        <v>344.8</v>
      </c>
      <c r="F727" s="11">
        <v>0</v>
      </c>
      <c r="G727" s="11">
        <v>0</v>
      </c>
      <c r="H727" s="11">
        <v>0</v>
      </c>
      <c r="I727" s="11">
        <v>0</v>
      </c>
      <c r="J727" s="11">
        <v>0</v>
      </c>
    </row>
    <row r="728" spans="1:10" x14ac:dyDescent="0.25">
      <c r="A728" s="230"/>
      <c r="B728" s="334"/>
      <c r="C728" s="194" t="s">
        <v>331</v>
      </c>
      <c r="D728" s="11">
        <f>SUM(E728:G728)</f>
        <v>344.8</v>
      </c>
      <c r="E728" s="11">
        <v>344.8</v>
      </c>
      <c r="F728" s="11">
        <v>0</v>
      </c>
      <c r="G728" s="11">
        <v>0</v>
      </c>
      <c r="H728" s="11">
        <v>0</v>
      </c>
      <c r="I728" s="11">
        <v>0</v>
      </c>
      <c r="J728" s="11">
        <v>0</v>
      </c>
    </row>
    <row r="729" spans="1:10" s="215" customFormat="1" x14ac:dyDescent="0.2">
      <c r="A729" s="230"/>
      <c r="B729" s="334"/>
      <c r="C729" s="194" t="s">
        <v>341</v>
      </c>
      <c r="D729" s="11">
        <f>SUM(E729:G729)</f>
        <v>344.8</v>
      </c>
      <c r="E729" s="11">
        <v>344.8</v>
      </c>
      <c r="F729" s="11">
        <v>0</v>
      </c>
      <c r="G729" s="11">
        <v>0</v>
      </c>
      <c r="H729" s="11">
        <v>0</v>
      </c>
      <c r="I729" s="11">
        <v>0</v>
      </c>
      <c r="J729" s="11">
        <v>0</v>
      </c>
    </row>
    <row r="730" spans="1:10" ht="30" x14ac:dyDescent="0.25">
      <c r="A730" s="230"/>
      <c r="B730" s="334"/>
      <c r="C730" s="194" t="s">
        <v>342</v>
      </c>
      <c r="D730" s="11">
        <f t="shared" si="502"/>
        <v>344.8</v>
      </c>
      <c r="E730" s="11">
        <v>344.8</v>
      </c>
      <c r="F730" s="11">
        <v>0</v>
      </c>
      <c r="G730" s="11">
        <v>0</v>
      </c>
      <c r="H730" s="11">
        <v>0</v>
      </c>
      <c r="I730" s="11">
        <v>0</v>
      </c>
      <c r="J730" s="11">
        <v>0</v>
      </c>
    </row>
    <row r="731" spans="1:10" ht="30" x14ac:dyDescent="0.25">
      <c r="A731" s="231"/>
      <c r="B731" s="335"/>
      <c r="C731" s="194" t="s">
        <v>343</v>
      </c>
      <c r="D731" s="11">
        <f t="shared" si="502"/>
        <v>344.8</v>
      </c>
      <c r="E731" s="11">
        <v>344.8</v>
      </c>
      <c r="F731" s="11">
        <v>0</v>
      </c>
      <c r="G731" s="11">
        <v>0</v>
      </c>
      <c r="H731" s="11">
        <v>0</v>
      </c>
      <c r="I731" s="11">
        <v>0</v>
      </c>
      <c r="J731" s="11">
        <v>0</v>
      </c>
    </row>
    <row r="732" spans="1:10" ht="28.5" x14ac:dyDescent="0.25">
      <c r="A732" s="346" t="s">
        <v>750</v>
      </c>
      <c r="B732" s="333" t="s">
        <v>323</v>
      </c>
      <c r="C732" s="203" t="s">
        <v>340</v>
      </c>
      <c r="D732" s="205">
        <f t="shared" ref="D732:J732" si="503">SUM(D733:D739)</f>
        <v>584.29999999999995</v>
      </c>
      <c r="E732" s="205">
        <f t="shared" si="503"/>
        <v>584.29999999999995</v>
      </c>
      <c r="F732" s="205">
        <f t="shared" si="503"/>
        <v>0</v>
      </c>
      <c r="G732" s="205">
        <f t="shared" si="503"/>
        <v>0</v>
      </c>
      <c r="H732" s="205">
        <f t="shared" si="503"/>
        <v>0</v>
      </c>
      <c r="I732" s="205">
        <f t="shared" ref="I732" si="504">SUM(I733:I739)</f>
        <v>0</v>
      </c>
      <c r="J732" s="205">
        <f t="shared" si="503"/>
        <v>0</v>
      </c>
    </row>
    <row r="733" spans="1:10" x14ac:dyDescent="0.25">
      <c r="A733" s="230"/>
      <c r="B733" s="334"/>
      <c r="C733" s="194" t="s">
        <v>73</v>
      </c>
      <c r="D733" s="11">
        <f t="shared" ref="D733:D735" si="505">SUM(E733:G733)</f>
        <v>100</v>
      </c>
      <c r="E733" s="11">
        <v>100</v>
      </c>
      <c r="F733" s="11">
        <v>0</v>
      </c>
      <c r="G733" s="11">
        <v>0</v>
      </c>
      <c r="H733" s="11">
        <v>0</v>
      </c>
      <c r="I733" s="11">
        <v>0</v>
      </c>
      <c r="J733" s="11">
        <v>0</v>
      </c>
    </row>
    <row r="734" spans="1:10" x14ac:dyDescent="0.25">
      <c r="A734" s="230"/>
      <c r="B734" s="334"/>
      <c r="C734" s="194" t="s">
        <v>77</v>
      </c>
      <c r="D734" s="11">
        <f t="shared" si="505"/>
        <v>37.299999999999997</v>
      </c>
      <c r="E734" s="11">
        <v>37.299999999999997</v>
      </c>
      <c r="F734" s="11">
        <v>0</v>
      </c>
      <c r="G734" s="11">
        <v>0</v>
      </c>
      <c r="H734" s="11">
        <v>0</v>
      </c>
      <c r="I734" s="11">
        <v>0</v>
      </c>
      <c r="J734" s="11">
        <v>0</v>
      </c>
    </row>
    <row r="735" spans="1:10" x14ac:dyDescent="0.25">
      <c r="A735" s="230"/>
      <c r="B735" s="334"/>
      <c r="C735" s="194" t="s">
        <v>330</v>
      </c>
      <c r="D735" s="11">
        <f t="shared" si="505"/>
        <v>89.4</v>
      </c>
      <c r="E735" s="11">
        <v>89.4</v>
      </c>
      <c r="F735" s="11">
        <v>0</v>
      </c>
      <c r="G735" s="11">
        <v>0</v>
      </c>
      <c r="H735" s="11">
        <v>0</v>
      </c>
      <c r="I735" s="11">
        <v>0</v>
      </c>
      <c r="J735" s="11">
        <v>0</v>
      </c>
    </row>
    <row r="736" spans="1:10" x14ac:dyDescent="0.25">
      <c r="A736" s="230"/>
      <c r="B736" s="334"/>
      <c r="C736" s="194" t="s">
        <v>331</v>
      </c>
      <c r="D736" s="11">
        <f>SUM(E736:G736)</f>
        <v>89.4</v>
      </c>
      <c r="E736" s="11">
        <v>89.4</v>
      </c>
      <c r="F736" s="11">
        <v>0</v>
      </c>
      <c r="G736" s="11">
        <v>0</v>
      </c>
      <c r="H736" s="11">
        <v>0</v>
      </c>
      <c r="I736" s="11">
        <v>0</v>
      </c>
      <c r="J736" s="11">
        <v>0</v>
      </c>
    </row>
    <row r="737" spans="1:10" s="215" customFormat="1" x14ac:dyDescent="0.2">
      <c r="A737" s="230"/>
      <c r="B737" s="334"/>
      <c r="C737" s="194" t="s">
        <v>341</v>
      </c>
      <c r="D737" s="11">
        <f t="shared" ref="D737:D739" si="506">SUM(E737:G737)</f>
        <v>89.4</v>
      </c>
      <c r="E737" s="11">
        <v>89.4</v>
      </c>
      <c r="F737" s="11">
        <v>0</v>
      </c>
      <c r="G737" s="11">
        <v>0</v>
      </c>
      <c r="H737" s="11">
        <v>0</v>
      </c>
      <c r="I737" s="11">
        <v>0</v>
      </c>
      <c r="J737" s="11">
        <v>0</v>
      </c>
    </row>
    <row r="738" spans="1:10" ht="30" x14ac:dyDescent="0.25">
      <c r="A738" s="230"/>
      <c r="B738" s="334"/>
      <c r="C738" s="194" t="s">
        <v>342</v>
      </c>
      <c r="D738" s="11">
        <f t="shared" si="506"/>
        <v>89.4</v>
      </c>
      <c r="E738" s="11">
        <v>89.4</v>
      </c>
      <c r="F738" s="11">
        <v>0</v>
      </c>
      <c r="G738" s="11">
        <v>0</v>
      </c>
      <c r="H738" s="11">
        <v>0</v>
      </c>
      <c r="I738" s="11">
        <v>0</v>
      </c>
      <c r="J738" s="11">
        <v>0</v>
      </c>
    </row>
    <row r="739" spans="1:10" ht="30" x14ac:dyDescent="0.25">
      <c r="A739" s="231"/>
      <c r="B739" s="335"/>
      <c r="C739" s="194" t="s">
        <v>343</v>
      </c>
      <c r="D739" s="11">
        <f t="shared" si="506"/>
        <v>89.4</v>
      </c>
      <c r="E739" s="11">
        <v>89.4</v>
      </c>
      <c r="F739" s="11">
        <v>0</v>
      </c>
      <c r="G739" s="11">
        <v>0</v>
      </c>
      <c r="H739" s="11">
        <v>0</v>
      </c>
      <c r="I739" s="11">
        <v>0</v>
      </c>
      <c r="J739" s="11">
        <v>0</v>
      </c>
    </row>
    <row r="740" spans="1:10" s="5" customFormat="1" hidden="1" x14ac:dyDescent="0.25">
      <c r="A740" s="346" t="s">
        <v>328</v>
      </c>
      <c r="B740" s="240" t="s">
        <v>325</v>
      </c>
      <c r="C740" s="88" t="s">
        <v>125</v>
      </c>
      <c r="D740" s="172">
        <f>SUM(D741:D747)</f>
        <v>0</v>
      </c>
      <c r="E740" s="172">
        <f>SUM(E741:E747)</f>
        <v>0</v>
      </c>
      <c r="F740" s="172">
        <f t="shared" ref="F740:J740" si="507">SUM(F741:F747)</f>
        <v>0</v>
      </c>
      <c r="G740" s="172">
        <f t="shared" si="507"/>
        <v>0</v>
      </c>
      <c r="H740" s="172">
        <f t="shared" si="507"/>
        <v>0</v>
      </c>
      <c r="I740" s="172">
        <f t="shared" ref="I740" si="508">SUM(I741:I747)</f>
        <v>0</v>
      </c>
      <c r="J740" s="172">
        <f t="shared" si="507"/>
        <v>0</v>
      </c>
    </row>
    <row r="741" spans="1:10" s="217" customFormat="1" hidden="1" x14ac:dyDescent="0.25">
      <c r="A741" s="347"/>
      <c r="B741" s="340"/>
      <c r="C741" s="88" t="s">
        <v>2</v>
      </c>
      <c r="D741" s="172">
        <f t="shared" ref="D741:D745" si="509">SUM(E741:J741)</f>
        <v>0</v>
      </c>
      <c r="E741" s="172">
        <f>SUM(F741:J741)</f>
        <v>0</v>
      </c>
      <c r="F741" s="172">
        <v>0</v>
      </c>
      <c r="G741" s="172">
        <v>0</v>
      </c>
      <c r="H741" s="172">
        <v>0</v>
      </c>
      <c r="I741" s="172">
        <v>0</v>
      </c>
      <c r="J741" s="172">
        <v>0</v>
      </c>
    </row>
    <row r="742" spans="1:10" s="217" customFormat="1" ht="22.5" hidden="1" customHeight="1" x14ac:dyDescent="0.25">
      <c r="A742" s="347"/>
      <c r="B742" s="340"/>
      <c r="C742" s="88" t="s">
        <v>3</v>
      </c>
      <c r="D742" s="172">
        <f t="shared" si="509"/>
        <v>0</v>
      </c>
      <c r="E742" s="172">
        <f>SUM(F742:J742)</f>
        <v>0</v>
      </c>
      <c r="F742" s="172">
        <v>0</v>
      </c>
      <c r="G742" s="172">
        <v>0</v>
      </c>
      <c r="H742" s="172">
        <v>0</v>
      </c>
      <c r="I742" s="172">
        <v>0</v>
      </c>
      <c r="J742" s="172">
        <v>0</v>
      </c>
    </row>
    <row r="743" spans="1:10" s="217" customFormat="1" ht="26.25" hidden="1" customHeight="1" x14ac:dyDescent="0.25">
      <c r="A743" s="347"/>
      <c r="B743" s="340"/>
      <c r="C743" s="88" t="s">
        <v>4</v>
      </c>
      <c r="D743" s="172">
        <f t="shared" si="509"/>
        <v>0</v>
      </c>
      <c r="E743" s="172">
        <f>SUM(F743:J743)</f>
        <v>0</v>
      </c>
      <c r="F743" s="172">
        <v>0</v>
      </c>
      <c r="G743" s="172">
        <v>0</v>
      </c>
      <c r="H743" s="172">
        <v>0</v>
      </c>
      <c r="I743" s="172">
        <v>0</v>
      </c>
      <c r="J743" s="172">
        <v>0</v>
      </c>
    </row>
    <row r="744" spans="1:10" s="217" customFormat="1" ht="24.75" hidden="1" customHeight="1" x14ac:dyDescent="0.25">
      <c r="A744" s="347"/>
      <c r="B744" s="340"/>
      <c r="C744" s="88" t="s">
        <v>5</v>
      </c>
      <c r="D744" s="172">
        <v>0</v>
      </c>
      <c r="E744" s="172">
        <v>0</v>
      </c>
      <c r="F744" s="172">
        <v>0</v>
      </c>
      <c r="G744" s="172">
        <v>0</v>
      </c>
      <c r="H744" s="172">
        <v>0</v>
      </c>
      <c r="I744" s="172">
        <v>0</v>
      </c>
      <c r="J744" s="172">
        <v>0</v>
      </c>
    </row>
    <row r="745" spans="1:10" s="217" customFormat="1" ht="21" hidden="1" customHeight="1" x14ac:dyDescent="0.25">
      <c r="A745" s="347"/>
      <c r="B745" s="340"/>
      <c r="C745" s="90" t="s">
        <v>6</v>
      </c>
      <c r="D745" s="173">
        <f t="shared" si="509"/>
        <v>0</v>
      </c>
      <c r="E745" s="174">
        <v>0</v>
      </c>
      <c r="F745" s="174">
        <v>0</v>
      </c>
      <c r="G745" s="174"/>
      <c r="H745" s="174">
        <v>0</v>
      </c>
      <c r="I745" s="174">
        <v>0</v>
      </c>
      <c r="J745" s="174">
        <v>0</v>
      </c>
    </row>
    <row r="746" spans="1:10" s="217" customFormat="1" ht="52.5" hidden="1" customHeight="1" x14ac:dyDescent="0.25">
      <c r="A746" s="347"/>
      <c r="B746" s="340"/>
      <c r="C746" s="194" t="s">
        <v>154</v>
      </c>
      <c r="D746" s="175">
        <v>0</v>
      </c>
      <c r="E746" s="172">
        <v>0</v>
      </c>
      <c r="F746" s="172">
        <v>0</v>
      </c>
      <c r="G746" s="172">
        <v>0</v>
      </c>
      <c r="H746" s="172">
        <v>0</v>
      </c>
      <c r="I746" s="172">
        <v>0</v>
      </c>
      <c r="J746" s="172">
        <v>0</v>
      </c>
    </row>
    <row r="747" spans="1:10" s="5" customFormat="1" ht="30" hidden="1" x14ac:dyDescent="0.25">
      <c r="A747" s="348"/>
      <c r="B747" s="341"/>
      <c r="C747" s="194" t="s">
        <v>155</v>
      </c>
      <c r="D747" s="175">
        <v>0</v>
      </c>
      <c r="E747" s="172">
        <v>0</v>
      </c>
      <c r="F747" s="172">
        <v>0</v>
      </c>
      <c r="G747" s="172">
        <v>0</v>
      </c>
      <c r="H747" s="172">
        <v>0</v>
      </c>
      <c r="I747" s="172">
        <v>0</v>
      </c>
      <c r="J747" s="172">
        <v>0</v>
      </c>
    </row>
    <row r="748" spans="1:10" ht="28.5" x14ac:dyDescent="0.25">
      <c r="A748" s="346" t="s">
        <v>751</v>
      </c>
      <c r="B748" s="333" t="s">
        <v>449</v>
      </c>
      <c r="C748" s="203" t="s">
        <v>340</v>
      </c>
      <c r="D748" s="205">
        <f t="shared" ref="D748:J748" si="510">SUM(D749:D755)</f>
        <v>2178.4</v>
      </c>
      <c r="E748" s="205">
        <f t="shared" si="510"/>
        <v>2178.4</v>
      </c>
      <c r="F748" s="205">
        <f t="shared" si="510"/>
        <v>0</v>
      </c>
      <c r="G748" s="205">
        <f t="shared" si="510"/>
        <v>0</v>
      </c>
      <c r="H748" s="205">
        <f t="shared" si="510"/>
        <v>0</v>
      </c>
      <c r="I748" s="205">
        <f t="shared" ref="I748" si="511">SUM(I749:I755)</f>
        <v>0</v>
      </c>
      <c r="J748" s="205">
        <f t="shared" si="510"/>
        <v>0</v>
      </c>
    </row>
    <row r="749" spans="1:10" x14ac:dyDescent="0.25">
      <c r="A749" s="230"/>
      <c r="B749" s="334"/>
      <c r="C749" s="194" t="s">
        <v>73</v>
      </c>
      <c r="D749" s="11">
        <f t="shared" ref="D749:D751" si="512">SUM(E749:G749)</f>
        <v>311.2</v>
      </c>
      <c r="E749" s="11">
        <v>311.2</v>
      </c>
      <c r="F749" s="11">
        <v>0</v>
      </c>
      <c r="G749" s="11">
        <v>0</v>
      </c>
      <c r="H749" s="11">
        <v>0</v>
      </c>
      <c r="I749" s="11">
        <v>0</v>
      </c>
      <c r="J749" s="11">
        <v>0</v>
      </c>
    </row>
    <row r="750" spans="1:10" x14ac:dyDescent="0.25">
      <c r="A750" s="230"/>
      <c r="B750" s="334"/>
      <c r="C750" s="194" t="s">
        <v>77</v>
      </c>
      <c r="D750" s="11">
        <f t="shared" si="512"/>
        <v>311.2</v>
      </c>
      <c r="E750" s="11">
        <v>311.2</v>
      </c>
      <c r="F750" s="11">
        <v>0</v>
      </c>
      <c r="G750" s="11">
        <v>0</v>
      </c>
      <c r="H750" s="11">
        <v>0</v>
      </c>
      <c r="I750" s="11">
        <v>0</v>
      </c>
      <c r="J750" s="11">
        <v>0</v>
      </c>
    </row>
    <row r="751" spans="1:10" x14ac:dyDescent="0.25">
      <c r="A751" s="230"/>
      <c r="B751" s="334"/>
      <c r="C751" s="194" t="s">
        <v>330</v>
      </c>
      <c r="D751" s="11">
        <f t="shared" si="512"/>
        <v>311.2</v>
      </c>
      <c r="E751" s="11">
        <v>311.2</v>
      </c>
      <c r="F751" s="11">
        <v>0</v>
      </c>
      <c r="G751" s="11">
        <v>0</v>
      </c>
      <c r="H751" s="11">
        <v>0</v>
      </c>
      <c r="I751" s="11">
        <v>0</v>
      </c>
      <c r="J751" s="11">
        <v>0</v>
      </c>
    </row>
    <row r="752" spans="1:10" x14ac:dyDescent="0.25">
      <c r="A752" s="230"/>
      <c r="B752" s="334"/>
      <c r="C752" s="194" t="s">
        <v>331</v>
      </c>
      <c r="D752" s="11">
        <f>SUM(E752:G752)</f>
        <v>311.2</v>
      </c>
      <c r="E752" s="11">
        <v>311.2</v>
      </c>
      <c r="F752" s="11">
        <v>0</v>
      </c>
      <c r="G752" s="11">
        <v>0</v>
      </c>
      <c r="H752" s="11">
        <v>0</v>
      </c>
      <c r="I752" s="11">
        <v>0</v>
      </c>
      <c r="J752" s="11">
        <v>0</v>
      </c>
    </row>
    <row r="753" spans="1:13" s="215" customFormat="1" x14ac:dyDescent="0.2">
      <c r="A753" s="230"/>
      <c r="B753" s="334"/>
      <c r="C753" s="194" t="s">
        <v>341</v>
      </c>
      <c r="D753" s="11">
        <f t="shared" ref="D753:D755" si="513">SUM(E753:G753)</f>
        <v>311.2</v>
      </c>
      <c r="E753" s="11">
        <v>311.2</v>
      </c>
      <c r="F753" s="11">
        <v>0</v>
      </c>
      <c r="G753" s="11">
        <v>0</v>
      </c>
      <c r="H753" s="11">
        <v>0</v>
      </c>
      <c r="I753" s="11">
        <v>0</v>
      </c>
      <c r="J753" s="11">
        <v>0</v>
      </c>
    </row>
    <row r="754" spans="1:13" ht="30" x14ac:dyDescent="0.25">
      <c r="A754" s="230"/>
      <c r="B754" s="334"/>
      <c r="C754" s="194" t="s">
        <v>342</v>
      </c>
      <c r="D754" s="11">
        <f t="shared" si="513"/>
        <v>311.2</v>
      </c>
      <c r="E754" s="11">
        <v>311.2</v>
      </c>
      <c r="F754" s="11">
        <v>0</v>
      </c>
      <c r="G754" s="11">
        <v>0</v>
      </c>
      <c r="H754" s="11">
        <v>0</v>
      </c>
      <c r="I754" s="11">
        <v>0</v>
      </c>
      <c r="J754" s="11">
        <v>0</v>
      </c>
    </row>
    <row r="755" spans="1:13" ht="30" x14ac:dyDescent="0.25">
      <c r="A755" s="231"/>
      <c r="B755" s="335"/>
      <c r="C755" s="194" t="s">
        <v>343</v>
      </c>
      <c r="D755" s="11">
        <f t="shared" si="513"/>
        <v>311.2</v>
      </c>
      <c r="E755" s="11">
        <v>311.2</v>
      </c>
      <c r="F755" s="11">
        <v>0</v>
      </c>
      <c r="G755" s="11">
        <v>0</v>
      </c>
      <c r="H755" s="11">
        <v>0</v>
      </c>
      <c r="I755" s="11">
        <v>0</v>
      </c>
      <c r="J755" s="11">
        <v>0</v>
      </c>
    </row>
    <row r="756" spans="1:13" ht="32.25" customHeight="1" x14ac:dyDescent="0.25">
      <c r="A756" s="346"/>
      <c r="B756" s="333" t="s">
        <v>72</v>
      </c>
      <c r="C756" s="203" t="s">
        <v>340</v>
      </c>
      <c r="D756" s="205">
        <f t="shared" ref="D756:J756" si="514">SUM(D757:D763)</f>
        <v>494734.9</v>
      </c>
      <c r="E756" s="205">
        <f t="shared" si="514"/>
        <v>482594.70000000007</v>
      </c>
      <c r="F756" s="205">
        <f t="shared" si="514"/>
        <v>0</v>
      </c>
      <c r="G756" s="205">
        <f t="shared" si="514"/>
        <v>0</v>
      </c>
      <c r="H756" s="205">
        <f t="shared" si="514"/>
        <v>12140.2</v>
      </c>
      <c r="I756" s="205">
        <f t="shared" ref="I756" si="515">SUM(I757:I763)</f>
        <v>0</v>
      </c>
      <c r="J756" s="205">
        <f t="shared" si="514"/>
        <v>0</v>
      </c>
    </row>
    <row r="757" spans="1:13" ht="21" customHeight="1" x14ac:dyDescent="0.25">
      <c r="A757" s="373"/>
      <c r="B757" s="371"/>
      <c r="C757" s="194" t="s">
        <v>73</v>
      </c>
      <c r="D757" s="11">
        <f>E757+F757+G757+H757+J757</f>
        <v>74789.7</v>
      </c>
      <c r="E757" s="11">
        <f>E717+E700+E683+E650+E569</f>
        <v>72460.7</v>
      </c>
      <c r="F757" s="11">
        <f t="shared" ref="E757:J763" si="516">F717+F700+F683+F650+F569</f>
        <v>0</v>
      </c>
      <c r="G757" s="11">
        <f t="shared" si="516"/>
        <v>0</v>
      </c>
      <c r="H757" s="11">
        <f t="shared" si="516"/>
        <v>2329</v>
      </c>
      <c r="I757" s="11">
        <f t="shared" ref="I757" si="517">I717+I700+I683+I650+I569</f>
        <v>0</v>
      </c>
      <c r="J757" s="11">
        <f t="shared" si="516"/>
        <v>0</v>
      </c>
    </row>
    <row r="758" spans="1:13" ht="22.5" customHeight="1" x14ac:dyDescent="0.25">
      <c r="A758" s="373"/>
      <c r="B758" s="371"/>
      <c r="C758" s="194" t="s">
        <v>77</v>
      </c>
      <c r="D758" s="11">
        <f t="shared" ref="D758:D763" si="518">E758+F758+G758+H758+J758</f>
        <v>74519.799999999988</v>
      </c>
      <c r="E758" s="11">
        <f t="shared" si="516"/>
        <v>72981.099999999991</v>
      </c>
      <c r="F758" s="11">
        <f t="shared" si="516"/>
        <v>0</v>
      </c>
      <c r="G758" s="11">
        <f t="shared" si="516"/>
        <v>0</v>
      </c>
      <c r="H758" s="11">
        <f t="shared" si="516"/>
        <v>1538.6999999999998</v>
      </c>
      <c r="I758" s="11">
        <f t="shared" ref="I758" si="519">I718+I701+I684+I651+I570</f>
        <v>0</v>
      </c>
      <c r="J758" s="11">
        <f t="shared" si="516"/>
        <v>0</v>
      </c>
    </row>
    <row r="759" spans="1:13" ht="19.5" customHeight="1" x14ac:dyDescent="0.25">
      <c r="A759" s="373"/>
      <c r="B759" s="371"/>
      <c r="C759" s="194" t="s">
        <v>330</v>
      </c>
      <c r="D759" s="11">
        <f t="shared" si="518"/>
        <v>74993.8</v>
      </c>
      <c r="E759" s="11">
        <f t="shared" si="516"/>
        <v>73339.3</v>
      </c>
      <c r="F759" s="11">
        <f t="shared" si="516"/>
        <v>0</v>
      </c>
      <c r="G759" s="11">
        <f t="shared" si="516"/>
        <v>0</v>
      </c>
      <c r="H759" s="11">
        <f t="shared" si="516"/>
        <v>1654.5</v>
      </c>
      <c r="I759" s="11">
        <f t="shared" ref="I759" si="520">I719+I702+I685+I652+I571</f>
        <v>0</v>
      </c>
      <c r="J759" s="11">
        <f t="shared" si="516"/>
        <v>0</v>
      </c>
    </row>
    <row r="760" spans="1:13" ht="19.5" customHeight="1" x14ac:dyDescent="0.25">
      <c r="A760" s="373"/>
      <c r="B760" s="371"/>
      <c r="C760" s="194" t="s">
        <v>331</v>
      </c>
      <c r="D760" s="11">
        <f t="shared" si="518"/>
        <v>67607.899999999994</v>
      </c>
      <c r="E760" s="11">
        <f t="shared" si="516"/>
        <v>65953.399999999994</v>
      </c>
      <c r="F760" s="11">
        <f t="shared" si="516"/>
        <v>0</v>
      </c>
      <c r="G760" s="11">
        <f t="shared" si="516"/>
        <v>0</v>
      </c>
      <c r="H760" s="11">
        <f t="shared" si="516"/>
        <v>1654.5</v>
      </c>
      <c r="I760" s="11">
        <f t="shared" ref="I760" si="521">I720+I703+I686+I653+I572</f>
        <v>0</v>
      </c>
      <c r="J760" s="11">
        <f t="shared" si="516"/>
        <v>0</v>
      </c>
    </row>
    <row r="761" spans="1:13" s="215" customFormat="1" ht="21.75" customHeight="1" x14ac:dyDescent="0.2">
      <c r="A761" s="373"/>
      <c r="B761" s="371"/>
      <c r="C761" s="194" t="s">
        <v>341</v>
      </c>
      <c r="D761" s="11">
        <f t="shared" si="518"/>
        <v>67607.899999999994</v>
      </c>
      <c r="E761" s="11">
        <f t="shared" si="516"/>
        <v>65953.399999999994</v>
      </c>
      <c r="F761" s="11">
        <f t="shared" si="516"/>
        <v>0</v>
      </c>
      <c r="G761" s="11">
        <f t="shared" si="516"/>
        <v>0</v>
      </c>
      <c r="H761" s="11">
        <f t="shared" si="516"/>
        <v>1654.5</v>
      </c>
      <c r="I761" s="11">
        <f t="shared" ref="I761" si="522">I721+I704+I687+I654+I573</f>
        <v>0</v>
      </c>
      <c r="J761" s="11">
        <f t="shared" si="516"/>
        <v>0</v>
      </c>
    </row>
    <row r="762" spans="1:13" ht="30" x14ac:dyDescent="0.25">
      <c r="A762" s="373"/>
      <c r="B762" s="371"/>
      <c r="C762" s="194" t="s">
        <v>342</v>
      </c>
      <c r="D762" s="11">
        <f t="shared" si="518"/>
        <v>67607.899999999994</v>
      </c>
      <c r="E762" s="11">
        <f t="shared" si="516"/>
        <v>65953.399999999994</v>
      </c>
      <c r="F762" s="11">
        <f t="shared" si="516"/>
        <v>0</v>
      </c>
      <c r="G762" s="11">
        <f t="shared" si="516"/>
        <v>0</v>
      </c>
      <c r="H762" s="11">
        <f t="shared" si="516"/>
        <v>1654.5</v>
      </c>
      <c r="I762" s="11">
        <f t="shared" ref="I762" si="523">I722+I705+I688+I655+I574</f>
        <v>0</v>
      </c>
      <c r="J762" s="11">
        <f t="shared" si="516"/>
        <v>0</v>
      </c>
    </row>
    <row r="763" spans="1:13" ht="30" x14ac:dyDescent="0.25">
      <c r="A763" s="374"/>
      <c r="B763" s="372"/>
      <c r="C763" s="194" t="s">
        <v>343</v>
      </c>
      <c r="D763" s="11">
        <f t="shared" si="518"/>
        <v>67607.899999999994</v>
      </c>
      <c r="E763" s="11">
        <f t="shared" si="516"/>
        <v>65953.399999999994</v>
      </c>
      <c r="F763" s="11">
        <f t="shared" si="516"/>
        <v>0</v>
      </c>
      <c r="G763" s="11">
        <f t="shared" si="516"/>
        <v>0</v>
      </c>
      <c r="H763" s="11">
        <f t="shared" si="516"/>
        <v>1654.5</v>
      </c>
      <c r="I763" s="11">
        <f t="shared" ref="I763" si="524">I723+I706+I689+I656+I575</f>
        <v>0</v>
      </c>
      <c r="J763" s="11">
        <f t="shared" si="516"/>
        <v>0</v>
      </c>
    </row>
    <row r="764" spans="1:13" ht="28.5" x14ac:dyDescent="0.25">
      <c r="A764" s="367"/>
      <c r="B764" s="337" t="s">
        <v>17</v>
      </c>
      <c r="C764" s="203" t="s">
        <v>340</v>
      </c>
      <c r="D764" s="205">
        <f>SUM(D765:D771)</f>
        <v>1388368.7999999998</v>
      </c>
      <c r="E764" s="205">
        <f t="shared" ref="E764:F764" si="525">SUM(E765:E771)</f>
        <v>482594.70000000007</v>
      </c>
      <c r="F764" s="205">
        <f t="shared" si="525"/>
        <v>20826.900000000001</v>
      </c>
      <c r="G764" s="205">
        <f t="shared" ref="G764:H764" si="526">SUM(G765:G771)</f>
        <v>0</v>
      </c>
      <c r="H764" s="205">
        <f t="shared" si="526"/>
        <v>880077.8</v>
      </c>
      <c r="I764" s="205">
        <f>SUM(I765:I771)</f>
        <v>4869.3999999999996</v>
      </c>
      <c r="J764" s="205">
        <f>SUM(J765:J771)</f>
        <v>0</v>
      </c>
    </row>
    <row r="765" spans="1:13" x14ac:dyDescent="0.25">
      <c r="A765" s="368"/>
      <c r="B765" s="338"/>
      <c r="C765" s="194" t="s">
        <v>73</v>
      </c>
      <c r="D765" s="11">
        <f>SUM(E765:J765)</f>
        <v>233460.99999999997</v>
      </c>
      <c r="E765" s="11">
        <f>E410+E559+E757</f>
        <v>72460.7</v>
      </c>
      <c r="F765" s="11">
        <f t="shared" ref="F765:J771" si="527">F410+F559+F757</f>
        <v>20826.900000000001</v>
      </c>
      <c r="G765" s="11">
        <f t="shared" si="527"/>
        <v>0</v>
      </c>
      <c r="H765" s="11">
        <f>H410+H559+H757</f>
        <v>139478.39999999997</v>
      </c>
      <c r="I765" s="11">
        <f t="shared" ref="I765" si="528">I410+I559+I757</f>
        <v>695</v>
      </c>
      <c r="J765" s="11">
        <f t="shared" si="527"/>
        <v>0</v>
      </c>
      <c r="K765" s="196">
        <f>-21+20618.6+784.9</f>
        <v>21382.5</v>
      </c>
    </row>
    <row r="766" spans="1:13" x14ac:dyDescent="0.25">
      <c r="A766" s="368"/>
      <c r="B766" s="338"/>
      <c r="C766" s="194" t="s">
        <v>77</v>
      </c>
      <c r="D766" s="11">
        <f>SUM(E766:J766)</f>
        <v>201538.89999999997</v>
      </c>
      <c r="E766" s="11">
        <f t="shared" ref="E766:E771" si="529">E411+E560+E758</f>
        <v>72981.099999999991</v>
      </c>
      <c r="F766" s="11">
        <f t="shared" si="527"/>
        <v>0</v>
      </c>
      <c r="G766" s="11">
        <f t="shared" si="527"/>
        <v>0</v>
      </c>
      <c r="H766" s="11">
        <f t="shared" si="527"/>
        <v>127887.89999999998</v>
      </c>
      <c r="I766" s="11">
        <f t="shared" ref="I766" si="530">I411+I560+I758</f>
        <v>669.9</v>
      </c>
      <c r="J766" s="11">
        <f t="shared" si="527"/>
        <v>0</v>
      </c>
      <c r="K766" s="216"/>
      <c r="M766" s="216"/>
    </row>
    <row r="767" spans="1:13" x14ac:dyDescent="0.25">
      <c r="A767" s="368"/>
      <c r="B767" s="338"/>
      <c r="C767" s="194" t="s">
        <v>330</v>
      </c>
      <c r="D767" s="11">
        <f t="shared" ref="D767:D771" si="531">SUM(E767:J767)</f>
        <v>196582.49999999997</v>
      </c>
      <c r="E767" s="11">
        <f t="shared" si="529"/>
        <v>73339.3</v>
      </c>
      <c r="F767" s="11">
        <f t="shared" si="527"/>
        <v>0</v>
      </c>
      <c r="G767" s="11">
        <f t="shared" si="527"/>
        <v>0</v>
      </c>
      <c r="H767" s="11">
        <f t="shared" si="527"/>
        <v>122542.29999999999</v>
      </c>
      <c r="I767" s="11">
        <f t="shared" ref="I767" si="532">I412+I561+I759</f>
        <v>700.9</v>
      </c>
      <c r="J767" s="11">
        <f t="shared" si="527"/>
        <v>0</v>
      </c>
    </row>
    <row r="768" spans="1:13" ht="21.75" customHeight="1" x14ac:dyDescent="0.25">
      <c r="A768" s="368"/>
      <c r="B768" s="338"/>
      <c r="C768" s="194" t="s">
        <v>331</v>
      </c>
      <c r="D768" s="11">
        <f t="shared" si="531"/>
        <v>189196.59999999998</v>
      </c>
      <c r="E768" s="11">
        <f t="shared" si="529"/>
        <v>65953.399999999994</v>
      </c>
      <c r="F768" s="11">
        <f t="shared" si="527"/>
        <v>0</v>
      </c>
      <c r="G768" s="11">
        <f t="shared" si="527"/>
        <v>0</v>
      </c>
      <c r="H768" s="11">
        <f t="shared" si="527"/>
        <v>122542.29999999999</v>
      </c>
      <c r="I768" s="11">
        <f t="shared" ref="I768" si="533">I413+I562+I760</f>
        <v>700.9</v>
      </c>
      <c r="J768" s="11">
        <f t="shared" si="527"/>
        <v>0</v>
      </c>
    </row>
    <row r="769" spans="1:18" x14ac:dyDescent="0.25">
      <c r="A769" s="368"/>
      <c r="B769" s="338"/>
      <c r="C769" s="194" t="s">
        <v>341</v>
      </c>
      <c r="D769" s="11">
        <f t="shared" si="531"/>
        <v>189196.59999999998</v>
      </c>
      <c r="E769" s="11">
        <f t="shared" si="529"/>
        <v>65953.399999999994</v>
      </c>
      <c r="F769" s="11">
        <f t="shared" si="527"/>
        <v>0</v>
      </c>
      <c r="G769" s="11">
        <f t="shared" si="527"/>
        <v>0</v>
      </c>
      <c r="H769" s="11">
        <f t="shared" si="527"/>
        <v>122542.29999999999</v>
      </c>
      <c r="I769" s="11">
        <f t="shared" ref="I769" si="534">I414+I563+I761</f>
        <v>700.9</v>
      </c>
      <c r="J769" s="11">
        <f t="shared" si="527"/>
        <v>0</v>
      </c>
    </row>
    <row r="770" spans="1:18" ht="30" x14ac:dyDescent="0.25">
      <c r="A770" s="368"/>
      <c r="B770" s="338"/>
      <c r="C770" s="194" t="s">
        <v>342</v>
      </c>
      <c r="D770" s="11">
        <f t="shared" si="531"/>
        <v>189196.59999999998</v>
      </c>
      <c r="E770" s="11">
        <f t="shared" si="529"/>
        <v>65953.399999999994</v>
      </c>
      <c r="F770" s="11">
        <f t="shared" si="527"/>
        <v>0</v>
      </c>
      <c r="G770" s="11">
        <f t="shared" si="527"/>
        <v>0</v>
      </c>
      <c r="H770" s="11">
        <f t="shared" si="527"/>
        <v>122542.29999999999</v>
      </c>
      <c r="I770" s="11">
        <f t="shared" ref="I770" si="535">I415+I564+I762</f>
        <v>700.9</v>
      </c>
      <c r="J770" s="11">
        <f t="shared" si="527"/>
        <v>0</v>
      </c>
      <c r="K770" s="216"/>
      <c r="L770" s="216"/>
      <c r="M770" s="216"/>
      <c r="N770" s="216"/>
      <c r="O770" s="216"/>
      <c r="P770" s="216"/>
      <c r="Q770" s="216"/>
      <c r="R770" s="216"/>
    </row>
    <row r="771" spans="1:18" ht="30" x14ac:dyDescent="0.25">
      <c r="A771" s="369"/>
      <c r="B771" s="339"/>
      <c r="C771" s="194" t="s">
        <v>343</v>
      </c>
      <c r="D771" s="11">
        <f t="shared" si="531"/>
        <v>189196.59999999998</v>
      </c>
      <c r="E771" s="11">
        <f t="shared" si="529"/>
        <v>65953.399999999994</v>
      </c>
      <c r="F771" s="11">
        <f t="shared" si="527"/>
        <v>0</v>
      </c>
      <c r="G771" s="11">
        <f t="shared" si="527"/>
        <v>0</v>
      </c>
      <c r="H771" s="11">
        <f t="shared" si="527"/>
        <v>122542.29999999999</v>
      </c>
      <c r="I771" s="11">
        <f t="shared" ref="I771" si="536">I416+I565+I763</f>
        <v>700.9</v>
      </c>
      <c r="J771" s="11">
        <f t="shared" si="527"/>
        <v>0</v>
      </c>
    </row>
  </sheetData>
  <mergeCells count="212">
    <mergeCell ref="A649:A656"/>
    <mergeCell ref="B649:B656"/>
    <mergeCell ref="B409:B416"/>
    <mergeCell ref="A550:A557"/>
    <mergeCell ref="B568:B575"/>
    <mergeCell ref="A568:A575"/>
    <mergeCell ref="B484:B491"/>
    <mergeCell ref="B451:B458"/>
    <mergeCell ref="A492:A499"/>
    <mergeCell ref="B492:B499"/>
    <mergeCell ref="B435:B442"/>
    <mergeCell ref="A476:A483"/>
    <mergeCell ref="A435:A442"/>
    <mergeCell ref="A632:A639"/>
    <mergeCell ref="B632:B639"/>
    <mergeCell ref="B476:B483"/>
    <mergeCell ref="B648:H648"/>
    <mergeCell ref="A624:A631"/>
    <mergeCell ref="B616:B623"/>
    <mergeCell ref="A549:H549"/>
    <mergeCell ref="B558:B565"/>
    <mergeCell ref="A592:A599"/>
    <mergeCell ref="A484:A491"/>
    <mergeCell ref="A500:A507"/>
    <mergeCell ref="B624:B631"/>
    <mergeCell ref="B584:B591"/>
    <mergeCell ref="A584:A591"/>
    <mergeCell ref="B576:B583"/>
    <mergeCell ref="A600:A607"/>
    <mergeCell ref="A576:A583"/>
    <mergeCell ref="B509:B516"/>
    <mergeCell ref="A616:A623"/>
    <mergeCell ref="B600:B607"/>
    <mergeCell ref="A608:A615"/>
    <mergeCell ref="B608:B615"/>
    <mergeCell ref="B592:B599"/>
    <mergeCell ref="B550:B557"/>
    <mergeCell ref="B427:B434"/>
    <mergeCell ref="A427:A434"/>
    <mergeCell ref="A385:A392"/>
    <mergeCell ref="B401:B408"/>
    <mergeCell ref="B369:B376"/>
    <mergeCell ref="A353:A360"/>
    <mergeCell ref="A377:A384"/>
    <mergeCell ref="B393:B400"/>
    <mergeCell ref="A401:A408"/>
    <mergeCell ref="A369:A376"/>
    <mergeCell ref="A419:A426"/>
    <mergeCell ref="B419:B426"/>
    <mergeCell ref="A409:A416"/>
    <mergeCell ref="A468:A475"/>
    <mergeCell ref="B517:B524"/>
    <mergeCell ref="A533:A540"/>
    <mergeCell ref="B533:B540"/>
    <mergeCell ref="A541:A548"/>
    <mergeCell ref="B541:B548"/>
    <mergeCell ref="A443:A450"/>
    <mergeCell ref="B468:B475"/>
    <mergeCell ref="B500:B507"/>
    <mergeCell ref="A517:A524"/>
    <mergeCell ref="A525:A532"/>
    <mergeCell ref="B525:B532"/>
    <mergeCell ref="A509:A516"/>
    <mergeCell ref="A508:J508"/>
    <mergeCell ref="A451:A458"/>
    <mergeCell ref="B443:B450"/>
    <mergeCell ref="A459:A466"/>
    <mergeCell ref="A467:J467"/>
    <mergeCell ref="B459:B466"/>
    <mergeCell ref="B764:B771"/>
    <mergeCell ref="A764:A771"/>
    <mergeCell ref="A673:A680"/>
    <mergeCell ref="A682:A689"/>
    <mergeCell ref="B707:B714"/>
    <mergeCell ref="A707:A714"/>
    <mergeCell ref="A715:J715"/>
    <mergeCell ref="B756:B763"/>
    <mergeCell ref="A756:A763"/>
    <mergeCell ref="A716:A723"/>
    <mergeCell ref="B716:B723"/>
    <mergeCell ref="A690:A697"/>
    <mergeCell ref="B681:J681"/>
    <mergeCell ref="A699:A706"/>
    <mergeCell ref="B699:B706"/>
    <mergeCell ref="A748:A755"/>
    <mergeCell ref="B748:B755"/>
    <mergeCell ref="B690:B697"/>
    <mergeCell ref="A732:A739"/>
    <mergeCell ref="B732:B739"/>
    <mergeCell ref="A724:A731"/>
    <mergeCell ref="A740:A747"/>
    <mergeCell ref="B724:B731"/>
    <mergeCell ref="B682:B689"/>
    <mergeCell ref="B657:B664"/>
    <mergeCell ref="A657:A664"/>
    <mergeCell ref="B567:H567"/>
    <mergeCell ref="B566:H566"/>
    <mergeCell ref="A558:A565"/>
    <mergeCell ref="B33:B40"/>
    <mergeCell ref="B230:B237"/>
    <mergeCell ref="B75:B82"/>
    <mergeCell ref="A75:A82"/>
    <mergeCell ref="B115:B122"/>
    <mergeCell ref="B131:B138"/>
    <mergeCell ref="A640:A647"/>
    <mergeCell ref="B640:B647"/>
    <mergeCell ref="B303:B310"/>
    <mergeCell ref="A197:A204"/>
    <mergeCell ref="B83:B90"/>
    <mergeCell ref="B270:G270"/>
    <mergeCell ref="B262:B269"/>
    <mergeCell ref="B361:B368"/>
    <mergeCell ref="B345:B352"/>
    <mergeCell ref="A254:A261"/>
    <mergeCell ref="A287:A294"/>
    <mergeCell ref="A295:A302"/>
    <mergeCell ref="B271:B278"/>
    <mergeCell ref="A9:A16"/>
    <mergeCell ref="B9:B16"/>
    <mergeCell ref="A17:A24"/>
    <mergeCell ref="B17:B24"/>
    <mergeCell ref="A25:A32"/>
    <mergeCell ref="B25:B32"/>
    <mergeCell ref="A33:A40"/>
    <mergeCell ref="A238:A245"/>
    <mergeCell ref="A271:A278"/>
    <mergeCell ref="B189:B196"/>
    <mergeCell ref="A165:A172"/>
    <mergeCell ref="B165:B172"/>
    <mergeCell ref="B99:B106"/>
    <mergeCell ref="A42:A49"/>
    <mergeCell ref="B50:B57"/>
    <mergeCell ref="A50:A57"/>
    <mergeCell ref="B58:B65"/>
    <mergeCell ref="A58:A65"/>
    <mergeCell ref="A83:A90"/>
    <mergeCell ref="A181:A188"/>
    <mergeCell ref="A230:A237"/>
    <mergeCell ref="A67:A74"/>
    <mergeCell ref="B67:B74"/>
    <mergeCell ref="B147:H147"/>
    <mergeCell ref="B337:B344"/>
    <mergeCell ref="A361:A368"/>
    <mergeCell ref="B254:B261"/>
    <mergeCell ref="B336:H336"/>
    <mergeCell ref="B246:B253"/>
    <mergeCell ref="A337:A344"/>
    <mergeCell ref="A279:A286"/>
    <mergeCell ref="A303:A310"/>
    <mergeCell ref="A345:A352"/>
    <mergeCell ref="B319:J319"/>
    <mergeCell ref="A320:A327"/>
    <mergeCell ref="B320:B327"/>
    <mergeCell ref="A156:A163"/>
    <mergeCell ref="B123:B130"/>
    <mergeCell ref="A131:A138"/>
    <mergeCell ref="A115:A122"/>
    <mergeCell ref="A148:A155"/>
    <mergeCell ref="A173:A180"/>
    <mergeCell ref="A328:A335"/>
    <mergeCell ref="B328:B335"/>
    <mergeCell ref="A311:A318"/>
    <mergeCell ref="B311:B318"/>
    <mergeCell ref="B197:B204"/>
    <mergeCell ref="A99:A106"/>
    <mergeCell ref="B91:B98"/>
    <mergeCell ref="A123:A130"/>
    <mergeCell ref="B139:B146"/>
    <mergeCell ref="A91:A98"/>
    <mergeCell ref="B156:B163"/>
    <mergeCell ref="B740:B747"/>
    <mergeCell ref="B673:B680"/>
    <mergeCell ref="A665:A672"/>
    <mergeCell ref="B698:J698"/>
    <mergeCell ref="B665:B672"/>
    <mergeCell ref="A139:A146"/>
    <mergeCell ref="A107:A114"/>
    <mergeCell ref="B107:B114"/>
    <mergeCell ref="B173:B180"/>
    <mergeCell ref="B148:B155"/>
    <mergeCell ref="B214:B221"/>
    <mergeCell ref="A205:A212"/>
    <mergeCell ref="B205:B212"/>
    <mergeCell ref="A246:A253"/>
    <mergeCell ref="B287:B294"/>
    <mergeCell ref="B279:B286"/>
    <mergeCell ref="B238:B245"/>
    <mergeCell ref="B164:H164"/>
    <mergeCell ref="A1:J2"/>
    <mergeCell ref="B417:H417"/>
    <mergeCell ref="B418:H418"/>
    <mergeCell ref="B295:B302"/>
    <mergeCell ref="A262:A269"/>
    <mergeCell ref="A189:A196"/>
    <mergeCell ref="C4:C5"/>
    <mergeCell ref="D4:D5"/>
    <mergeCell ref="B42:B49"/>
    <mergeCell ref="B353:B360"/>
    <mergeCell ref="B181:B188"/>
    <mergeCell ref="E4:J4"/>
    <mergeCell ref="B7:H7"/>
    <mergeCell ref="B8:H8"/>
    <mergeCell ref="B4:B5"/>
    <mergeCell ref="B222:B229"/>
    <mergeCell ref="A222:A229"/>
    <mergeCell ref="B213:G213"/>
    <mergeCell ref="B377:B384"/>
    <mergeCell ref="A393:A400"/>
    <mergeCell ref="B385:B392"/>
    <mergeCell ref="A4:A5"/>
    <mergeCell ref="B41:H41"/>
    <mergeCell ref="B66:H66"/>
  </mergeCells>
  <pageMargins left="0.39370078740157483" right="0.43307086614173229" top="0.47244094488188981" bottom="0.74803149606299213" header="0.31496062992125984" footer="0.31496062992125984"/>
  <pageSetup paperSize="9" scale="38" firstPageNumber="7" fitToHeight="0" orientation="portrait" useFirstPageNumber="1" horizontalDpi="300" verticalDpi="300" r:id="rId1"/>
  <headerFooter>
    <oddHeader>&amp;C&amp;P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R1"/>
  <sheetViews>
    <sheetView view="pageLayout" workbookViewId="0">
      <selection activeCell="A55" sqref="A1:XFD1048576"/>
    </sheetView>
  </sheetViews>
  <sheetFormatPr defaultRowHeight="15" x14ac:dyDescent="0.25"/>
  <cols>
    <col min="1" max="14" width="9.140625" style="41"/>
    <col min="15" max="16" width="9.140625" style="41" customWidth="1"/>
    <col min="17" max="17" width="8.85546875" style="41" customWidth="1"/>
    <col min="18" max="18" width="9" style="41" hidden="1" customWidth="1"/>
    <col min="19" max="16384" width="9.140625" style="41"/>
  </cols>
  <sheetData/>
  <pageMargins left="0.70866141732283472" right="0.70866141732283472" top="0.74803149606299213" bottom="0.74803149606299213" header="0.31496062992125984" footer="0.31496062992125984"/>
  <pageSetup paperSize="9" scale="56" firstPageNumber="21" fitToHeight="0" orientation="portrait" useFirstPageNumber="1" horizontalDpi="300" verticalDpi="300" r:id="rId1"/>
  <headerFooter>
    <oddHeader>&amp;C&amp;12 21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50"/>
  <sheetViews>
    <sheetView view="pageLayout" topLeftCell="A34" zoomScaleNormal="90" workbookViewId="0">
      <selection activeCell="A2" sqref="A2:J48"/>
    </sheetView>
  </sheetViews>
  <sheetFormatPr defaultRowHeight="15" x14ac:dyDescent="0.25"/>
  <cols>
    <col min="1" max="1" width="27.140625" style="41" customWidth="1"/>
    <col min="2" max="2" width="29.7109375" style="41" customWidth="1"/>
    <col min="3" max="3" width="14.28515625" style="41" customWidth="1"/>
    <col min="4" max="4" width="13.42578125" style="41" customWidth="1"/>
    <col min="5" max="5" width="12.85546875" style="41" customWidth="1"/>
    <col min="6" max="6" width="12.42578125" style="41" customWidth="1"/>
    <col min="7" max="8" width="12.28515625" style="41" customWidth="1"/>
    <col min="9" max="9" width="12.85546875" style="41" customWidth="1"/>
    <col min="10" max="10" width="13.140625" style="41" customWidth="1"/>
    <col min="11" max="16384" width="9.140625" style="41"/>
  </cols>
  <sheetData>
    <row r="1" spans="1:10" ht="22.5" customHeight="1" x14ac:dyDescent="0.25"/>
    <row r="2" spans="1:10" ht="70.5" customHeight="1" x14ac:dyDescent="0.25">
      <c r="A2" s="375" t="s">
        <v>641</v>
      </c>
      <c r="B2" s="375"/>
      <c r="C2" s="375"/>
      <c r="D2" s="375"/>
      <c r="E2" s="375"/>
      <c r="F2" s="375"/>
      <c r="G2" s="375"/>
      <c r="H2" s="375"/>
      <c r="I2" s="375"/>
      <c r="J2" s="375"/>
    </row>
    <row r="3" spans="1:10" ht="25.5" customHeight="1" x14ac:dyDescent="0.25">
      <c r="A3" s="375"/>
      <c r="B3" s="375"/>
      <c r="C3" s="375"/>
      <c r="D3" s="375"/>
      <c r="E3" s="375"/>
      <c r="F3" s="375"/>
      <c r="G3" s="375"/>
      <c r="H3" s="375"/>
      <c r="I3" s="375"/>
      <c r="J3" s="375"/>
    </row>
    <row r="4" spans="1:10" ht="12" customHeight="1" x14ac:dyDescent="0.25">
      <c r="A4" s="375"/>
      <c r="B4" s="375"/>
      <c r="C4" s="375"/>
      <c r="D4" s="375"/>
      <c r="E4" s="375"/>
      <c r="F4" s="375"/>
      <c r="G4" s="375"/>
      <c r="H4" s="375"/>
      <c r="I4" s="375"/>
      <c r="J4" s="375"/>
    </row>
    <row r="5" spans="1:10" ht="21" hidden="1" customHeight="1" x14ac:dyDescent="0.25"/>
    <row r="6" spans="1:10" ht="30" x14ac:dyDescent="0.25">
      <c r="A6" s="117" t="s">
        <v>158</v>
      </c>
      <c r="B6" s="381" t="s">
        <v>159</v>
      </c>
      <c r="C6" s="382"/>
      <c r="D6" s="382"/>
      <c r="E6" s="382"/>
      <c r="F6" s="382"/>
      <c r="G6" s="382"/>
      <c r="H6" s="382"/>
      <c r="I6" s="382"/>
      <c r="J6" s="383"/>
    </row>
    <row r="7" spans="1:10" ht="60" x14ac:dyDescent="0.25">
      <c r="A7" s="117" t="s">
        <v>160</v>
      </c>
      <c r="B7" s="381" t="s">
        <v>516</v>
      </c>
      <c r="C7" s="382"/>
      <c r="D7" s="382"/>
      <c r="E7" s="382"/>
      <c r="F7" s="382"/>
      <c r="G7" s="382"/>
      <c r="H7" s="382"/>
      <c r="I7" s="382"/>
      <c r="J7" s="383"/>
    </row>
    <row r="8" spans="1:10" x14ac:dyDescent="0.25">
      <c r="A8" s="117" t="s">
        <v>161</v>
      </c>
      <c r="B8" s="381" t="s">
        <v>232</v>
      </c>
      <c r="C8" s="382"/>
      <c r="D8" s="382"/>
      <c r="E8" s="382"/>
      <c r="F8" s="382"/>
      <c r="G8" s="382"/>
      <c r="H8" s="382"/>
      <c r="I8" s="382"/>
      <c r="J8" s="383"/>
    </row>
    <row r="9" spans="1:10" x14ac:dyDescent="0.25">
      <c r="A9" s="117" t="s">
        <v>162</v>
      </c>
      <c r="B9" s="381" t="s">
        <v>163</v>
      </c>
      <c r="C9" s="382"/>
      <c r="D9" s="382"/>
      <c r="E9" s="382"/>
      <c r="F9" s="382"/>
      <c r="G9" s="382"/>
      <c r="H9" s="382"/>
      <c r="I9" s="382"/>
      <c r="J9" s="383"/>
    </row>
    <row r="10" spans="1:10" ht="30" x14ac:dyDescent="0.25">
      <c r="A10" s="386" t="s">
        <v>164</v>
      </c>
      <c r="B10" s="114" t="s">
        <v>165</v>
      </c>
      <c r="C10" s="114" t="s">
        <v>166</v>
      </c>
      <c r="D10" s="114" t="s">
        <v>392</v>
      </c>
      <c r="E10" s="114" t="s">
        <v>393</v>
      </c>
      <c r="F10" s="114" t="s">
        <v>394</v>
      </c>
      <c r="G10" s="114" t="s">
        <v>407</v>
      </c>
      <c r="H10" s="114" t="s">
        <v>396</v>
      </c>
      <c r="I10" s="114" t="s">
        <v>342</v>
      </c>
      <c r="J10" s="114" t="s">
        <v>343</v>
      </c>
    </row>
    <row r="11" spans="1:10" ht="60" x14ac:dyDescent="0.25">
      <c r="A11" s="386"/>
      <c r="B11" s="117" t="s">
        <v>167</v>
      </c>
      <c r="C11" s="114">
        <v>18</v>
      </c>
      <c r="D11" s="114">
        <v>18.5</v>
      </c>
      <c r="E11" s="114">
        <v>19</v>
      </c>
      <c r="F11" s="114">
        <v>19</v>
      </c>
      <c r="G11" s="114">
        <v>19</v>
      </c>
      <c r="H11" s="114">
        <v>19</v>
      </c>
      <c r="I11" s="114">
        <v>19</v>
      </c>
      <c r="J11" s="114">
        <v>19</v>
      </c>
    </row>
    <row r="12" spans="1:10" x14ac:dyDescent="0.25">
      <c r="A12" s="386" t="s">
        <v>168</v>
      </c>
      <c r="B12" s="381" t="s">
        <v>169</v>
      </c>
      <c r="C12" s="382"/>
      <c r="D12" s="382"/>
      <c r="E12" s="382"/>
      <c r="F12" s="382"/>
      <c r="G12" s="382"/>
      <c r="H12" s="382"/>
      <c r="I12" s="382"/>
      <c r="J12" s="383"/>
    </row>
    <row r="13" spans="1:10" x14ac:dyDescent="0.25">
      <c r="A13" s="386"/>
      <c r="B13" s="381" t="s">
        <v>170</v>
      </c>
      <c r="C13" s="382"/>
      <c r="D13" s="382"/>
      <c r="E13" s="382"/>
      <c r="F13" s="382"/>
      <c r="G13" s="382"/>
      <c r="H13" s="382"/>
      <c r="I13" s="382"/>
      <c r="J13" s="383"/>
    </row>
    <row r="14" spans="1:10" x14ac:dyDescent="0.25">
      <c r="A14" s="386"/>
      <c r="B14" s="381" t="s">
        <v>171</v>
      </c>
      <c r="C14" s="382"/>
      <c r="D14" s="382"/>
      <c r="E14" s="382"/>
      <c r="F14" s="382"/>
      <c r="G14" s="382"/>
      <c r="H14" s="382"/>
      <c r="I14" s="382"/>
      <c r="J14" s="383"/>
    </row>
    <row r="15" spans="1:10" ht="36" customHeight="1" x14ac:dyDescent="0.25">
      <c r="A15" s="386"/>
      <c r="B15" s="381" t="s">
        <v>398</v>
      </c>
      <c r="C15" s="382"/>
      <c r="D15" s="382"/>
      <c r="E15" s="382"/>
      <c r="F15" s="382"/>
      <c r="G15" s="382"/>
      <c r="H15" s="382"/>
      <c r="I15" s="382"/>
      <c r="J15" s="383"/>
    </row>
    <row r="16" spans="1:10" x14ac:dyDescent="0.25">
      <c r="A16" s="386"/>
      <c r="B16" s="381" t="s">
        <v>399</v>
      </c>
      <c r="C16" s="382"/>
      <c r="D16" s="382"/>
      <c r="E16" s="382"/>
      <c r="F16" s="382"/>
      <c r="G16" s="382"/>
      <c r="H16" s="382"/>
      <c r="I16" s="382"/>
      <c r="J16" s="383"/>
    </row>
    <row r="17" spans="1:10" x14ac:dyDescent="0.25">
      <c r="A17" s="386"/>
      <c r="B17" s="381" t="s">
        <v>400</v>
      </c>
      <c r="C17" s="382"/>
      <c r="D17" s="382"/>
      <c r="E17" s="382"/>
      <c r="F17" s="382"/>
      <c r="G17" s="382"/>
      <c r="H17" s="382"/>
      <c r="I17" s="382"/>
      <c r="J17" s="383"/>
    </row>
    <row r="18" spans="1:10" x14ac:dyDescent="0.25">
      <c r="A18" s="386"/>
      <c r="B18" s="381" t="s">
        <v>401</v>
      </c>
      <c r="C18" s="382"/>
      <c r="D18" s="382"/>
      <c r="E18" s="382"/>
      <c r="F18" s="382"/>
      <c r="G18" s="382"/>
      <c r="H18" s="382"/>
      <c r="I18" s="382"/>
      <c r="J18" s="383"/>
    </row>
    <row r="19" spans="1:10" x14ac:dyDescent="0.25">
      <c r="A19" s="386"/>
      <c r="B19" s="381" t="s">
        <v>723</v>
      </c>
      <c r="C19" s="390"/>
      <c r="D19" s="390"/>
      <c r="E19" s="390"/>
      <c r="F19" s="390"/>
      <c r="G19" s="390"/>
      <c r="H19" s="390"/>
      <c r="I19" s="390"/>
      <c r="J19" s="391"/>
    </row>
    <row r="20" spans="1:10" x14ac:dyDescent="0.25">
      <c r="A20" s="386"/>
      <c r="B20" s="381" t="s">
        <v>724</v>
      </c>
      <c r="C20" s="387"/>
      <c r="D20" s="387"/>
      <c r="E20" s="387"/>
      <c r="F20" s="387"/>
      <c r="G20" s="387"/>
      <c r="H20" s="387"/>
      <c r="I20" s="387"/>
      <c r="J20" s="388"/>
    </row>
    <row r="21" spans="1:10" ht="30" x14ac:dyDescent="0.25">
      <c r="A21" s="379" t="s">
        <v>172</v>
      </c>
      <c r="B21" s="114" t="s">
        <v>173</v>
      </c>
      <c r="C21" s="114" t="s">
        <v>166</v>
      </c>
      <c r="D21" s="114" t="s">
        <v>392</v>
      </c>
      <c r="E21" s="114" t="s">
        <v>393</v>
      </c>
      <c r="F21" s="114" t="s">
        <v>394</v>
      </c>
      <c r="G21" s="114" t="s">
        <v>395</v>
      </c>
      <c r="H21" s="114" t="s">
        <v>396</v>
      </c>
      <c r="I21" s="114" t="s">
        <v>342</v>
      </c>
      <c r="J21" s="114" t="s">
        <v>343</v>
      </c>
    </row>
    <row r="22" spans="1:10" x14ac:dyDescent="0.25">
      <c r="A22" s="380"/>
      <c r="B22" s="381" t="s">
        <v>169</v>
      </c>
      <c r="C22" s="382"/>
      <c r="D22" s="382"/>
      <c r="E22" s="382"/>
      <c r="F22" s="382"/>
      <c r="G22" s="382"/>
      <c r="H22" s="382"/>
      <c r="I22" s="382"/>
      <c r="J22" s="383"/>
    </row>
    <row r="23" spans="1:10" ht="63.75" x14ac:dyDescent="0.25">
      <c r="A23" s="380"/>
      <c r="B23" s="116" t="s">
        <v>85</v>
      </c>
      <c r="C23" s="114">
        <v>4</v>
      </c>
      <c r="D23" s="114">
        <v>4</v>
      </c>
      <c r="E23" s="114">
        <v>4</v>
      </c>
      <c r="F23" s="114">
        <v>4</v>
      </c>
      <c r="G23" s="114">
        <v>4</v>
      </c>
      <c r="H23" s="114">
        <v>4</v>
      </c>
      <c r="I23" s="114">
        <v>4</v>
      </c>
      <c r="J23" s="114">
        <v>4</v>
      </c>
    </row>
    <row r="24" spans="1:10" x14ac:dyDescent="0.25">
      <c r="A24" s="380"/>
      <c r="B24" s="381" t="s">
        <v>170</v>
      </c>
      <c r="C24" s="382"/>
      <c r="D24" s="382"/>
      <c r="E24" s="382"/>
      <c r="F24" s="382"/>
      <c r="G24" s="382"/>
      <c r="H24" s="382"/>
      <c r="I24" s="382"/>
      <c r="J24" s="383"/>
    </row>
    <row r="25" spans="1:10" ht="38.25" x14ac:dyDescent="0.25">
      <c r="A25" s="380"/>
      <c r="B25" s="116" t="s">
        <v>94</v>
      </c>
      <c r="C25" s="114">
        <v>20</v>
      </c>
      <c r="D25" s="114">
        <v>20</v>
      </c>
      <c r="E25" s="114">
        <v>20</v>
      </c>
      <c r="F25" s="114">
        <v>20</v>
      </c>
      <c r="G25" s="114">
        <v>20</v>
      </c>
      <c r="H25" s="114">
        <v>20</v>
      </c>
      <c r="I25" s="114">
        <v>20</v>
      </c>
      <c r="J25" s="114">
        <v>20</v>
      </c>
    </row>
    <row r="26" spans="1:10" x14ac:dyDescent="0.25">
      <c r="A26" s="380"/>
      <c r="B26" s="381" t="s">
        <v>171</v>
      </c>
      <c r="C26" s="382"/>
      <c r="D26" s="382"/>
      <c r="E26" s="382"/>
      <c r="F26" s="382"/>
      <c r="G26" s="382"/>
      <c r="H26" s="382"/>
      <c r="I26" s="382"/>
      <c r="J26" s="383"/>
    </row>
    <row r="27" spans="1:10" ht="25.5" x14ac:dyDescent="0.25">
      <c r="A27" s="380"/>
      <c r="B27" s="116" t="s">
        <v>317</v>
      </c>
      <c r="C27" s="115">
        <v>11000</v>
      </c>
      <c r="D27" s="115">
        <v>11400</v>
      </c>
      <c r="E27" s="115">
        <v>12000</v>
      </c>
      <c r="F27" s="115">
        <v>12400</v>
      </c>
      <c r="G27" s="115">
        <v>13000</v>
      </c>
      <c r="H27" s="115">
        <v>13500</v>
      </c>
      <c r="I27" s="115">
        <v>13500</v>
      </c>
      <c r="J27" s="115">
        <v>13500</v>
      </c>
    </row>
    <row r="28" spans="1:10" ht="27.75" customHeight="1" x14ac:dyDescent="0.25">
      <c r="A28" s="380"/>
      <c r="B28" s="381" t="s">
        <v>398</v>
      </c>
      <c r="C28" s="382"/>
      <c r="D28" s="382"/>
      <c r="E28" s="382"/>
      <c r="F28" s="382"/>
      <c r="G28" s="382"/>
      <c r="H28" s="382"/>
      <c r="I28" s="382"/>
      <c r="J28" s="383"/>
    </row>
    <row r="29" spans="1:10" x14ac:dyDescent="0.25">
      <c r="A29" s="380"/>
      <c r="B29" s="116" t="s">
        <v>316</v>
      </c>
      <c r="C29" s="114">
        <v>11</v>
      </c>
      <c r="D29" s="114">
        <v>11</v>
      </c>
      <c r="E29" s="114">
        <v>11</v>
      </c>
      <c r="F29" s="114">
        <v>11</v>
      </c>
      <c r="G29" s="114">
        <v>11</v>
      </c>
      <c r="H29" s="114">
        <v>11</v>
      </c>
      <c r="I29" s="114">
        <v>11</v>
      </c>
      <c r="J29" s="114">
        <v>11</v>
      </c>
    </row>
    <row r="30" spans="1:10" ht="30.75" customHeight="1" x14ac:dyDescent="0.25">
      <c r="A30" s="380"/>
      <c r="B30" s="381" t="s">
        <v>402</v>
      </c>
      <c r="C30" s="382"/>
      <c r="D30" s="382"/>
      <c r="E30" s="382"/>
      <c r="F30" s="382"/>
      <c r="G30" s="382"/>
      <c r="H30" s="382"/>
      <c r="I30" s="382"/>
      <c r="J30" s="383"/>
    </row>
    <row r="31" spans="1:10" x14ac:dyDescent="0.25">
      <c r="A31" s="380"/>
      <c r="B31" s="385" t="s">
        <v>403</v>
      </c>
      <c r="C31" s="384">
        <v>1523</v>
      </c>
      <c r="D31" s="384">
        <v>1524</v>
      </c>
      <c r="E31" s="384">
        <v>1525</v>
      </c>
      <c r="F31" s="384">
        <v>1526</v>
      </c>
      <c r="G31" s="384">
        <v>1527</v>
      </c>
      <c r="H31" s="384">
        <v>1528</v>
      </c>
      <c r="I31" s="384">
        <v>1529</v>
      </c>
      <c r="J31" s="384">
        <v>1530</v>
      </c>
    </row>
    <row r="32" spans="1:10" ht="18" customHeight="1" x14ac:dyDescent="0.25">
      <c r="A32" s="380"/>
      <c r="B32" s="385"/>
      <c r="C32" s="384"/>
      <c r="D32" s="384"/>
      <c r="E32" s="384"/>
      <c r="F32" s="384"/>
      <c r="G32" s="384"/>
      <c r="H32" s="384"/>
      <c r="I32" s="384"/>
      <c r="J32" s="384"/>
    </row>
    <row r="33" spans="1:10" ht="15" customHeight="1" x14ac:dyDescent="0.25">
      <c r="A33" s="380"/>
      <c r="B33" s="381" t="s">
        <v>400</v>
      </c>
      <c r="C33" s="382"/>
      <c r="D33" s="382"/>
      <c r="E33" s="382"/>
      <c r="F33" s="382"/>
      <c r="G33" s="382"/>
      <c r="H33" s="382"/>
      <c r="I33" s="382"/>
      <c r="J33" s="383"/>
    </row>
    <row r="34" spans="1:10" ht="51" x14ac:dyDescent="0.25">
      <c r="A34" s="380"/>
      <c r="B34" s="116" t="s">
        <v>110</v>
      </c>
      <c r="C34" s="42">
        <v>1024</v>
      </c>
      <c r="D34" s="42">
        <v>1024</v>
      </c>
      <c r="E34" s="42">
        <v>1024</v>
      </c>
      <c r="F34" s="42">
        <v>1024</v>
      </c>
      <c r="G34" s="42">
        <v>1024</v>
      </c>
      <c r="H34" s="42">
        <v>1024</v>
      </c>
      <c r="I34" s="42">
        <v>1024</v>
      </c>
      <c r="J34" s="42">
        <v>1024</v>
      </c>
    </row>
    <row r="35" spans="1:10" x14ac:dyDescent="0.25">
      <c r="A35" s="380"/>
      <c r="B35" s="376" t="s">
        <v>401</v>
      </c>
      <c r="C35" s="377"/>
      <c r="D35" s="377"/>
      <c r="E35" s="377"/>
      <c r="F35" s="377"/>
      <c r="G35" s="377"/>
      <c r="H35" s="377"/>
      <c r="I35" s="377"/>
      <c r="J35" s="378"/>
    </row>
    <row r="36" spans="1:10" ht="76.5" x14ac:dyDescent="0.25">
      <c r="A36" s="380"/>
      <c r="B36" s="116" t="s">
        <v>404</v>
      </c>
      <c r="C36" s="42">
        <v>4</v>
      </c>
      <c r="D36" s="42">
        <v>4</v>
      </c>
      <c r="E36" s="42">
        <v>4</v>
      </c>
      <c r="F36" s="42">
        <v>4</v>
      </c>
      <c r="G36" s="42">
        <v>4</v>
      </c>
      <c r="H36" s="42">
        <v>4</v>
      </c>
      <c r="I36" s="42">
        <v>4</v>
      </c>
      <c r="J36" s="42">
        <v>4</v>
      </c>
    </row>
    <row r="37" spans="1:10" x14ac:dyDescent="0.25">
      <c r="A37" s="380"/>
      <c r="B37" s="392" t="s">
        <v>723</v>
      </c>
      <c r="C37" s="393"/>
      <c r="D37" s="393"/>
      <c r="E37" s="393"/>
      <c r="F37" s="393"/>
      <c r="G37" s="393"/>
      <c r="H37" s="393"/>
      <c r="I37" s="393"/>
      <c r="J37" s="394"/>
    </row>
    <row r="38" spans="1:10" ht="51" x14ac:dyDescent="0.25">
      <c r="A38" s="380"/>
      <c r="B38" s="154" t="s">
        <v>725</v>
      </c>
      <c r="C38" s="42">
        <v>0</v>
      </c>
      <c r="D38" s="42">
        <v>1</v>
      </c>
      <c r="E38" s="42">
        <v>1</v>
      </c>
      <c r="F38" s="42">
        <v>1</v>
      </c>
      <c r="G38" s="42">
        <v>1</v>
      </c>
      <c r="H38" s="42">
        <v>1</v>
      </c>
      <c r="I38" s="42">
        <v>1</v>
      </c>
      <c r="J38" s="42">
        <v>1</v>
      </c>
    </row>
    <row r="39" spans="1:10" x14ac:dyDescent="0.25">
      <c r="A39" s="380"/>
      <c r="B39" s="376" t="s">
        <v>726</v>
      </c>
      <c r="C39" s="377"/>
      <c r="D39" s="377"/>
      <c r="E39" s="377"/>
      <c r="F39" s="377"/>
      <c r="G39" s="377"/>
      <c r="H39" s="377"/>
      <c r="I39" s="377"/>
      <c r="J39" s="378"/>
    </row>
    <row r="40" spans="1:10" ht="46.5" customHeight="1" x14ac:dyDescent="0.25">
      <c r="A40" s="380"/>
      <c r="B40" s="116" t="s">
        <v>117</v>
      </c>
      <c r="C40" s="42">
        <v>112</v>
      </c>
      <c r="D40" s="42">
        <v>112</v>
      </c>
      <c r="E40" s="42">
        <v>112</v>
      </c>
      <c r="F40" s="42">
        <v>112</v>
      </c>
      <c r="G40" s="42">
        <v>112</v>
      </c>
      <c r="H40" s="42">
        <v>112</v>
      </c>
      <c r="I40" s="57">
        <v>112</v>
      </c>
      <c r="J40" s="57">
        <v>112</v>
      </c>
    </row>
    <row r="41" spans="1:10" ht="25.5" x14ac:dyDescent="0.25">
      <c r="A41" s="116" t="s">
        <v>174</v>
      </c>
      <c r="B41" s="376" t="s">
        <v>405</v>
      </c>
      <c r="C41" s="377"/>
      <c r="D41" s="377"/>
      <c r="E41" s="377"/>
      <c r="F41" s="377"/>
      <c r="G41" s="377"/>
      <c r="H41" s="377"/>
      <c r="I41" s="377"/>
      <c r="J41" s="378"/>
    </row>
    <row r="42" spans="1:10" ht="30" x14ac:dyDescent="0.25">
      <c r="A42" s="389" t="s">
        <v>175</v>
      </c>
      <c r="B42" s="42" t="s">
        <v>176</v>
      </c>
      <c r="C42" s="155" t="s">
        <v>177</v>
      </c>
      <c r="D42" s="155" t="s">
        <v>392</v>
      </c>
      <c r="E42" s="155" t="s">
        <v>393</v>
      </c>
      <c r="F42" s="155" t="s">
        <v>406</v>
      </c>
      <c r="G42" s="155" t="s">
        <v>407</v>
      </c>
      <c r="H42" s="155" t="s">
        <v>396</v>
      </c>
      <c r="I42" s="155" t="s">
        <v>342</v>
      </c>
      <c r="J42" s="155" t="s">
        <v>343</v>
      </c>
    </row>
    <row r="43" spans="1:10" ht="25.5" x14ac:dyDescent="0.25">
      <c r="A43" s="389"/>
      <c r="B43" s="116" t="s">
        <v>178</v>
      </c>
      <c r="C43" s="176">
        <f>SUM(D43:J43)</f>
        <v>6943</v>
      </c>
      <c r="D43" s="176">
        <f>'пп 1'!E404</f>
        <v>651.5</v>
      </c>
      <c r="E43" s="176">
        <f>'пп 1'!E405</f>
        <v>6291.5</v>
      </c>
      <c r="F43" s="176">
        <f>'пп 1'!E406</f>
        <v>0</v>
      </c>
      <c r="G43" s="176">
        <f>'пп 1'!E407</f>
        <v>0</v>
      </c>
      <c r="H43" s="176">
        <f>'пп 1'!E408</f>
        <v>0</v>
      </c>
      <c r="I43" s="176">
        <f>'пп 1'!E409</f>
        <v>0</v>
      </c>
      <c r="J43" s="176">
        <f>'пп 1'!E410</f>
        <v>0</v>
      </c>
    </row>
    <row r="44" spans="1:10" ht="25.5" x14ac:dyDescent="0.25">
      <c r="A44" s="389"/>
      <c r="B44" s="116" t="s">
        <v>179</v>
      </c>
      <c r="C44" s="176">
        <f t="shared" ref="C44:C47" si="0">SUM(D44:J44)</f>
        <v>22471.1</v>
      </c>
      <c r="D44" s="176">
        <f>'пп 1'!F404</f>
        <v>3172.2000000000003</v>
      </c>
      <c r="E44" s="176">
        <f>'пп 1'!F405</f>
        <v>3999.9</v>
      </c>
      <c r="F44" s="176">
        <f>'пп 1'!F406</f>
        <v>3059.8</v>
      </c>
      <c r="G44" s="176">
        <f>'пп 1'!F407</f>
        <v>3059.8</v>
      </c>
      <c r="H44" s="176">
        <f>'пп 1'!F408</f>
        <v>3059.8</v>
      </c>
      <c r="I44" s="176">
        <f>'пп 1'!F409</f>
        <v>3059.8</v>
      </c>
      <c r="J44" s="176">
        <f>'пп 1'!F410</f>
        <v>3059.8</v>
      </c>
    </row>
    <row r="45" spans="1:10" x14ac:dyDescent="0.25">
      <c r="A45" s="389"/>
      <c r="B45" s="117" t="s">
        <v>180</v>
      </c>
      <c r="C45" s="176">
        <f t="shared" si="0"/>
        <v>718875.10000000009</v>
      </c>
      <c r="D45" s="176">
        <f>'пп 1'!G404</f>
        <v>114404.2</v>
      </c>
      <c r="E45" s="176">
        <f>'пп 1'!G405</f>
        <v>99571.4</v>
      </c>
      <c r="F45" s="176">
        <f>'пп 1'!G406</f>
        <v>100979.9</v>
      </c>
      <c r="G45" s="176">
        <f>'пп 1'!G407</f>
        <v>100979.9</v>
      </c>
      <c r="H45" s="176">
        <f>'пп 1'!G408</f>
        <v>100979.9</v>
      </c>
      <c r="I45" s="176">
        <f>'пп 1'!G409</f>
        <v>100979.9</v>
      </c>
      <c r="J45" s="176">
        <f>'пп 1'!G410</f>
        <v>100979.9</v>
      </c>
    </row>
    <row r="46" spans="1:10" x14ac:dyDescent="0.25">
      <c r="A46" s="389"/>
      <c r="B46" s="117" t="s">
        <v>181</v>
      </c>
      <c r="C46" s="176">
        <f t="shared" si="0"/>
        <v>26.3</v>
      </c>
      <c r="D46" s="176">
        <f>'пп 1'!H404</f>
        <v>26.3</v>
      </c>
      <c r="E46" s="176">
        <f>'пп 1'!H405</f>
        <v>0</v>
      </c>
      <c r="F46" s="176">
        <v>0</v>
      </c>
      <c r="G46" s="176">
        <v>0</v>
      </c>
      <c r="H46" s="176">
        <v>0</v>
      </c>
      <c r="I46" s="176">
        <v>0</v>
      </c>
      <c r="J46" s="176">
        <v>0</v>
      </c>
    </row>
    <row r="47" spans="1:10" ht="30" x14ac:dyDescent="0.25">
      <c r="A47" s="389"/>
      <c r="B47" s="117" t="s">
        <v>182</v>
      </c>
      <c r="C47" s="176">
        <f t="shared" si="0"/>
        <v>0</v>
      </c>
      <c r="D47" s="176">
        <f>'пп 1'!I404</f>
        <v>0</v>
      </c>
      <c r="E47" s="176">
        <v>0</v>
      </c>
      <c r="F47" s="176">
        <v>0</v>
      </c>
      <c r="G47" s="176">
        <v>0</v>
      </c>
      <c r="H47" s="176">
        <v>0</v>
      </c>
      <c r="I47" s="176">
        <v>0</v>
      </c>
      <c r="J47" s="176">
        <v>0</v>
      </c>
    </row>
    <row r="48" spans="1:10" x14ac:dyDescent="0.25">
      <c r="A48" s="389"/>
      <c r="B48" s="43" t="s">
        <v>183</v>
      </c>
      <c r="C48" s="177">
        <f>SUM(D48:J48)</f>
        <v>748315.49999999988</v>
      </c>
      <c r="D48" s="177">
        <f>SUM(D43:D47)</f>
        <v>118254.2</v>
      </c>
      <c r="E48" s="177">
        <f t="shared" ref="E48:J48" si="1">SUM(E43:E47)</f>
        <v>109862.79999999999</v>
      </c>
      <c r="F48" s="177">
        <f t="shared" si="1"/>
        <v>104039.7</v>
      </c>
      <c r="G48" s="177">
        <f t="shared" si="1"/>
        <v>104039.7</v>
      </c>
      <c r="H48" s="177">
        <f t="shared" si="1"/>
        <v>104039.7</v>
      </c>
      <c r="I48" s="177">
        <f t="shared" si="1"/>
        <v>104039.7</v>
      </c>
      <c r="J48" s="177">
        <f t="shared" si="1"/>
        <v>104039.7</v>
      </c>
    </row>
    <row r="50" spans="7:8" x14ac:dyDescent="0.25">
      <c r="G50" s="44"/>
      <c r="H50" s="44"/>
    </row>
  </sheetData>
  <mergeCells count="37">
    <mergeCell ref="J31:J32"/>
    <mergeCell ref="I31:I32"/>
    <mergeCell ref="A42:A48"/>
    <mergeCell ref="B18:J18"/>
    <mergeCell ref="B17:J17"/>
    <mergeCell ref="B39:J39"/>
    <mergeCell ref="B35:J35"/>
    <mergeCell ref="B22:J22"/>
    <mergeCell ref="B19:J19"/>
    <mergeCell ref="B37:J37"/>
    <mergeCell ref="B12:J12"/>
    <mergeCell ref="B9:J9"/>
    <mergeCell ref="B8:J8"/>
    <mergeCell ref="B7:J7"/>
    <mergeCell ref="A10:A11"/>
    <mergeCell ref="A12:A20"/>
    <mergeCell ref="B16:J16"/>
    <mergeCell ref="B15:J15"/>
    <mergeCell ref="B14:J14"/>
    <mergeCell ref="B20:J20"/>
    <mergeCell ref="B13:J13"/>
    <mergeCell ref="A2:J4"/>
    <mergeCell ref="B41:J41"/>
    <mergeCell ref="A21:A40"/>
    <mergeCell ref="B33:J33"/>
    <mergeCell ref="E31:E32"/>
    <mergeCell ref="F31:F32"/>
    <mergeCell ref="G31:G32"/>
    <mergeCell ref="H31:H32"/>
    <mergeCell ref="B31:B32"/>
    <mergeCell ref="C31:C32"/>
    <mergeCell ref="D31:D32"/>
    <mergeCell ref="B6:J6"/>
    <mergeCell ref="B30:J30"/>
    <mergeCell ref="B28:J28"/>
    <mergeCell ref="B26:J26"/>
    <mergeCell ref="B24:J24"/>
  </mergeCells>
  <pageMargins left="0.70866141732283472" right="0.70866141732283472" top="0.74803149606299213" bottom="0.74803149606299213" header="0.31496062992125984" footer="0.31496062992125984"/>
  <pageSetup paperSize="9" scale="54" firstPageNumber="22" fitToHeight="0" orientation="portrait" useFirstPageNumber="1" horizontalDpi="300" verticalDpi="300" r:id="rId1"/>
  <headerFooter>
    <oddHeader>&amp;C&amp;12&amp;P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03:A122"/>
  <sheetViews>
    <sheetView view="pageLayout" zoomScale="80" zoomScalePageLayoutView="80" workbookViewId="0">
      <selection activeCell="A58" sqref="A58"/>
    </sheetView>
  </sheetViews>
  <sheetFormatPr defaultRowHeight="15" x14ac:dyDescent="0.25"/>
  <cols>
    <col min="1" max="16384" width="9.140625" style="41"/>
  </cols>
  <sheetData>
    <row r="103" ht="24" customHeight="1" x14ac:dyDescent="0.25"/>
    <row r="122" ht="37.5" customHeight="1" x14ac:dyDescent="0.25"/>
  </sheetData>
  <pageMargins left="0.70866141732283472" right="0.70866141732283472" top="0.74803149606299213" bottom="0.74803149606299213" header="0.31496062992125984" footer="0.31496062992125984"/>
  <pageSetup paperSize="9" scale="47" firstPageNumber="23" fitToHeight="0" orientation="portrait" useFirstPageNumber="1" horizontalDpi="300" verticalDpi="300" r:id="rId1"/>
  <headerFooter>
    <oddHeader>&amp;C&amp;12&amp;P</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53"/>
  <sheetViews>
    <sheetView view="pageLayout" topLeftCell="B1" zoomScale="70" zoomScalePageLayoutView="70" workbookViewId="0">
      <selection activeCell="I31" sqref="H29:I33"/>
    </sheetView>
  </sheetViews>
  <sheetFormatPr defaultRowHeight="15" x14ac:dyDescent="0.25"/>
  <cols>
    <col min="1" max="1" width="9.140625" style="41" hidden="1" customWidth="1"/>
    <col min="2" max="2" width="9.140625" style="41"/>
    <col min="3" max="3" width="29.42578125" style="41" customWidth="1"/>
    <col min="4" max="4" width="10.28515625" style="41" customWidth="1"/>
    <col min="5" max="5" width="9.85546875" style="41" customWidth="1"/>
    <col min="6" max="6" width="12.42578125" style="41" customWidth="1"/>
    <col min="7" max="7" width="33.85546875" style="41" customWidth="1"/>
    <col min="8" max="8" width="23.7109375" style="41" customWidth="1"/>
    <col min="9" max="9" width="37" style="41" customWidth="1"/>
    <col min="10" max="10" width="9.140625" style="41"/>
    <col min="11" max="11" width="16.85546875" style="41" customWidth="1"/>
    <col min="12" max="12" width="29" style="41" customWidth="1"/>
    <col min="13" max="13" width="11.140625" style="41" customWidth="1"/>
    <col min="14" max="16384" width="9.140625" style="41"/>
  </cols>
  <sheetData>
    <row r="1" spans="2:9" x14ac:dyDescent="0.25">
      <c r="B1" s="415" t="s">
        <v>673</v>
      </c>
      <c r="C1" s="415"/>
      <c r="D1" s="415"/>
      <c r="E1" s="415"/>
      <c r="F1" s="415"/>
      <c r="G1" s="415"/>
      <c r="H1" s="415"/>
      <c r="I1" s="415"/>
    </row>
    <row r="2" spans="2:9" x14ac:dyDescent="0.25">
      <c r="B2" s="415"/>
      <c r="C2" s="415"/>
      <c r="D2" s="415"/>
      <c r="E2" s="415"/>
      <c r="F2" s="415"/>
      <c r="G2" s="415"/>
      <c r="H2" s="415"/>
      <c r="I2" s="415"/>
    </row>
    <row r="3" spans="2:9" ht="30.75" customHeight="1" x14ac:dyDescent="0.25">
      <c r="B3" s="415"/>
      <c r="C3" s="415"/>
      <c r="D3" s="415"/>
      <c r="E3" s="415"/>
      <c r="F3" s="415"/>
      <c r="G3" s="415"/>
      <c r="H3" s="415"/>
      <c r="I3" s="415"/>
    </row>
    <row r="4" spans="2:9" ht="15.75" thickBot="1" x14ac:dyDescent="0.3"/>
    <row r="5" spans="2:9" ht="74.25" customHeight="1" x14ac:dyDescent="0.25">
      <c r="B5" s="118" t="s">
        <v>249</v>
      </c>
      <c r="C5" s="401" t="s">
        <v>251</v>
      </c>
      <c r="D5" s="401" t="s">
        <v>252</v>
      </c>
      <c r="E5" s="401" t="s">
        <v>253</v>
      </c>
      <c r="F5" s="401" t="s">
        <v>254</v>
      </c>
      <c r="G5" s="401" t="s">
        <v>255</v>
      </c>
      <c r="H5" s="401" t="s">
        <v>256</v>
      </c>
      <c r="I5" s="401" t="s">
        <v>257</v>
      </c>
    </row>
    <row r="6" spans="2:9" ht="16.5" customHeight="1" thickBot="1" x14ac:dyDescent="0.3">
      <c r="B6" s="119" t="s">
        <v>250</v>
      </c>
      <c r="C6" s="402"/>
      <c r="D6" s="402"/>
      <c r="E6" s="402"/>
      <c r="F6" s="402"/>
      <c r="G6" s="402"/>
      <c r="H6" s="402"/>
      <c r="I6" s="402"/>
    </row>
    <row r="7" spans="2:9" x14ac:dyDescent="0.25">
      <c r="B7" s="121">
        <v>1</v>
      </c>
      <c r="C7" s="105">
        <v>2</v>
      </c>
      <c r="D7" s="105">
        <v>3</v>
      </c>
      <c r="E7" s="105">
        <v>4</v>
      </c>
      <c r="F7" s="105">
        <v>5</v>
      </c>
      <c r="G7" s="105">
        <v>6</v>
      </c>
      <c r="H7" s="105">
        <v>7</v>
      </c>
      <c r="I7" s="105">
        <v>8</v>
      </c>
    </row>
    <row r="8" spans="2:9" ht="39.75" customHeight="1" x14ac:dyDescent="0.25">
      <c r="B8" s="422" t="s">
        <v>670</v>
      </c>
      <c r="C8" s="423"/>
      <c r="D8" s="423"/>
      <c r="E8" s="423"/>
      <c r="F8" s="423"/>
      <c r="G8" s="423"/>
      <c r="H8" s="423"/>
      <c r="I8" s="424"/>
    </row>
    <row r="9" spans="2:9" x14ac:dyDescent="0.25">
      <c r="B9" s="425">
        <v>1</v>
      </c>
      <c r="C9" s="425" t="s">
        <v>265</v>
      </c>
      <c r="D9" s="425" t="s">
        <v>259</v>
      </c>
      <c r="E9" s="425" t="s">
        <v>260</v>
      </c>
      <c r="F9" s="425" t="s">
        <v>672</v>
      </c>
      <c r="G9" s="114" t="s">
        <v>266</v>
      </c>
      <c r="H9" s="425" t="s">
        <v>262</v>
      </c>
      <c r="I9" s="425" t="s">
        <v>272</v>
      </c>
    </row>
    <row r="10" spans="2:9" ht="60" x14ac:dyDescent="0.25">
      <c r="B10" s="426"/>
      <c r="C10" s="426"/>
      <c r="D10" s="426"/>
      <c r="E10" s="426"/>
      <c r="F10" s="426"/>
      <c r="G10" s="114" t="s">
        <v>267</v>
      </c>
      <c r="H10" s="426"/>
      <c r="I10" s="426"/>
    </row>
    <row r="11" spans="2:9" x14ac:dyDescent="0.25">
      <c r="B11" s="426"/>
      <c r="C11" s="426"/>
      <c r="D11" s="426"/>
      <c r="E11" s="426"/>
      <c r="F11" s="426"/>
      <c r="G11" s="114" t="s">
        <v>268</v>
      </c>
      <c r="H11" s="426"/>
      <c r="I11" s="426"/>
    </row>
    <row r="12" spans="2:9" ht="30" x14ac:dyDescent="0.25">
      <c r="B12" s="426"/>
      <c r="C12" s="426"/>
      <c r="D12" s="426"/>
      <c r="E12" s="426"/>
      <c r="F12" s="426"/>
      <c r="G12" s="114" t="s">
        <v>269</v>
      </c>
      <c r="H12" s="426"/>
      <c r="I12" s="426"/>
    </row>
    <row r="13" spans="2:9" x14ac:dyDescent="0.25">
      <c r="B13" s="426"/>
      <c r="C13" s="426"/>
      <c r="D13" s="426"/>
      <c r="E13" s="426"/>
      <c r="F13" s="426"/>
      <c r="G13" s="114" t="s">
        <v>270</v>
      </c>
      <c r="H13" s="426"/>
      <c r="I13" s="426"/>
    </row>
    <row r="14" spans="2:9" ht="30" x14ac:dyDescent="0.25">
      <c r="B14" s="427"/>
      <c r="C14" s="427"/>
      <c r="D14" s="427"/>
      <c r="E14" s="427"/>
      <c r="F14" s="427"/>
      <c r="G14" s="114" t="s">
        <v>271</v>
      </c>
      <c r="H14" s="427"/>
      <c r="I14" s="427"/>
    </row>
    <row r="15" spans="2:9" ht="39" customHeight="1" thickBot="1" x14ac:dyDescent="0.3">
      <c r="B15" s="406" t="s">
        <v>671</v>
      </c>
      <c r="C15" s="407"/>
      <c r="D15" s="407"/>
      <c r="E15" s="407"/>
      <c r="F15" s="407"/>
      <c r="G15" s="407"/>
      <c r="H15" s="407"/>
      <c r="I15" s="408"/>
    </row>
    <row r="16" spans="2:9" ht="51" customHeight="1" x14ac:dyDescent="0.25">
      <c r="B16" s="401">
        <v>1</v>
      </c>
      <c r="C16" s="410" t="s">
        <v>275</v>
      </c>
      <c r="D16" s="401" t="s">
        <v>273</v>
      </c>
      <c r="E16" s="401" t="s">
        <v>260</v>
      </c>
      <c r="F16" s="401" t="s">
        <v>261</v>
      </c>
      <c r="G16" s="111" t="s">
        <v>276</v>
      </c>
      <c r="H16" s="401" t="s">
        <v>262</v>
      </c>
      <c r="I16" s="111" t="s">
        <v>263</v>
      </c>
    </row>
    <row r="17" spans="2:9" ht="90" customHeight="1" x14ac:dyDescent="0.25">
      <c r="B17" s="409"/>
      <c r="C17" s="411"/>
      <c r="D17" s="409"/>
      <c r="E17" s="409"/>
      <c r="F17" s="409"/>
      <c r="G17" s="111" t="s">
        <v>277</v>
      </c>
      <c r="H17" s="409"/>
      <c r="I17" s="111" t="s">
        <v>232</v>
      </c>
    </row>
    <row r="18" spans="2:9" ht="93.75" customHeight="1" x14ac:dyDescent="0.25">
      <c r="B18" s="409"/>
      <c r="C18" s="411"/>
      <c r="D18" s="409"/>
      <c r="E18" s="409"/>
      <c r="F18" s="409"/>
      <c r="G18" s="111" t="s">
        <v>278</v>
      </c>
      <c r="H18" s="409"/>
      <c r="I18" s="64"/>
    </row>
    <row r="19" spans="2:9" ht="87.75" customHeight="1" thickBot="1" x14ac:dyDescent="0.3">
      <c r="B19" s="402"/>
      <c r="C19" s="412"/>
      <c r="D19" s="402"/>
      <c r="E19" s="402"/>
      <c r="F19" s="402"/>
      <c r="G19" s="120" t="s">
        <v>279</v>
      </c>
      <c r="H19" s="402"/>
      <c r="I19" s="65"/>
    </row>
    <row r="20" spans="2:9" ht="39" customHeight="1" thickBot="1" x14ac:dyDescent="0.3">
      <c r="B20" s="403" t="s">
        <v>280</v>
      </c>
      <c r="C20" s="404"/>
      <c r="D20" s="404"/>
      <c r="E20" s="404"/>
      <c r="F20" s="404"/>
      <c r="G20" s="404"/>
      <c r="H20" s="404"/>
      <c r="I20" s="405"/>
    </row>
    <row r="21" spans="2:9" ht="50.25" customHeight="1" x14ac:dyDescent="0.25">
      <c r="B21" s="401">
        <v>1</v>
      </c>
      <c r="C21" s="410" t="s">
        <v>281</v>
      </c>
      <c r="D21" s="401" t="s">
        <v>273</v>
      </c>
      <c r="E21" s="401" t="s">
        <v>260</v>
      </c>
      <c r="F21" s="401" t="s">
        <v>261</v>
      </c>
      <c r="G21" s="111" t="s">
        <v>276</v>
      </c>
      <c r="H21" s="401" t="s">
        <v>262</v>
      </c>
      <c r="I21" s="111" t="s">
        <v>263</v>
      </c>
    </row>
    <row r="22" spans="2:9" ht="78" customHeight="1" x14ac:dyDescent="0.25">
      <c r="B22" s="409"/>
      <c r="C22" s="411"/>
      <c r="D22" s="409"/>
      <c r="E22" s="409"/>
      <c r="F22" s="409"/>
      <c r="G22" s="111" t="s">
        <v>282</v>
      </c>
      <c r="H22" s="409"/>
      <c r="I22" s="111" t="s">
        <v>232</v>
      </c>
    </row>
    <row r="23" spans="2:9" ht="73.5" customHeight="1" x14ac:dyDescent="0.25">
      <c r="B23" s="409"/>
      <c r="C23" s="411"/>
      <c r="D23" s="409"/>
      <c r="E23" s="409"/>
      <c r="F23" s="409"/>
      <c r="G23" s="111" t="s">
        <v>283</v>
      </c>
      <c r="H23" s="409"/>
      <c r="I23" s="64"/>
    </row>
    <row r="24" spans="2:9" ht="80.25" customHeight="1" thickBot="1" x14ac:dyDescent="0.3">
      <c r="B24" s="402"/>
      <c r="C24" s="412"/>
      <c r="D24" s="402"/>
      <c r="E24" s="402"/>
      <c r="F24" s="402"/>
      <c r="G24" s="120" t="s">
        <v>284</v>
      </c>
      <c r="H24" s="402"/>
      <c r="I24" s="65"/>
    </row>
    <row r="25" spans="2:9" ht="50.25" customHeight="1" thickBot="1" x14ac:dyDescent="0.3">
      <c r="B25" s="403" t="s">
        <v>285</v>
      </c>
      <c r="C25" s="404"/>
      <c r="D25" s="404"/>
      <c r="E25" s="404"/>
      <c r="F25" s="404"/>
      <c r="G25" s="404"/>
      <c r="H25" s="404"/>
      <c r="I25" s="405"/>
    </row>
    <row r="26" spans="2:9" ht="51.75" customHeight="1" x14ac:dyDescent="0.25">
      <c r="B26" s="401">
        <v>1</v>
      </c>
      <c r="C26" s="410" t="s">
        <v>760</v>
      </c>
      <c r="D26" s="401" t="s">
        <v>286</v>
      </c>
      <c r="E26" s="401" t="s">
        <v>260</v>
      </c>
      <c r="F26" s="401" t="s">
        <v>261</v>
      </c>
      <c r="G26" s="413" t="s">
        <v>761</v>
      </c>
      <c r="H26" s="401" t="s">
        <v>262</v>
      </c>
      <c r="I26" s="111" t="s">
        <v>263</v>
      </c>
    </row>
    <row r="27" spans="2:9" ht="57.75" customHeight="1" thickBot="1" x14ac:dyDescent="0.3">
      <c r="B27" s="402"/>
      <c r="C27" s="412"/>
      <c r="D27" s="402"/>
      <c r="E27" s="402"/>
      <c r="F27" s="402"/>
      <c r="G27" s="414"/>
      <c r="H27" s="402"/>
      <c r="I27" s="120" t="s">
        <v>232</v>
      </c>
    </row>
    <row r="28" spans="2:9" ht="48.75" customHeight="1" thickBot="1" x14ac:dyDescent="0.3">
      <c r="B28" s="417" t="s">
        <v>408</v>
      </c>
      <c r="C28" s="418"/>
      <c r="D28" s="418"/>
      <c r="E28" s="418"/>
      <c r="F28" s="418"/>
      <c r="G28" s="404"/>
      <c r="H28" s="418"/>
      <c r="I28" s="405"/>
    </row>
    <row r="29" spans="2:9" ht="44.25" customHeight="1" x14ac:dyDescent="0.25">
      <c r="B29" s="400">
        <v>1</v>
      </c>
      <c r="C29" s="400" t="s">
        <v>409</v>
      </c>
      <c r="D29" s="400" t="s">
        <v>410</v>
      </c>
      <c r="E29" s="400" t="s">
        <v>260</v>
      </c>
      <c r="F29" s="400" t="s">
        <v>261</v>
      </c>
      <c r="G29" s="66" t="s">
        <v>411</v>
      </c>
      <c r="H29" s="400" t="s">
        <v>262</v>
      </c>
      <c r="I29" s="111" t="s">
        <v>263</v>
      </c>
    </row>
    <row r="30" spans="2:9" ht="42" customHeight="1" x14ac:dyDescent="0.25">
      <c r="B30" s="400"/>
      <c r="C30" s="400"/>
      <c r="D30" s="400"/>
      <c r="E30" s="400"/>
      <c r="F30" s="400"/>
      <c r="G30" s="66" t="s">
        <v>412</v>
      </c>
      <c r="H30" s="400"/>
      <c r="I30" s="111" t="s">
        <v>232</v>
      </c>
    </row>
    <row r="31" spans="2:9" ht="57.75" customHeight="1" x14ac:dyDescent="0.25">
      <c r="B31" s="400"/>
      <c r="C31" s="400"/>
      <c r="D31" s="400"/>
      <c r="E31" s="400"/>
      <c r="F31" s="400"/>
      <c r="G31" s="67"/>
      <c r="H31" s="400"/>
      <c r="I31" s="395"/>
    </row>
    <row r="32" spans="2:9" ht="0.75" customHeight="1" x14ac:dyDescent="0.25">
      <c r="B32" s="400"/>
      <c r="C32" s="400"/>
      <c r="D32" s="400"/>
      <c r="E32" s="400"/>
      <c r="F32" s="400"/>
      <c r="G32" s="67"/>
      <c r="H32" s="400"/>
      <c r="I32" s="395"/>
    </row>
    <row r="33" spans="2:9" ht="48" hidden="1" customHeight="1" thickBot="1" x14ac:dyDescent="0.3">
      <c r="B33" s="400"/>
      <c r="C33" s="400"/>
      <c r="D33" s="400"/>
      <c r="E33" s="400"/>
      <c r="F33" s="400"/>
      <c r="G33" s="68"/>
      <c r="H33" s="400"/>
      <c r="I33" s="396"/>
    </row>
    <row r="34" spans="2:9" ht="48" customHeight="1" x14ac:dyDescent="0.25">
      <c r="B34" s="397" t="s">
        <v>413</v>
      </c>
      <c r="C34" s="398"/>
      <c r="D34" s="398"/>
      <c r="E34" s="398"/>
      <c r="F34" s="398"/>
      <c r="G34" s="398"/>
      <c r="H34" s="398"/>
      <c r="I34" s="399"/>
    </row>
    <row r="35" spans="2:9" ht="30" customHeight="1" x14ac:dyDescent="0.25">
      <c r="B35" s="117"/>
      <c r="C35" s="117"/>
      <c r="D35" s="117"/>
      <c r="E35" s="117"/>
      <c r="F35" s="117"/>
      <c r="G35" s="117" t="s">
        <v>288</v>
      </c>
      <c r="H35" s="117"/>
      <c r="I35" s="117" t="s">
        <v>263</v>
      </c>
    </row>
    <row r="36" spans="2:9" ht="49.5" customHeight="1" x14ac:dyDescent="0.25">
      <c r="B36" s="409">
        <v>1</v>
      </c>
      <c r="C36" s="411" t="s">
        <v>287</v>
      </c>
      <c r="D36" s="409" t="s">
        <v>273</v>
      </c>
      <c r="E36" s="409" t="s">
        <v>260</v>
      </c>
      <c r="F36" s="409" t="s">
        <v>261</v>
      </c>
      <c r="G36" s="111" t="s">
        <v>289</v>
      </c>
      <c r="H36" s="409" t="s">
        <v>262</v>
      </c>
      <c r="I36" s="111" t="s">
        <v>232</v>
      </c>
    </row>
    <row r="37" spans="2:9" ht="75" customHeight="1" x14ac:dyDescent="0.25">
      <c r="B37" s="409"/>
      <c r="C37" s="411"/>
      <c r="D37" s="409"/>
      <c r="E37" s="409"/>
      <c r="F37" s="409"/>
      <c r="G37" s="111" t="s">
        <v>290</v>
      </c>
      <c r="H37" s="409"/>
      <c r="I37" s="64"/>
    </row>
    <row r="38" spans="2:9" ht="75.75" customHeight="1" thickBot="1" x14ac:dyDescent="0.3">
      <c r="B38" s="409"/>
      <c r="C38" s="411"/>
      <c r="D38" s="409"/>
      <c r="E38" s="409"/>
      <c r="F38" s="409"/>
      <c r="G38" s="120" t="s">
        <v>291</v>
      </c>
      <c r="H38" s="409"/>
      <c r="I38" s="65"/>
    </row>
    <row r="39" spans="2:9" ht="74.25" customHeight="1" thickBot="1" x14ac:dyDescent="0.3">
      <c r="B39" s="402"/>
      <c r="C39" s="412"/>
      <c r="D39" s="402"/>
      <c r="E39" s="402"/>
      <c r="F39" s="402"/>
      <c r="G39" s="120" t="s">
        <v>291</v>
      </c>
      <c r="H39" s="402"/>
      <c r="I39" s="65"/>
    </row>
    <row r="40" spans="2:9" ht="24.75" customHeight="1" thickBot="1" x14ac:dyDescent="0.3">
      <c r="B40" s="403" t="s">
        <v>414</v>
      </c>
      <c r="C40" s="404"/>
      <c r="D40" s="404"/>
      <c r="E40" s="404"/>
      <c r="F40" s="404"/>
      <c r="G40" s="404"/>
      <c r="H40" s="404"/>
      <c r="I40" s="405"/>
    </row>
    <row r="41" spans="2:9" ht="30" x14ac:dyDescent="0.25">
      <c r="B41" s="401">
        <v>1</v>
      </c>
      <c r="C41" s="410" t="s">
        <v>292</v>
      </c>
      <c r="D41" s="401" t="s">
        <v>286</v>
      </c>
      <c r="E41" s="401" t="s">
        <v>260</v>
      </c>
      <c r="F41" s="401" t="s">
        <v>261</v>
      </c>
      <c r="G41" s="111" t="s">
        <v>293</v>
      </c>
      <c r="H41" s="401" t="s">
        <v>262</v>
      </c>
      <c r="I41" s="111" t="s">
        <v>263</v>
      </c>
    </row>
    <row r="42" spans="2:9" ht="136.5" customHeight="1" x14ac:dyDescent="0.25">
      <c r="B42" s="409"/>
      <c r="C42" s="411"/>
      <c r="D42" s="409"/>
      <c r="E42" s="409"/>
      <c r="F42" s="409"/>
      <c r="G42" s="111" t="s">
        <v>294</v>
      </c>
      <c r="H42" s="409"/>
      <c r="I42" s="111" t="s">
        <v>232</v>
      </c>
    </row>
    <row r="43" spans="2:9" ht="30" customHeight="1" x14ac:dyDescent="0.25">
      <c r="B43" s="409"/>
      <c r="C43" s="411"/>
      <c r="D43" s="409"/>
      <c r="E43" s="409"/>
      <c r="F43" s="409"/>
      <c r="G43" s="111" t="s">
        <v>295</v>
      </c>
      <c r="H43" s="409"/>
      <c r="I43" s="64"/>
    </row>
    <row r="44" spans="2:9" ht="90.75" customHeight="1" thickBot="1" x14ac:dyDescent="0.3">
      <c r="B44" s="402"/>
      <c r="C44" s="412"/>
      <c r="D44" s="402"/>
      <c r="E44" s="402"/>
      <c r="F44" s="402"/>
      <c r="G44" s="120" t="s">
        <v>296</v>
      </c>
      <c r="H44" s="402"/>
      <c r="I44" s="65"/>
    </row>
    <row r="45" spans="2:9" ht="51.75" customHeight="1" thickBot="1" x14ac:dyDescent="0.3">
      <c r="B45" s="403" t="s">
        <v>415</v>
      </c>
      <c r="C45" s="404"/>
      <c r="D45" s="404"/>
      <c r="E45" s="404"/>
      <c r="F45" s="404"/>
      <c r="G45" s="404"/>
      <c r="H45" s="404"/>
      <c r="I45" s="405"/>
    </row>
    <row r="46" spans="2:9" ht="40.5" customHeight="1" x14ac:dyDescent="0.25">
      <c r="B46" s="401">
        <v>1</v>
      </c>
      <c r="C46" s="410" t="s">
        <v>297</v>
      </c>
      <c r="D46" s="401" t="s">
        <v>273</v>
      </c>
      <c r="E46" s="401" t="s">
        <v>260</v>
      </c>
      <c r="F46" s="401" t="s">
        <v>261</v>
      </c>
      <c r="G46" s="111" t="s">
        <v>298</v>
      </c>
      <c r="H46" s="401" t="s">
        <v>262</v>
      </c>
      <c r="I46" s="410" t="s">
        <v>300</v>
      </c>
    </row>
    <row r="47" spans="2:9" ht="136.5" customHeight="1" thickBot="1" x14ac:dyDescent="0.3">
      <c r="B47" s="402"/>
      <c r="C47" s="412"/>
      <c r="D47" s="402"/>
      <c r="E47" s="402"/>
      <c r="F47" s="402"/>
      <c r="G47" s="120" t="s">
        <v>299</v>
      </c>
      <c r="H47" s="402"/>
      <c r="I47" s="412"/>
    </row>
    <row r="48" spans="2:9" ht="54.75" customHeight="1" x14ac:dyDescent="0.25">
      <c r="B48" s="419" t="s">
        <v>727</v>
      </c>
      <c r="C48" s="420"/>
      <c r="D48" s="420"/>
      <c r="E48" s="420"/>
      <c r="F48" s="420"/>
      <c r="G48" s="420"/>
      <c r="H48" s="420"/>
      <c r="I48" s="421"/>
    </row>
    <row r="49" spans="2:9" ht="77.25" customHeight="1" x14ac:dyDescent="0.25">
      <c r="B49" s="152">
        <v>1</v>
      </c>
      <c r="C49" s="151" t="s">
        <v>729</v>
      </c>
      <c r="D49" s="152" t="s">
        <v>273</v>
      </c>
      <c r="E49" s="152" t="s">
        <v>260</v>
      </c>
      <c r="F49" s="152" t="s">
        <v>261</v>
      </c>
      <c r="G49" s="151" t="s">
        <v>728</v>
      </c>
      <c r="H49" s="152" t="s">
        <v>262</v>
      </c>
      <c r="I49" s="151" t="s">
        <v>732</v>
      </c>
    </row>
    <row r="50" spans="2:9" ht="65.25" customHeight="1" x14ac:dyDescent="0.25">
      <c r="B50" s="299" t="s">
        <v>730</v>
      </c>
      <c r="C50" s="416"/>
      <c r="D50" s="416"/>
      <c r="E50" s="416"/>
      <c r="F50" s="416"/>
      <c r="G50" s="416"/>
      <c r="H50" s="416"/>
      <c r="I50" s="300"/>
    </row>
    <row r="51" spans="2:9" ht="62.25" customHeight="1" x14ac:dyDescent="0.25">
      <c r="B51" s="400">
        <v>1</v>
      </c>
      <c r="C51" s="242" t="s">
        <v>674</v>
      </c>
      <c r="D51" s="400" t="s">
        <v>273</v>
      </c>
      <c r="E51" s="400" t="s">
        <v>260</v>
      </c>
      <c r="F51" s="400" t="s">
        <v>261</v>
      </c>
      <c r="G51" s="117" t="s">
        <v>675</v>
      </c>
      <c r="H51" s="400" t="s">
        <v>262</v>
      </c>
      <c r="I51" s="117" t="s">
        <v>263</v>
      </c>
    </row>
    <row r="52" spans="2:9" ht="42" customHeight="1" x14ac:dyDescent="0.25">
      <c r="B52" s="400"/>
      <c r="C52" s="242"/>
      <c r="D52" s="400"/>
      <c r="E52" s="400"/>
      <c r="F52" s="400"/>
      <c r="G52" s="117" t="s">
        <v>676</v>
      </c>
      <c r="H52" s="400"/>
      <c r="I52" s="117" t="s">
        <v>232</v>
      </c>
    </row>
    <row r="53" spans="2:9" ht="61.5" customHeight="1" x14ac:dyDescent="0.25">
      <c r="B53" s="400"/>
      <c r="C53" s="242"/>
      <c r="D53" s="400"/>
      <c r="E53" s="400"/>
      <c r="F53" s="400"/>
      <c r="G53" s="117" t="s">
        <v>677</v>
      </c>
      <c r="H53" s="400"/>
      <c r="I53" s="106"/>
    </row>
  </sheetData>
  <mergeCells count="76">
    <mergeCell ref="B48:I48"/>
    <mergeCell ref="B8:I8"/>
    <mergeCell ref="B9:B14"/>
    <mergeCell ref="C9:C14"/>
    <mergeCell ref="D9:D14"/>
    <mergeCell ref="E9:E14"/>
    <mergeCell ref="F9:F14"/>
    <mergeCell ref="H9:H14"/>
    <mergeCell ref="I9:I14"/>
    <mergeCell ref="F36:F39"/>
    <mergeCell ref="H36:H39"/>
    <mergeCell ref="B26:B27"/>
    <mergeCell ref="C26:C27"/>
    <mergeCell ref="D26:D27"/>
    <mergeCell ref="E26:E27"/>
    <mergeCell ref="F26:F27"/>
    <mergeCell ref="B1:I3"/>
    <mergeCell ref="I46:I47"/>
    <mergeCell ref="B50:I50"/>
    <mergeCell ref="B51:B53"/>
    <mergeCell ref="C51:C53"/>
    <mergeCell ref="D51:D53"/>
    <mergeCell ref="E51:E53"/>
    <mergeCell ref="F51:F53"/>
    <mergeCell ref="H51:H53"/>
    <mergeCell ref="B46:B47"/>
    <mergeCell ref="H26:H27"/>
    <mergeCell ref="B28:I28"/>
    <mergeCell ref="B36:B39"/>
    <mergeCell ref="C36:C39"/>
    <mergeCell ref="D36:D39"/>
    <mergeCell ref="E36:E39"/>
    <mergeCell ref="G26:G27"/>
    <mergeCell ref="C46:C47"/>
    <mergeCell ref="D46:D47"/>
    <mergeCell ref="E46:E47"/>
    <mergeCell ref="F46:F47"/>
    <mergeCell ref="H46:H47"/>
    <mergeCell ref="B45:I45"/>
    <mergeCell ref="B40:I40"/>
    <mergeCell ref="B41:B44"/>
    <mergeCell ref="C41:C44"/>
    <mergeCell ref="D41:D44"/>
    <mergeCell ref="E41:E44"/>
    <mergeCell ref="F41:F44"/>
    <mergeCell ref="H41:H44"/>
    <mergeCell ref="B25:I25"/>
    <mergeCell ref="B15:I15"/>
    <mergeCell ref="B16:B19"/>
    <mergeCell ref="C16:C19"/>
    <mergeCell ref="D16:D19"/>
    <mergeCell ref="E16:E19"/>
    <mergeCell ref="F16:F19"/>
    <mergeCell ref="H16:H19"/>
    <mergeCell ref="B20:I20"/>
    <mergeCell ref="B21:B24"/>
    <mergeCell ref="C21:C24"/>
    <mergeCell ref="D21:D24"/>
    <mergeCell ref="E21:E24"/>
    <mergeCell ref="F21:F24"/>
    <mergeCell ref="H21:H24"/>
    <mergeCell ref="H5:H6"/>
    <mergeCell ref="I5:I6"/>
    <mergeCell ref="C5:C6"/>
    <mergeCell ref="D5:D6"/>
    <mergeCell ref="E5:E6"/>
    <mergeCell ref="F5:F6"/>
    <mergeCell ref="G5:G6"/>
    <mergeCell ref="I31:I33"/>
    <mergeCell ref="B34:I34"/>
    <mergeCell ref="B29:B33"/>
    <mergeCell ref="C29:C33"/>
    <mergeCell ref="D29:D33"/>
    <mergeCell ref="E29:E33"/>
    <mergeCell ref="F29:F33"/>
    <mergeCell ref="H29:H33"/>
  </mergeCells>
  <hyperlinks>
    <hyperlink ref="G26" r:id="rId1" tooltip="Приказ Росстата от 30.12.2015 N 671 &quot;Об утверждении статистического инструментария для организации Министерством культуры Российской Федерации федерального статистического наблюдения за деятельностью учреждений культуры&quot;_x000b_{КонсультантПлюс}" display="consultantplus://offline/ref=4F326386C0462CC68D3673A784D5DDA645D4FA9BCFEAFBBC2885176E6726595C2B76100A96781C70j4zEG" xr:uid="{00000000-0004-0000-0800-000000000000}"/>
  </hyperlinks>
  <pageMargins left="0.70866141732283472" right="0.70866141732283472" top="0.74803149606299213" bottom="0.74803149606299213" header="0.31496062992125984" footer="0.31496062992125984"/>
  <pageSetup paperSize="9" scale="52" firstPageNumber="25" fitToHeight="0" orientation="portrait" useFirstPageNumber="1" horizontalDpi="300" verticalDpi="300" r:id="rId2"/>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19</vt:i4>
      </vt:variant>
      <vt:variant>
        <vt:lpstr>Именованные диапазоны</vt:lpstr>
      </vt:variant>
      <vt:variant>
        <vt:i4>11</vt:i4>
      </vt:variant>
    </vt:vector>
  </HeadingPairs>
  <TitlesOfParts>
    <vt:vector size="30" baseType="lpstr">
      <vt:lpstr>паспорт</vt:lpstr>
      <vt:lpstr>характеристика</vt:lpstr>
      <vt:lpstr>перечень показателей</vt:lpstr>
      <vt:lpstr>мп итого</vt:lpstr>
      <vt:lpstr>грбс</vt:lpstr>
      <vt:lpstr>механизм реализации</vt:lpstr>
      <vt:lpstr>паспорт пп1</vt:lpstr>
      <vt:lpstr>характеристика подпр 1</vt:lpstr>
      <vt:lpstr>перечень основных мероприятий 1</vt:lpstr>
      <vt:lpstr>пп 1</vt:lpstr>
      <vt:lpstr>паспорт пп2</vt:lpstr>
      <vt:lpstr>перечень основных мероприятий 2</vt:lpstr>
      <vt:lpstr>пп 2</vt:lpstr>
      <vt:lpstr>характеристики 2</vt:lpstr>
      <vt:lpstr>паспорт пп3</vt:lpstr>
      <vt:lpstr>пп3</vt:lpstr>
      <vt:lpstr>характеристика 3</vt:lpstr>
      <vt:lpstr>перечень основны мероприятий 3</vt:lpstr>
      <vt:lpstr>Лист1</vt:lpstr>
      <vt:lpstr>'пп 2'!OLE_LINK1</vt:lpstr>
      <vt:lpstr>грбс!Заголовки_для_печати</vt:lpstr>
      <vt:lpstr>'перечень основны мероприятий 3'!Заголовки_для_печати</vt:lpstr>
      <vt:lpstr>'пп 1'!Заголовки_для_печати</vt:lpstr>
      <vt:lpstr>'пп 2'!Заголовки_для_печати</vt:lpstr>
      <vt:lpstr>'мп итого'!Область_печати</vt:lpstr>
      <vt:lpstr>паспорт!Область_печати</vt:lpstr>
      <vt:lpstr>'паспорт пп3'!Область_печати</vt:lpstr>
      <vt:lpstr>'перечень показателей'!Область_печати</vt:lpstr>
      <vt:lpstr>'пп 1'!Область_печати</vt:lpstr>
      <vt:lpstr>'пп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2021-04-28T04:50:46Z</dcterms:modified>
</cp:coreProperties>
</file>