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аташова\Программа СЭР\"/>
    </mc:Choice>
  </mc:AlternateContent>
  <bookViews>
    <workbookView xWindow="0" yWindow="0" windowWidth="28800" windowHeight="12435"/>
  </bookViews>
  <sheets>
    <sheet name="Анализ показателей итог" sheetId="1" r:id="rId1"/>
  </sheets>
  <definedNames>
    <definedName name="_xlnm.Print_Area" localSheetId="0">'Анализ показателей итог'!$A$1:$J$92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H92" i="1" s="1"/>
  <c r="F92" i="1"/>
  <c r="H91" i="1"/>
  <c r="H89" i="1"/>
  <c r="H88" i="1"/>
  <c r="H86" i="1"/>
  <c r="H85" i="1"/>
  <c r="H84" i="1"/>
  <c r="H83" i="1"/>
  <c r="H82" i="1"/>
  <c r="H80" i="1"/>
  <c r="H79" i="1"/>
  <c r="H76" i="1"/>
  <c r="H75" i="1"/>
  <c r="H74" i="1"/>
  <c r="H73" i="1"/>
  <c r="H72" i="1"/>
  <c r="H71" i="1"/>
  <c r="H70" i="1"/>
  <c r="H69" i="1"/>
  <c r="H68" i="1"/>
  <c r="H66" i="1"/>
  <c r="H65" i="1"/>
  <c r="H64" i="1"/>
  <c r="H63" i="1"/>
  <c r="H62" i="1"/>
  <c r="H61" i="1"/>
  <c r="H59" i="1"/>
  <c r="H58" i="1"/>
  <c r="H57" i="1"/>
  <c r="D57" i="1"/>
  <c r="C57" i="1"/>
  <c r="E57" i="1" s="1"/>
  <c r="E59" i="1" s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F42" i="1"/>
  <c r="H42" i="1" s="1"/>
  <c r="D42" i="1"/>
  <c r="C42" i="1"/>
  <c r="E42" i="1" s="1"/>
  <c r="E44" i="1" s="1"/>
  <c r="H41" i="1"/>
  <c r="F41" i="1"/>
  <c r="F40" i="1"/>
  <c r="H40" i="1" s="1"/>
  <c r="H39" i="1"/>
  <c r="F39" i="1"/>
  <c r="F38" i="1"/>
  <c r="H38" i="1" s="1"/>
  <c r="H37" i="1"/>
  <c r="F37" i="1"/>
  <c r="H36" i="1"/>
  <c r="F35" i="1"/>
  <c r="H35" i="1" s="1"/>
  <c r="F34" i="1"/>
  <c r="H34" i="1" s="1"/>
  <c r="F33" i="1"/>
  <c r="H33" i="1" s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F14" i="1"/>
  <c r="H14" i="1" s="1"/>
  <c r="H13" i="1"/>
  <c r="H12" i="1"/>
  <c r="H11" i="1"/>
  <c r="H10" i="1"/>
  <c r="H9" i="1"/>
  <c r="H8" i="1"/>
  <c r="H7" i="1"/>
  <c r="H6" i="1"/>
  <c r="F5" i="1"/>
  <c r="H5" i="1" s="1"/>
</calcChain>
</file>

<file path=xl/sharedStrings.xml><?xml version="1.0" encoding="utf-8"?>
<sst xmlns="http://schemas.openxmlformats.org/spreadsheetml/2006/main" count="257" uniqueCount="104">
  <si>
    <t>Приложение к сводной аналитической записке</t>
  </si>
  <si>
    <t xml:space="preserve"> N пп</t>
  </si>
  <si>
    <t xml:space="preserve">   Название индикатора   </t>
  </si>
  <si>
    <t xml:space="preserve"> Единицы измерения </t>
  </si>
  <si>
    <t>Источник информации для расчёта</t>
  </si>
  <si>
    <t>Периодичность расчёта</t>
  </si>
  <si>
    <t>2013 г., в % к уровню 2012 г.</t>
  </si>
  <si>
    <t>Оценка динамики показателя</t>
  </si>
  <si>
    <t xml:space="preserve">Стратегическое направление 1. Развитие экономической базы и привлечение дополнительных инвестиционных ресурсов                                    </t>
  </si>
  <si>
    <t xml:space="preserve">Объем промышленного производства             </t>
  </si>
  <si>
    <t>тыс. руб.</t>
  </si>
  <si>
    <t>Статистическая отчётность</t>
  </si>
  <si>
    <t xml:space="preserve">1 раз в год  </t>
  </si>
  <si>
    <t>положительная</t>
  </si>
  <si>
    <t xml:space="preserve">Объем промышленного производства  </t>
  </si>
  <si>
    <t>Индекс цен производителей промышленных товаров по Томской области</t>
  </si>
  <si>
    <t xml:space="preserve">Объем инвестиций в основной капитал </t>
  </si>
  <si>
    <t>отрицательная</t>
  </si>
  <si>
    <t xml:space="preserve">Оборот розничной торговли  </t>
  </si>
  <si>
    <t>Объем платных услуг населению</t>
  </si>
  <si>
    <t>Средняя заработная плата</t>
  </si>
  <si>
    <t>Заработная плата (номинальная)</t>
  </si>
  <si>
    <t>реальная, процентов</t>
  </si>
  <si>
    <t>%</t>
  </si>
  <si>
    <t xml:space="preserve">Объем туристского потока в районе  </t>
  </si>
  <si>
    <t>тыс. чел.</t>
  </si>
  <si>
    <t xml:space="preserve">Данные Управления по социальной политике Администрации Томского района </t>
  </si>
  <si>
    <t>ед.</t>
  </si>
  <si>
    <t xml:space="preserve">Количество дворов, ведущих ЛПХ  </t>
  </si>
  <si>
    <t>Данные Управления по социально-экономическому развитию села Администрации Томского района</t>
  </si>
  <si>
    <t xml:space="preserve">Объем сельскохозяйственной продукции ЛПХ            </t>
  </si>
  <si>
    <t>тонн</t>
  </si>
  <si>
    <t>тн</t>
  </si>
  <si>
    <t>животноводство</t>
  </si>
  <si>
    <t>растениеводство</t>
  </si>
  <si>
    <t>Тонн</t>
  </si>
  <si>
    <t xml:space="preserve">2013 в % к 2012 </t>
  </si>
  <si>
    <t>Зерновые и зернобобовые культуры (в весе после доработки)</t>
  </si>
  <si>
    <t>Картофель</t>
  </si>
  <si>
    <t>Овощи открытого и закрытого грунта</t>
  </si>
  <si>
    <t>Кормовые корнеплоды</t>
  </si>
  <si>
    <t>Бахчи кормовые</t>
  </si>
  <si>
    <t>Кукуруза на силос и зелёный корм</t>
  </si>
  <si>
    <t>Сено естественных и улучшенных сенокосов</t>
  </si>
  <si>
    <t>Однолетние травы на силос и зелёный корм (вес зелёной массы)</t>
  </si>
  <si>
    <t>Многолетние травы на силос и зелёный корм (вес зелёной массы)</t>
  </si>
  <si>
    <t xml:space="preserve">2012 в % к 2011 </t>
  </si>
  <si>
    <t>58.8</t>
  </si>
  <si>
    <t>Лён-долгунец (волокно)</t>
  </si>
  <si>
    <t>73.2</t>
  </si>
  <si>
    <t>86.6</t>
  </si>
  <si>
    <t>158.2</t>
  </si>
  <si>
    <t>82.9</t>
  </si>
  <si>
    <t>89.6</t>
  </si>
  <si>
    <t>Стратегическое направление 2. Улучшение качества жизни, повышение доступности и качества жилищно-коммунальных услуг, улучшение жилищных условий</t>
  </si>
  <si>
    <t>Уровень газификации домов (квартир) сетевым газом</t>
  </si>
  <si>
    <t>Данные управления ЖКХ, строительства, транспорта и связи Администрации Томского района</t>
  </si>
  <si>
    <t xml:space="preserve">Уровень обеспеченности населения питьевой водой нормативного качества  </t>
  </si>
  <si>
    <t>Степень износа инженерных коммуникаций</t>
  </si>
  <si>
    <t>без изменений</t>
  </si>
  <si>
    <t xml:space="preserve">Количество семей, улучшивших жилищные условия        </t>
  </si>
  <si>
    <t xml:space="preserve">Количество молодых специалистов, улучшивших жилищные условия       </t>
  </si>
  <si>
    <t>чел.</t>
  </si>
  <si>
    <t>Ввод в эксплуатацию жилых домов за счет всех источников финансирования</t>
  </si>
  <si>
    <t xml:space="preserve">тыс. кв. м общей площади </t>
  </si>
  <si>
    <t xml:space="preserve">Статистическая отчетность    </t>
  </si>
  <si>
    <t xml:space="preserve">Стратегическое направление 3. Развитие социальной сферы                  </t>
  </si>
  <si>
    <t xml:space="preserve">Доля детей в возрасте от 3 до 7 лет, охваченных дошкольным образованием  </t>
  </si>
  <si>
    <t xml:space="preserve">Данные Управления образования Администрации Томского района    </t>
  </si>
  <si>
    <t>Доля педагогических работников, прошедших курсы повышения квалификации</t>
  </si>
  <si>
    <t>Количество образовательных учреждений, улучшивших состояние зданий и сооружений в результате текущего, капитального ремонтов, реконструкции или оптимизации площадей</t>
  </si>
  <si>
    <t xml:space="preserve">проведение оценки динамики нецесообразно </t>
  </si>
  <si>
    <t>Доля населения, участвующего в культурной жизни Томского района, в численности населения Томского района</t>
  </si>
  <si>
    <t>Данные Администрации Томского района</t>
  </si>
  <si>
    <t>Доля населения, занимающегося физической культурой, в численности населения Томского района</t>
  </si>
  <si>
    <t>Количество спортивных сооружений</t>
  </si>
  <si>
    <t>Обеспеченность плавательными бассейнами</t>
  </si>
  <si>
    <t>кв. м    
зеркала  
воды</t>
  </si>
  <si>
    <t>Обеспеченность плоскостными спортивными сооружениями</t>
  </si>
  <si>
    <t xml:space="preserve">кв. м    </t>
  </si>
  <si>
    <t>Количество правонарушений</t>
  </si>
  <si>
    <t xml:space="preserve">Статистическая  отчетность </t>
  </si>
  <si>
    <t>Количество актов терроризма и экстремизма</t>
  </si>
  <si>
    <t xml:space="preserve">Стратегическое направление 4. Развитие малого и среднего предпринимательства   </t>
  </si>
  <si>
    <t>Количество субъектов малого и среднего предпринимательства</t>
  </si>
  <si>
    <t>Статистическая отчетность</t>
  </si>
  <si>
    <t>Число рабочих мест в малом и среднем предпринимательстве</t>
  </si>
  <si>
    <t>тыс. ед.</t>
  </si>
  <si>
    <t>Стратегическое направление 5. Совершенствование системы природопользования на территории района</t>
  </si>
  <si>
    <t>Количество земельных участков, предоставленных в собственность</t>
  </si>
  <si>
    <t>Объем доходов от арендных платежей за землю</t>
  </si>
  <si>
    <t>Отчет об исполнении бюджета района</t>
  </si>
  <si>
    <t>Количество действующих договоров аренды земельных участков</t>
  </si>
  <si>
    <t>Количество поданных судебных исков о взыскании задолженности по арендной плате</t>
  </si>
  <si>
    <t>Объемы добычи полезных ископаемых</t>
  </si>
  <si>
    <t>млн. руб.</t>
  </si>
  <si>
    <t>Статистическая отчетность (Объем отгруженных товаров собственного производства по разделу С)</t>
  </si>
  <si>
    <t>Стратегическое направление 6. Повышение эффективности муниципального управления</t>
  </si>
  <si>
    <t>Объем неналоговых доходов бюджета Томского района от использования имущества, находящегося в муниципальной собственности</t>
  </si>
  <si>
    <t>Количество соглашений о социально-экономическом партнерстве/сотрудничестве, заключенных с организациями, работающими на территории района</t>
  </si>
  <si>
    <t>Доля муниципальных служащих, успешно прошедших аттестацию, переподготовку и повышение квалификации</t>
  </si>
  <si>
    <t>Доля расходов бюджета района, формируемых в рамках программ, в общем объеме расходов районного бюджета (без субвенций)</t>
  </si>
  <si>
    <t>Данные Управления финансов Администрации района</t>
  </si>
  <si>
    <t>Отклонение фактических параметров исполнения бюджета в части налоговых и неналоговых доходов от первоначально запланированных в решении о бюджете на очередной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</si>
</sst>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/>
    <xf numFmtId="164" fontId="9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164" fontId="1" fillId="0" borderId="0" xfId="0" applyNumberFormat="1" applyFont="1"/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2" fontId="11" fillId="0" borderId="1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7</xdr:row>
      <xdr:rowOff>38100</xdr:rowOff>
    </xdr:from>
    <xdr:to>
      <xdr:col>9</xdr:col>
      <xdr:colOff>171449</xdr:colOff>
      <xdr:row>8</xdr:row>
      <xdr:rowOff>0</xdr:rowOff>
    </xdr:to>
    <xdr:cxnSp macro="">
      <xdr:nvCxnSpPr>
        <xdr:cNvPr id="2" name="Прямая со стрелкой 1"/>
        <xdr:cNvCxnSpPr/>
      </xdr:nvCxnSpPr>
      <xdr:spPr>
        <a:xfrm>
          <a:off x="12477750" y="1371600"/>
          <a:ext cx="9524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11</xdr:row>
      <xdr:rowOff>38100</xdr:rowOff>
    </xdr:from>
    <xdr:to>
      <xdr:col>9</xdr:col>
      <xdr:colOff>180974</xdr:colOff>
      <xdr:row>12</xdr:row>
      <xdr:rowOff>0</xdr:rowOff>
    </xdr:to>
    <xdr:cxnSp macro="">
      <xdr:nvCxnSpPr>
        <xdr:cNvPr id="3" name="Прямая со стрелкой 2"/>
        <xdr:cNvCxnSpPr/>
      </xdr:nvCxnSpPr>
      <xdr:spPr>
        <a:xfrm>
          <a:off x="12487275" y="1790700"/>
          <a:ext cx="9524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18</xdr:row>
      <xdr:rowOff>57150</xdr:rowOff>
    </xdr:from>
    <xdr:to>
      <xdr:col>9</xdr:col>
      <xdr:colOff>323850</xdr:colOff>
      <xdr:row>18</xdr:row>
      <xdr:rowOff>514350</xdr:rowOff>
    </xdr:to>
    <xdr:cxnSp macro="">
      <xdr:nvCxnSpPr>
        <xdr:cNvPr id="4" name="Прямая со стрелкой 3"/>
        <xdr:cNvCxnSpPr/>
      </xdr:nvCxnSpPr>
      <xdr:spPr>
        <a:xfrm flipV="1">
          <a:off x="12630150" y="2686050"/>
          <a:ext cx="9525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8</xdr:row>
      <xdr:rowOff>9525</xdr:rowOff>
    </xdr:from>
    <xdr:to>
      <xdr:col>9</xdr:col>
      <xdr:colOff>342900</xdr:colOff>
      <xdr:row>9</xdr:row>
      <xdr:rowOff>190500</xdr:rowOff>
    </xdr:to>
    <xdr:cxnSp macro="">
      <xdr:nvCxnSpPr>
        <xdr:cNvPr id="5" name="Прямая со стрелкой 4"/>
        <xdr:cNvCxnSpPr/>
      </xdr:nvCxnSpPr>
      <xdr:spPr>
        <a:xfrm flipV="1">
          <a:off x="12658725" y="15430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12</xdr:row>
      <xdr:rowOff>0</xdr:rowOff>
    </xdr:from>
    <xdr:to>
      <xdr:col>9</xdr:col>
      <xdr:colOff>342900</xdr:colOff>
      <xdr:row>13</xdr:row>
      <xdr:rowOff>180975</xdr:rowOff>
    </xdr:to>
    <xdr:cxnSp macro="">
      <xdr:nvCxnSpPr>
        <xdr:cNvPr id="6" name="Прямая со стрелкой 5"/>
        <xdr:cNvCxnSpPr/>
      </xdr:nvCxnSpPr>
      <xdr:spPr>
        <a:xfrm flipV="1">
          <a:off x="12658725" y="1962150"/>
          <a:ext cx="0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16</xdr:row>
      <xdr:rowOff>38101</xdr:rowOff>
    </xdr:from>
    <xdr:to>
      <xdr:col>9</xdr:col>
      <xdr:colOff>323850</xdr:colOff>
      <xdr:row>16</xdr:row>
      <xdr:rowOff>419100</xdr:rowOff>
    </xdr:to>
    <xdr:cxnSp macro="">
      <xdr:nvCxnSpPr>
        <xdr:cNvPr id="7" name="Прямая со стрелкой 6"/>
        <xdr:cNvCxnSpPr/>
      </xdr:nvCxnSpPr>
      <xdr:spPr>
        <a:xfrm flipH="1" flipV="1">
          <a:off x="12630150" y="2209801"/>
          <a:ext cx="9525" cy="380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20</xdr:row>
      <xdr:rowOff>47626</xdr:rowOff>
    </xdr:from>
    <xdr:to>
      <xdr:col>9</xdr:col>
      <xdr:colOff>314326</xdr:colOff>
      <xdr:row>20</xdr:row>
      <xdr:rowOff>542925</xdr:rowOff>
    </xdr:to>
    <xdr:cxnSp macro="">
      <xdr:nvCxnSpPr>
        <xdr:cNvPr id="8" name="Прямая со стрелкой 7"/>
        <xdr:cNvCxnSpPr/>
      </xdr:nvCxnSpPr>
      <xdr:spPr>
        <a:xfrm flipV="1">
          <a:off x="12630150" y="3314701"/>
          <a:ext cx="1" cy="4952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4</xdr:row>
      <xdr:rowOff>9525</xdr:rowOff>
    </xdr:from>
    <xdr:to>
      <xdr:col>9</xdr:col>
      <xdr:colOff>342900</xdr:colOff>
      <xdr:row>4</xdr:row>
      <xdr:rowOff>190500</xdr:rowOff>
    </xdr:to>
    <xdr:cxnSp macro="">
      <xdr:nvCxnSpPr>
        <xdr:cNvPr id="9" name="Прямая со стрелкой 8"/>
        <xdr:cNvCxnSpPr/>
      </xdr:nvCxnSpPr>
      <xdr:spPr>
        <a:xfrm flipV="1">
          <a:off x="12658725" y="1133475"/>
          <a:ext cx="0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314326</xdr:colOff>
      <xdr:row>60</xdr:row>
      <xdr:rowOff>95252</xdr:rowOff>
    </xdr:from>
    <xdr:to>
      <xdr:col>9</xdr:col>
      <xdr:colOff>323850</xdr:colOff>
      <xdr:row>60</xdr:row>
      <xdr:rowOff>542925</xdr:rowOff>
    </xdr:to>
    <xdr:cxnSp macro="">
      <xdr:nvCxnSpPr>
        <xdr:cNvPr id="10" name="Прямая со стрелкой 9"/>
        <xdr:cNvCxnSpPr/>
      </xdr:nvCxnSpPr>
      <xdr:spPr>
        <a:xfrm flipH="1" flipV="1">
          <a:off x="12630151" y="4200527"/>
          <a:ext cx="9524" cy="4476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61</xdr:row>
      <xdr:rowOff>104775</xdr:rowOff>
    </xdr:from>
    <xdr:to>
      <xdr:col>9</xdr:col>
      <xdr:colOff>314326</xdr:colOff>
      <xdr:row>61</xdr:row>
      <xdr:rowOff>523875</xdr:rowOff>
    </xdr:to>
    <xdr:cxnSp macro="">
      <xdr:nvCxnSpPr>
        <xdr:cNvPr id="11" name="Прямая со стрелкой 10"/>
        <xdr:cNvCxnSpPr/>
      </xdr:nvCxnSpPr>
      <xdr:spPr>
        <a:xfrm flipV="1">
          <a:off x="12630150" y="4810125"/>
          <a:ext cx="1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304801</xdr:colOff>
      <xdr:row>63</xdr:row>
      <xdr:rowOff>104775</xdr:rowOff>
    </xdr:from>
    <xdr:to>
      <xdr:col>9</xdr:col>
      <xdr:colOff>314325</xdr:colOff>
      <xdr:row>63</xdr:row>
      <xdr:rowOff>533400</xdr:rowOff>
    </xdr:to>
    <xdr:cxnSp macro="">
      <xdr:nvCxnSpPr>
        <xdr:cNvPr id="12" name="Прямая со стрелкой 11"/>
        <xdr:cNvCxnSpPr/>
      </xdr:nvCxnSpPr>
      <xdr:spPr>
        <a:xfrm flipH="1" flipV="1">
          <a:off x="12620626" y="6010275"/>
          <a:ext cx="9524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304801</xdr:colOff>
      <xdr:row>64</xdr:row>
      <xdr:rowOff>47626</xdr:rowOff>
    </xdr:from>
    <xdr:to>
      <xdr:col>9</xdr:col>
      <xdr:colOff>314325</xdr:colOff>
      <xdr:row>64</xdr:row>
      <xdr:rowOff>523875</xdr:rowOff>
    </xdr:to>
    <xdr:cxnSp macro="">
      <xdr:nvCxnSpPr>
        <xdr:cNvPr id="13" name="Прямая со стрелкой 12"/>
        <xdr:cNvCxnSpPr/>
      </xdr:nvCxnSpPr>
      <xdr:spPr>
        <a:xfrm flipH="1" flipV="1">
          <a:off x="12620626" y="6553201"/>
          <a:ext cx="9524" cy="4762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65</xdr:row>
      <xdr:rowOff>57152</xdr:rowOff>
    </xdr:from>
    <xdr:to>
      <xdr:col>9</xdr:col>
      <xdr:colOff>314328</xdr:colOff>
      <xdr:row>65</xdr:row>
      <xdr:rowOff>505037</xdr:rowOff>
    </xdr:to>
    <xdr:cxnSp macro="">
      <xdr:nvCxnSpPr>
        <xdr:cNvPr id="14" name="Прямая со стрелкой 13"/>
        <xdr:cNvCxnSpPr/>
      </xdr:nvCxnSpPr>
      <xdr:spPr>
        <a:xfrm flipV="1">
          <a:off x="12630150" y="7162802"/>
          <a:ext cx="3" cy="4478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62</xdr:row>
      <xdr:rowOff>257175</xdr:rowOff>
    </xdr:from>
    <xdr:to>
      <xdr:col>9</xdr:col>
      <xdr:colOff>533400</xdr:colOff>
      <xdr:row>62</xdr:row>
      <xdr:rowOff>266700</xdr:rowOff>
    </xdr:to>
    <xdr:cxnSp macro="">
      <xdr:nvCxnSpPr>
        <xdr:cNvPr id="15" name="Прямая со стрелкой 14"/>
        <xdr:cNvCxnSpPr/>
      </xdr:nvCxnSpPr>
      <xdr:spPr>
        <a:xfrm>
          <a:off x="12372975" y="5562600"/>
          <a:ext cx="4762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266701</xdr:colOff>
      <xdr:row>67</xdr:row>
      <xdr:rowOff>9525</xdr:rowOff>
    </xdr:from>
    <xdr:to>
      <xdr:col>9</xdr:col>
      <xdr:colOff>276225</xdr:colOff>
      <xdr:row>68</xdr:row>
      <xdr:rowOff>0</xdr:rowOff>
    </xdr:to>
    <xdr:cxnSp macro="">
      <xdr:nvCxnSpPr>
        <xdr:cNvPr id="16" name="Прямая со стрелкой 15"/>
        <xdr:cNvCxnSpPr/>
      </xdr:nvCxnSpPr>
      <xdr:spPr>
        <a:xfrm flipH="1" flipV="1">
          <a:off x="12582526" y="7915275"/>
          <a:ext cx="9524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68</xdr:row>
      <xdr:rowOff>38100</xdr:rowOff>
    </xdr:from>
    <xdr:to>
      <xdr:col>9</xdr:col>
      <xdr:colOff>276225</xdr:colOff>
      <xdr:row>69</xdr:row>
      <xdr:rowOff>0</xdr:rowOff>
    </xdr:to>
    <xdr:cxnSp macro="">
      <xdr:nvCxnSpPr>
        <xdr:cNvPr id="17" name="Прямая со стрелкой 16"/>
        <xdr:cNvCxnSpPr/>
      </xdr:nvCxnSpPr>
      <xdr:spPr>
        <a:xfrm flipH="1" flipV="1">
          <a:off x="12592050" y="8343900"/>
          <a:ext cx="0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71</xdr:row>
      <xdr:rowOff>57151</xdr:rowOff>
    </xdr:from>
    <xdr:to>
      <xdr:col>9</xdr:col>
      <xdr:colOff>276225</xdr:colOff>
      <xdr:row>71</xdr:row>
      <xdr:rowOff>581025</xdr:rowOff>
    </xdr:to>
    <xdr:cxnSp macro="">
      <xdr:nvCxnSpPr>
        <xdr:cNvPr id="18" name="Прямая со стрелкой 17"/>
        <xdr:cNvCxnSpPr/>
      </xdr:nvCxnSpPr>
      <xdr:spPr>
        <a:xfrm flipV="1">
          <a:off x="12592050" y="10363201"/>
          <a:ext cx="0" cy="5238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72</xdr:row>
      <xdr:rowOff>9525</xdr:rowOff>
    </xdr:from>
    <xdr:to>
      <xdr:col>9</xdr:col>
      <xdr:colOff>304800</xdr:colOff>
      <xdr:row>73</xdr:row>
      <xdr:rowOff>334</xdr:rowOff>
    </xdr:to>
    <xdr:cxnSp macro="">
      <xdr:nvCxnSpPr>
        <xdr:cNvPr id="19" name="Прямая со стрелкой 18"/>
        <xdr:cNvCxnSpPr/>
      </xdr:nvCxnSpPr>
      <xdr:spPr>
        <a:xfrm flipV="1">
          <a:off x="12620625" y="10915650"/>
          <a:ext cx="0" cy="1908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74</xdr:row>
      <xdr:rowOff>19050</xdr:rowOff>
    </xdr:from>
    <xdr:to>
      <xdr:col>9</xdr:col>
      <xdr:colOff>304800</xdr:colOff>
      <xdr:row>74</xdr:row>
      <xdr:rowOff>361950</xdr:rowOff>
    </xdr:to>
    <xdr:cxnSp macro="">
      <xdr:nvCxnSpPr>
        <xdr:cNvPr id="20" name="Прямая со стрелкой 19"/>
        <xdr:cNvCxnSpPr/>
      </xdr:nvCxnSpPr>
      <xdr:spPr>
        <a:xfrm flipV="1">
          <a:off x="12611100" y="11725275"/>
          <a:ext cx="952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70</xdr:row>
      <xdr:rowOff>152400</xdr:rowOff>
    </xdr:from>
    <xdr:to>
      <xdr:col>9</xdr:col>
      <xdr:colOff>276225</xdr:colOff>
      <xdr:row>70</xdr:row>
      <xdr:rowOff>533400</xdr:rowOff>
    </xdr:to>
    <xdr:cxnSp macro="">
      <xdr:nvCxnSpPr>
        <xdr:cNvPr id="21" name="Прямая со стрелкой 20"/>
        <xdr:cNvCxnSpPr/>
      </xdr:nvCxnSpPr>
      <xdr:spPr>
        <a:xfrm flipV="1">
          <a:off x="12592050" y="9858375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73</xdr:row>
      <xdr:rowOff>304800</xdr:rowOff>
    </xdr:from>
    <xdr:to>
      <xdr:col>9</xdr:col>
      <xdr:colOff>561975</xdr:colOff>
      <xdr:row>73</xdr:row>
      <xdr:rowOff>314325</xdr:rowOff>
    </xdr:to>
    <xdr:cxnSp macro="">
      <xdr:nvCxnSpPr>
        <xdr:cNvPr id="22" name="Прямая со стрелкой 21"/>
        <xdr:cNvCxnSpPr/>
      </xdr:nvCxnSpPr>
      <xdr:spPr>
        <a:xfrm>
          <a:off x="12401550" y="11410950"/>
          <a:ext cx="4762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76</xdr:row>
      <xdr:rowOff>114300</xdr:rowOff>
    </xdr:from>
    <xdr:to>
      <xdr:col>9</xdr:col>
      <xdr:colOff>561975</xdr:colOff>
      <xdr:row>76</xdr:row>
      <xdr:rowOff>123825</xdr:rowOff>
    </xdr:to>
    <xdr:cxnSp macro="">
      <xdr:nvCxnSpPr>
        <xdr:cNvPr id="23" name="Прямая со стрелкой 22"/>
        <xdr:cNvCxnSpPr/>
      </xdr:nvCxnSpPr>
      <xdr:spPr>
        <a:xfrm>
          <a:off x="12401550" y="12420600"/>
          <a:ext cx="4762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75</xdr:row>
      <xdr:rowOff>19051</xdr:rowOff>
    </xdr:from>
    <xdr:to>
      <xdr:col>9</xdr:col>
      <xdr:colOff>304800</xdr:colOff>
      <xdr:row>76</xdr:row>
      <xdr:rowOff>19367</xdr:rowOff>
    </xdr:to>
    <xdr:cxnSp macro="">
      <xdr:nvCxnSpPr>
        <xdr:cNvPr id="24" name="Прямая со стрелкой 23"/>
        <xdr:cNvCxnSpPr/>
      </xdr:nvCxnSpPr>
      <xdr:spPr>
        <a:xfrm flipV="1">
          <a:off x="12620625" y="12125326"/>
          <a:ext cx="0" cy="2003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69</xdr:row>
      <xdr:rowOff>714375</xdr:rowOff>
    </xdr:from>
    <xdr:to>
      <xdr:col>9</xdr:col>
      <xdr:colOff>543291</xdr:colOff>
      <xdr:row>69</xdr:row>
      <xdr:rowOff>723900</xdr:rowOff>
    </xdr:to>
    <xdr:cxnSp macro="">
      <xdr:nvCxnSpPr>
        <xdr:cNvPr id="25" name="Прямая со стрелкой 24"/>
        <xdr:cNvCxnSpPr/>
      </xdr:nvCxnSpPr>
      <xdr:spPr>
        <a:xfrm>
          <a:off x="12392025" y="9420225"/>
          <a:ext cx="467091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78</xdr:row>
      <xdr:rowOff>57150</xdr:rowOff>
    </xdr:from>
    <xdr:to>
      <xdr:col>9</xdr:col>
      <xdr:colOff>152400</xdr:colOff>
      <xdr:row>78</xdr:row>
      <xdr:rowOff>390524</xdr:rowOff>
    </xdr:to>
    <xdr:cxnSp macro="">
      <xdr:nvCxnSpPr>
        <xdr:cNvPr id="26" name="Прямая со стрелкой 25"/>
        <xdr:cNvCxnSpPr/>
      </xdr:nvCxnSpPr>
      <xdr:spPr>
        <a:xfrm>
          <a:off x="12468225" y="12763500"/>
          <a:ext cx="0" cy="3333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79</xdr:row>
      <xdr:rowOff>104774</xdr:rowOff>
    </xdr:from>
    <xdr:to>
      <xdr:col>9</xdr:col>
      <xdr:colOff>285750</xdr:colOff>
      <xdr:row>80</xdr:row>
      <xdr:rowOff>3175</xdr:rowOff>
    </xdr:to>
    <xdr:cxnSp macro="">
      <xdr:nvCxnSpPr>
        <xdr:cNvPr id="27" name="Прямая со стрелкой 26"/>
        <xdr:cNvCxnSpPr/>
      </xdr:nvCxnSpPr>
      <xdr:spPr>
        <a:xfrm flipH="1" flipV="1">
          <a:off x="12592050" y="13211174"/>
          <a:ext cx="9525" cy="298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85</xdr:row>
      <xdr:rowOff>38100</xdr:rowOff>
    </xdr:from>
    <xdr:to>
      <xdr:col>9</xdr:col>
      <xdr:colOff>209550</xdr:colOff>
      <xdr:row>85</xdr:row>
      <xdr:rowOff>342900</xdr:rowOff>
    </xdr:to>
    <xdr:cxnSp macro="">
      <xdr:nvCxnSpPr>
        <xdr:cNvPr id="28" name="Прямая со стрелкой 27"/>
        <xdr:cNvCxnSpPr/>
      </xdr:nvCxnSpPr>
      <xdr:spPr>
        <a:xfrm>
          <a:off x="12515850" y="15392400"/>
          <a:ext cx="952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304800</xdr:colOff>
      <xdr:row>81</xdr:row>
      <xdr:rowOff>57150</xdr:rowOff>
    </xdr:from>
    <xdr:to>
      <xdr:col>9</xdr:col>
      <xdr:colOff>314325</xdr:colOff>
      <xdr:row>81</xdr:row>
      <xdr:rowOff>390526</xdr:rowOff>
    </xdr:to>
    <xdr:cxnSp macro="">
      <xdr:nvCxnSpPr>
        <xdr:cNvPr id="29" name="Прямая со стрелкой 28"/>
        <xdr:cNvCxnSpPr/>
      </xdr:nvCxnSpPr>
      <xdr:spPr>
        <a:xfrm flipH="1" flipV="1">
          <a:off x="12620625" y="13763625"/>
          <a:ext cx="9525" cy="3333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82</xdr:row>
      <xdr:rowOff>142875</xdr:rowOff>
    </xdr:from>
    <xdr:to>
      <xdr:col>9</xdr:col>
      <xdr:colOff>304800</xdr:colOff>
      <xdr:row>82</xdr:row>
      <xdr:rowOff>395382</xdr:rowOff>
    </xdr:to>
    <xdr:cxnSp macro="">
      <xdr:nvCxnSpPr>
        <xdr:cNvPr id="30" name="Прямая со стрелкой 29"/>
        <xdr:cNvCxnSpPr/>
      </xdr:nvCxnSpPr>
      <xdr:spPr>
        <a:xfrm flipH="1" flipV="1">
          <a:off x="12611100" y="14249400"/>
          <a:ext cx="9525" cy="2525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83</xdr:row>
      <xdr:rowOff>38100</xdr:rowOff>
    </xdr:from>
    <xdr:to>
      <xdr:col>9</xdr:col>
      <xdr:colOff>304800</xdr:colOff>
      <xdr:row>83</xdr:row>
      <xdr:rowOff>390526</xdr:rowOff>
    </xdr:to>
    <xdr:cxnSp macro="">
      <xdr:nvCxnSpPr>
        <xdr:cNvPr id="31" name="Прямая со стрелкой 30"/>
        <xdr:cNvCxnSpPr/>
      </xdr:nvCxnSpPr>
      <xdr:spPr>
        <a:xfrm flipH="1" flipV="1">
          <a:off x="12611100" y="14544675"/>
          <a:ext cx="9525" cy="352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314326</xdr:colOff>
      <xdr:row>84</xdr:row>
      <xdr:rowOff>47625</xdr:rowOff>
    </xdr:from>
    <xdr:to>
      <xdr:col>9</xdr:col>
      <xdr:colOff>314326</xdr:colOff>
      <xdr:row>85</xdr:row>
      <xdr:rowOff>0</xdr:rowOff>
    </xdr:to>
    <xdr:cxnSp macro="">
      <xdr:nvCxnSpPr>
        <xdr:cNvPr id="32" name="Прямая со стрелкой 31"/>
        <xdr:cNvCxnSpPr/>
      </xdr:nvCxnSpPr>
      <xdr:spPr>
        <a:xfrm flipH="1" flipV="1">
          <a:off x="12630151" y="149542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88</xdr:row>
      <xdr:rowOff>114300</xdr:rowOff>
    </xdr:from>
    <xdr:to>
      <xdr:col>9</xdr:col>
      <xdr:colOff>190500</xdr:colOff>
      <xdr:row>88</xdr:row>
      <xdr:rowOff>638175</xdr:rowOff>
    </xdr:to>
    <xdr:cxnSp macro="">
      <xdr:nvCxnSpPr>
        <xdr:cNvPr id="33" name="Прямая со стрелкой 32"/>
        <xdr:cNvCxnSpPr/>
      </xdr:nvCxnSpPr>
      <xdr:spPr>
        <a:xfrm>
          <a:off x="12506325" y="16954500"/>
          <a:ext cx="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87</xdr:row>
      <xdr:rowOff>104776</xdr:rowOff>
    </xdr:from>
    <xdr:to>
      <xdr:col>9</xdr:col>
      <xdr:colOff>352425</xdr:colOff>
      <xdr:row>87</xdr:row>
      <xdr:rowOff>638175</xdr:rowOff>
    </xdr:to>
    <xdr:cxnSp macro="">
      <xdr:nvCxnSpPr>
        <xdr:cNvPr id="34" name="Прямая со стрелкой 33"/>
        <xdr:cNvCxnSpPr/>
      </xdr:nvCxnSpPr>
      <xdr:spPr>
        <a:xfrm flipH="1" flipV="1">
          <a:off x="12658725" y="16259176"/>
          <a:ext cx="9525" cy="5333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90</xdr:row>
      <xdr:rowOff>66676</xdr:rowOff>
    </xdr:from>
    <xdr:to>
      <xdr:col>9</xdr:col>
      <xdr:colOff>352425</xdr:colOff>
      <xdr:row>90</xdr:row>
      <xdr:rowOff>600075</xdr:rowOff>
    </xdr:to>
    <xdr:cxnSp macro="">
      <xdr:nvCxnSpPr>
        <xdr:cNvPr id="35" name="Прямая со стрелкой 34"/>
        <xdr:cNvCxnSpPr/>
      </xdr:nvCxnSpPr>
      <xdr:spPr>
        <a:xfrm flipH="1" flipV="1">
          <a:off x="12630150" y="18307051"/>
          <a:ext cx="38100" cy="5333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91</xdr:row>
      <xdr:rowOff>114300</xdr:rowOff>
    </xdr:from>
    <xdr:to>
      <xdr:col>9</xdr:col>
      <xdr:colOff>346075</xdr:colOff>
      <xdr:row>91</xdr:row>
      <xdr:rowOff>668867</xdr:rowOff>
    </xdr:to>
    <xdr:cxnSp macro="">
      <xdr:nvCxnSpPr>
        <xdr:cNvPr id="36" name="Прямая со стрелкой 35"/>
        <xdr:cNvCxnSpPr/>
      </xdr:nvCxnSpPr>
      <xdr:spPr>
        <a:xfrm flipH="1" flipV="1">
          <a:off x="12658725" y="18954750"/>
          <a:ext cx="3175" cy="5545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89</xdr:row>
      <xdr:rowOff>361950</xdr:rowOff>
    </xdr:from>
    <xdr:to>
      <xdr:col>9</xdr:col>
      <xdr:colOff>561785</xdr:colOff>
      <xdr:row>89</xdr:row>
      <xdr:rowOff>371475</xdr:rowOff>
    </xdr:to>
    <xdr:cxnSp macro="">
      <xdr:nvCxnSpPr>
        <xdr:cNvPr id="37" name="Прямая со стрелкой 36"/>
        <xdr:cNvCxnSpPr/>
      </xdr:nvCxnSpPr>
      <xdr:spPr>
        <a:xfrm>
          <a:off x="12401550" y="18002250"/>
          <a:ext cx="47606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view="pageBreakPreview" zoomScale="60" zoomScaleNormal="90" workbookViewId="0">
      <selection activeCell="D62" sqref="D62"/>
    </sheetView>
  </sheetViews>
  <sheetFormatPr defaultRowHeight="15.75" x14ac:dyDescent="0.25"/>
  <cols>
    <col min="1" max="1" width="4.42578125" style="1" customWidth="1"/>
    <col min="2" max="2" width="47.5703125" style="1" customWidth="1"/>
    <col min="3" max="3" width="13.140625" style="1" customWidth="1"/>
    <col min="4" max="4" width="44.28515625" style="1" customWidth="1"/>
    <col min="5" max="5" width="17.140625" style="1" customWidth="1"/>
    <col min="6" max="6" width="11.140625" style="1" customWidth="1"/>
    <col min="7" max="7" width="12" style="1" customWidth="1"/>
    <col min="8" max="8" width="16.5703125" style="1" customWidth="1"/>
    <col min="9" max="9" width="18.42578125" style="1" customWidth="1"/>
    <col min="10" max="10" width="9.5703125" style="1" customWidth="1"/>
    <col min="11" max="16384" width="9.140625" style="1"/>
  </cols>
  <sheetData>
    <row r="1" spans="1:11" x14ac:dyDescent="0.25">
      <c r="F1" s="1" t="s">
        <v>0</v>
      </c>
    </row>
    <row r="3" spans="1:11" ht="41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>
        <v>2012</v>
      </c>
      <c r="G3" s="3">
        <v>2013</v>
      </c>
      <c r="H3" s="2" t="s">
        <v>6</v>
      </c>
      <c r="I3" s="2" t="s">
        <v>7</v>
      </c>
    </row>
    <row r="4" spans="1:11" s="7" customFormat="1" x14ac:dyDescent="0.25">
      <c r="A4" s="4" t="s">
        <v>8</v>
      </c>
      <c r="B4" s="5"/>
      <c r="C4" s="5"/>
      <c r="D4" s="5"/>
      <c r="E4" s="5"/>
      <c r="F4" s="5"/>
      <c r="G4" s="5"/>
      <c r="H4" s="5"/>
      <c r="I4" s="6"/>
      <c r="K4" s="8"/>
    </row>
    <row r="5" spans="1:11" ht="16.5" customHeight="1" x14ac:dyDescent="0.25">
      <c r="A5" s="2">
        <v>1</v>
      </c>
      <c r="B5" s="9" t="s">
        <v>9</v>
      </c>
      <c r="C5" s="2" t="s">
        <v>10</v>
      </c>
      <c r="D5" s="2" t="s">
        <v>11</v>
      </c>
      <c r="E5" s="2" t="s">
        <v>12</v>
      </c>
      <c r="F5" s="10">
        <f>G5/101.8%</f>
        <v>11918.801571709233</v>
      </c>
      <c r="G5" s="10">
        <v>12133.34</v>
      </c>
      <c r="H5" s="10">
        <f t="shared" ref="H5:H59" si="0">G5/F5*100</f>
        <v>101.8</v>
      </c>
      <c r="I5" s="10" t="s">
        <v>13</v>
      </c>
      <c r="J5" s="11"/>
      <c r="K5" s="12"/>
    </row>
    <row r="6" spans="1:11" s="18" customFormat="1" ht="19.5" hidden="1" customHeight="1" x14ac:dyDescent="0.25">
      <c r="A6" s="13"/>
      <c r="B6" s="14" t="s">
        <v>14</v>
      </c>
      <c r="C6" s="2" t="s">
        <v>10</v>
      </c>
      <c r="D6" s="13" t="s">
        <v>11</v>
      </c>
      <c r="E6" s="13"/>
      <c r="F6" s="15">
        <v>11827736</v>
      </c>
      <c r="G6" s="15">
        <v>12133340</v>
      </c>
      <c r="H6" s="10">
        <f t="shared" si="0"/>
        <v>102.58379118370581</v>
      </c>
      <c r="I6" s="10"/>
      <c r="J6" s="16"/>
      <c r="K6" s="17"/>
    </row>
    <row r="7" spans="1:11" s="18" customFormat="1" ht="19.5" hidden="1" customHeight="1" x14ac:dyDescent="0.25">
      <c r="A7" s="13"/>
      <c r="B7" s="14" t="s">
        <v>15</v>
      </c>
      <c r="C7" s="2" t="s">
        <v>10</v>
      </c>
      <c r="D7" s="13" t="s">
        <v>11</v>
      </c>
      <c r="E7" s="13"/>
      <c r="F7" s="15">
        <v>101</v>
      </c>
      <c r="G7" s="15">
        <v>118.8</v>
      </c>
      <c r="H7" s="10">
        <f t="shared" si="0"/>
        <v>117.62376237623762</v>
      </c>
      <c r="I7" s="10"/>
      <c r="J7" s="16"/>
      <c r="K7" s="17"/>
    </row>
    <row r="8" spans="1:11" ht="16.5" customHeight="1" x14ac:dyDescent="0.25">
      <c r="A8" s="2">
        <v>2</v>
      </c>
      <c r="B8" s="9" t="s">
        <v>16</v>
      </c>
      <c r="C8" s="2" t="s">
        <v>10</v>
      </c>
      <c r="D8" s="2" t="s">
        <v>11</v>
      </c>
      <c r="E8" s="2" t="s">
        <v>12</v>
      </c>
      <c r="F8" s="10">
        <v>3843.5</v>
      </c>
      <c r="G8" s="10">
        <v>2598.1999999999998</v>
      </c>
      <c r="H8" s="10">
        <f t="shared" si="0"/>
        <v>67.599843892285676</v>
      </c>
      <c r="I8" s="10" t="s">
        <v>17</v>
      </c>
      <c r="J8" s="19"/>
      <c r="K8" s="19"/>
    </row>
    <row r="9" spans="1:11" s="22" customFormat="1" ht="19.5" hidden="1" customHeight="1" x14ac:dyDescent="0.25">
      <c r="A9" s="13"/>
      <c r="B9" s="14" t="s">
        <v>16</v>
      </c>
      <c r="C9" s="2" t="s">
        <v>10</v>
      </c>
      <c r="D9" s="13" t="s">
        <v>11</v>
      </c>
      <c r="E9" s="13"/>
      <c r="F9" s="20">
        <v>3846872</v>
      </c>
      <c r="G9" s="20">
        <v>2598183</v>
      </c>
      <c r="H9" s="10">
        <f t="shared" si="0"/>
        <v>67.540146903770122</v>
      </c>
      <c r="I9" s="10"/>
      <c r="J9" s="21"/>
      <c r="K9" s="21"/>
    </row>
    <row r="10" spans="1:11" ht="16.5" customHeight="1" x14ac:dyDescent="0.25">
      <c r="A10" s="2">
        <v>3</v>
      </c>
      <c r="B10" s="9" t="s">
        <v>18</v>
      </c>
      <c r="C10" s="2" t="s">
        <v>10</v>
      </c>
      <c r="D10" s="2" t="s">
        <v>11</v>
      </c>
      <c r="E10" s="2" t="s">
        <v>12</v>
      </c>
      <c r="F10" s="10">
        <v>78680.7</v>
      </c>
      <c r="G10" s="10">
        <v>220070</v>
      </c>
      <c r="H10" s="10">
        <f t="shared" si="0"/>
        <v>279.70010434579257</v>
      </c>
      <c r="I10" s="10" t="s">
        <v>13</v>
      </c>
    </row>
    <row r="11" spans="1:11" s="22" customFormat="1" ht="19.5" hidden="1" customHeight="1" x14ac:dyDescent="0.25">
      <c r="A11" s="13"/>
      <c r="B11" s="14" t="s">
        <v>18</v>
      </c>
      <c r="C11" s="2" t="s">
        <v>10</v>
      </c>
      <c r="D11" s="13" t="s">
        <v>11</v>
      </c>
      <c r="E11" s="13"/>
      <c r="F11" s="23">
        <v>71097</v>
      </c>
      <c r="G11" s="23">
        <v>220070</v>
      </c>
      <c r="H11" s="10">
        <f t="shared" si="0"/>
        <v>309.53486082394477</v>
      </c>
      <c r="I11" s="10"/>
    </row>
    <row r="12" spans="1:11" ht="16.5" customHeight="1" x14ac:dyDescent="0.25">
      <c r="A12" s="2">
        <v>4</v>
      </c>
      <c r="B12" s="9" t="s">
        <v>19</v>
      </c>
      <c r="C12" s="2" t="s">
        <v>10</v>
      </c>
      <c r="D12" s="2" t="s">
        <v>11</v>
      </c>
      <c r="E12" s="2" t="s">
        <v>12</v>
      </c>
      <c r="F12" s="10">
        <v>662542.96</v>
      </c>
      <c r="G12" s="10">
        <v>545935.4</v>
      </c>
      <c r="H12" s="10">
        <f t="shared" si="0"/>
        <v>82.400000144896268</v>
      </c>
      <c r="I12" s="10" t="s">
        <v>17</v>
      </c>
    </row>
    <row r="13" spans="1:11" s="22" customFormat="1" ht="19.5" hidden="1" customHeight="1" x14ac:dyDescent="0.25">
      <c r="A13" s="13"/>
      <c r="B13" s="14" t="s">
        <v>19</v>
      </c>
      <c r="C13" s="2" t="s">
        <v>10</v>
      </c>
      <c r="D13" s="13"/>
      <c r="E13" s="13"/>
      <c r="F13" s="20">
        <v>664689.6</v>
      </c>
      <c r="G13" s="20">
        <v>545935.4</v>
      </c>
      <c r="H13" s="10">
        <f t="shared" si="0"/>
        <v>82.13388625307212</v>
      </c>
      <c r="I13" s="10"/>
    </row>
    <row r="14" spans="1:11" ht="16.5" customHeight="1" x14ac:dyDescent="0.25">
      <c r="A14" s="2">
        <v>5</v>
      </c>
      <c r="B14" s="9" t="s">
        <v>20</v>
      </c>
      <c r="C14" s="2" t="s">
        <v>10</v>
      </c>
      <c r="D14" s="2" t="s">
        <v>11</v>
      </c>
      <c r="E14" s="2" t="s">
        <v>12</v>
      </c>
      <c r="F14" s="24">
        <f>G14/119.7%</f>
        <v>20637.426900584793</v>
      </c>
      <c r="G14" s="24">
        <v>24703</v>
      </c>
      <c r="H14" s="10">
        <f t="shared" si="0"/>
        <v>119.7</v>
      </c>
      <c r="I14" s="10" t="s">
        <v>13</v>
      </c>
    </row>
    <row r="15" spans="1:11" s="22" customFormat="1" ht="16.5" hidden="1" customHeight="1" x14ac:dyDescent="0.25">
      <c r="A15" s="13"/>
      <c r="B15" s="14" t="s">
        <v>21</v>
      </c>
      <c r="C15" s="13" t="s">
        <v>10</v>
      </c>
      <c r="D15" s="13" t="s">
        <v>11</v>
      </c>
      <c r="E15" s="13"/>
      <c r="F15" s="13">
        <v>20639.599999999999</v>
      </c>
      <c r="G15" s="13">
        <v>24703</v>
      </c>
      <c r="H15" s="10">
        <f t="shared" si="0"/>
        <v>119.68739704257835</v>
      </c>
      <c r="I15" s="10"/>
    </row>
    <row r="16" spans="1:11" s="22" customFormat="1" ht="16.5" hidden="1" customHeight="1" x14ac:dyDescent="0.25">
      <c r="A16" s="13"/>
      <c r="B16" s="25" t="s">
        <v>22</v>
      </c>
      <c r="C16" s="2" t="s">
        <v>23</v>
      </c>
      <c r="D16" s="13" t="s">
        <v>11</v>
      </c>
      <c r="E16" s="13"/>
      <c r="F16" s="13">
        <v>111.2</v>
      </c>
      <c r="G16" s="13">
        <v>107.4</v>
      </c>
      <c r="H16" s="10">
        <f t="shared" si="0"/>
        <v>96.582733812949641</v>
      </c>
      <c r="I16" s="10"/>
    </row>
    <row r="17" spans="1:10" ht="36" customHeight="1" x14ac:dyDescent="0.25">
      <c r="A17" s="2">
        <v>6</v>
      </c>
      <c r="B17" s="9" t="s">
        <v>24</v>
      </c>
      <c r="C17" s="2" t="s">
        <v>25</v>
      </c>
      <c r="D17" s="2" t="s">
        <v>26</v>
      </c>
      <c r="E17" s="2" t="s">
        <v>12</v>
      </c>
      <c r="F17" s="26">
        <v>80</v>
      </c>
      <c r="G17" s="26">
        <v>96</v>
      </c>
      <c r="H17" s="10">
        <f t="shared" si="0"/>
        <v>120</v>
      </c>
      <c r="I17" s="10" t="s">
        <v>13</v>
      </c>
    </row>
    <row r="18" spans="1:10" s="22" customFormat="1" ht="30.75" hidden="1" customHeight="1" x14ac:dyDescent="0.25">
      <c r="A18" s="13"/>
      <c r="B18" s="14" t="s">
        <v>24</v>
      </c>
      <c r="C18" s="13" t="s">
        <v>27</v>
      </c>
      <c r="D18" s="13" t="s">
        <v>26</v>
      </c>
      <c r="E18" s="13"/>
      <c r="F18" s="27">
        <v>10</v>
      </c>
      <c r="G18" s="27">
        <v>12</v>
      </c>
      <c r="H18" s="10">
        <f t="shared" si="0"/>
        <v>120</v>
      </c>
      <c r="I18" s="10"/>
    </row>
    <row r="19" spans="1:10" ht="50.25" customHeight="1" x14ac:dyDescent="0.25">
      <c r="A19" s="2">
        <v>7</v>
      </c>
      <c r="B19" s="9" t="s">
        <v>28</v>
      </c>
      <c r="C19" s="2" t="s">
        <v>27</v>
      </c>
      <c r="D19" s="2" t="s">
        <v>29</v>
      </c>
      <c r="E19" s="2" t="s">
        <v>12</v>
      </c>
      <c r="F19" s="3">
        <v>22928</v>
      </c>
      <c r="G19" s="3">
        <v>23441</v>
      </c>
      <c r="H19" s="10">
        <f t="shared" si="0"/>
        <v>102.23743893928821</v>
      </c>
      <c r="I19" s="10" t="s">
        <v>13</v>
      </c>
    </row>
    <row r="20" spans="1:10" s="22" customFormat="1" ht="46.5" hidden="1" customHeight="1" x14ac:dyDescent="0.25">
      <c r="A20" s="13"/>
      <c r="B20" s="14" t="s">
        <v>28</v>
      </c>
      <c r="C20" s="13" t="s">
        <v>27</v>
      </c>
      <c r="D20" s="13" t="s">
        <v>29</v>
      </c>
      <c r="F20" s="28">
        <v>22928</v>
      </c>
      <c r="G20" s="28">
        <v>23441</v>
      </c>
      <c r="H20" s="10">
        <f t="shared" si="0"/>
        <v>102.23743893928821</v>
      </c>
      <c r="I20" s="10"/>
    </row>
    <row r="21" spans="1:10" ht="50.25" customHeight="1" x14ac:dyDescent="0.25">
      <c r="A21" s="2">
        <v>8</v>
      </c>
      <c r="B21" s="9" t="s">
        <v>30</v>
      </c>
      <c r="C21" s="2" t="s">
        <v>31</v>
      </c>
      <c r="D21" s="2" t="s">
        <v>29</v>
      </c>
      <c r="E21" s="2" t="s">
        <v>12</v>
      </c>
      <c r="F21" s="26">
        <v>12424</v>
      </c>
      <c r="G21" s="3">
        <v>13042</v>
      </c>
      <c r="H21" s="10">
        <f t="shared" si="0"/>
        <v>104.97424339987123</v>
      </c>
      <c r="I21" s="10" t="s">
        <v>13</v>
      </c>
    </row>
    <row r="22" spans="1:10" s="22" customFormat="1" ht="47.25" hidden="1" customHeight="1" x14ac:dyDescent="0.25">
      <c r="A22" s="13"/>
      <c r="B22" s="14" t="s">
        <v>30</v>
      </c>
      <c r="C22" s="13" t="s">
        <v>32</v>
      </c>
      <c r="D22" s="13" t="s">
        <v>29</v>
      </c>
      <c r="E22" s="13" t="s">
        <v>12</v>
      </c>
      <c r="F22" s="28"/>
      <c r="G22" s="28"/>
      <c r="H22" s="10" t="e">
        <f t="shared" si="0"/>
        <v>#DIV/0!</v>
      </c>
      <c r="I22" s="10"/>
    </row>
    <row r="23" spans="1:10" s="22" customFormat="1" ht="16.5" hidden="1" customHeight="1" x14ac:dyDescent="0.25">
      <c r="A23" s="29"/>
      <c r="B23" s="29" t="s">
        <v>33</v>
      </c>
      <c r="C23" s="13" t="s">
        <v>23</v>
      </c>
      <c r="D23" s="29"/>
      <c r="E23" s="29"/>
      <c r="F23" s="29">
        <v>97</v>
      </c>
      <c r="G23" s="29">
        <v>93.6</v>
      </c>
      <c r="H23" s="10">
        <f t="shared" si="0"/>
        <v>96.494845360824726</v>
      </c>
      <c r="I23" s="10"/>
    </row>
    <row r="24" spans="1:10" s="22" customFormat="1" ht="16.5" hidden="1" customHeight="1" x14ac:dyDescent="0.25">
      <c r="A24" s="29"/>
      <c r="B24" s="29" t="s">
        <v>34</v>
      </c>
      <c r="C24" s="13" t="s">
        <v>23</v>
      </c>
      <c r="D24" s="29"/>
      <c r="E24" s="29"/>
      <c r="F24" s="29">
        <v>82.9</v>
      </c>
      <c r="G24" s="29">
        <v>126</v>
      </c>
      <c r="H24" s="10">
        <f t="shared" si="0"/>
        <v>151.99034981905911</v>
      </c>
      <c r="I24" s="10"/>
    </row>
    <row r="25" spans="1:10" s="22" customFormat="1" hidden="1" x14ac:dyDescent="0.25">
      <c r="A25" s="21"/>
      <c r="B25" s="21"/>
      <c r="C25" s="17"/>
      <c r="D25" s="21"/>
      <c r="E25" s="21"/>
      <c r="F25" s="21"/>
      <c r="G25" s="21"/>
      <c r="H25" s="10" t="e">
        <f t="shared" si="0"/>
        <v>#DIV/0!</v>
      </c>
      <c r="I25" s="10"/>
    </row>
    <row r="26" spans="1:10" s="22" customFormat="1" ht="17.25" hidden="1" thickTop="1" thickBot="1" x14ac:dyDescent="0.3">
      <c r="A26" s="21"/>
      <c r="B26" s="21"/>
      <c r="C26" s="17"/>
      <c r="D26" s="21"/>
      <c r="E26" s="21"/>
      <c r="F26" s="21"/>
      <c r="G26" s="21"/>
      <c r="H26" s="10" t="e">
        <f t="shared" si="0"/>
        <v>#DIV/0!</v>
      </c>
      <c r="I26" s="10"/>
      <c r="J26" s="30">
        <v>7420335</v>
      </c>
    </row>
    <row r="27" spans="1:10" s="22" customFormat="1" ht="17.25" hidden="1" thickTop="1" thickBot="1" x14ac:dyDescent="0.3">
      <c r="A27" s="21"/>
      <c r="B27" s="21"/>
      <c r="C27" s="17"/>
      <c r="D27" s="21"/>
      <c r="E27" s="21"/>
      <c r="F27" s="21"/>
      <c r="G27" s="21"/>
      <c r="H27" s="10" t="e">
        <f t="shared" si="0"/>
        <v>#DIV/0!</v>
      </c>
      <c r="I27" s="10"/>
      <c r="J27" s="30">
        <v>6475363</v>
      </c>
    </row>
    <row r="28" spans="1:10" s="22" customFormat="1" hidden="1" x14ac:dyDescent="0.25">
      <c r="A28" s="21"/>
      <c r="B28" s="21"/>
      <c r="C28" s="17"/>
      <c r="D28" s="21"/>
      <c r="E28" s="21"/>
      <c r="F28" s="21"/>
      <c r="G28" s="21"/>
      <c r="H28" s="10" t="e">
        <f t="shared" si="0"/>
        <v>#DIV/0!</v>
      </c>
      <c r="I28" s="10"/>
    </row>
    <row r="29" spans="1:10" s="22" customFormat="1" hidden="1" x14ac:dyDescent="0.25">
      <c r="A29" s="21"/>
      <c r="B29" s="21"/>
      <c r="C29" s="17"/>
      <c r="D29" s="21"/>
      <c r="E29" s="21"/>
      <c r="F29" s="21"/>
      <c r="G29" s="21"/>
      <c r="H29" s="10" t="e">
        <f t="shared" si="0"/>
        <v>#DIV/0!</v>
      </c>
      <c r="I29" s="10"/>
    </row>
    <row r="30" spans="1:10" ht="16.5" hidden="1" customHeight="1" x14ac:dyDescent="0.25">
      <c r="H30" s="10" t="e">
        <f t="shared" si="0"/>
        <v>#DIV/0!</v>
      </c>
      <c r="I30" s="10"/>
    </row>
    <row r="31" spans="1:10" ht="17.25" hidden="1" thickTop="1" thickBot="1" x14ac:dyDescent="0.3">
      <c r="B31" s="31"/>
      <c r="C31" s="32" t="s">
        <v>35</v>
      </c>
      <c r="D31" s="33"/>
      <c r="E31" s="34" t="s">
        <v>36</v>
      </c>
      <c r="H31" s="10" t="e">
        <f t="shared" si="0"/>
        <v>#DIV/0!</v>
      </c>
      <c r="I31" s="10"/>
    </row>
    <row r="32" spans="1:10" ht="16.5" hidden="1" thickBot="1" x14ac:dyDescent="0.3">
      <c r="B32" s="35"/>
      <c r="C32" s="36">
        <v>2013</v>
      </c>
      <c r="D32" s="36">
        <v>2012</v>
      </c>
      <c r="E32" s="37"/>
      <c r="H32" s="10" t="e">
        <f t="shared" si="0"/>
        <v>#DIV/0!</v>
      </c>
      <c r="I32" s="10"/>
    </row>
    <row r="33" spans="2:9" ht="29.25" hidden="1" thickBot="1" x14ac:dyDescent="0.3">
      <c r="B33" s="38" t="s">
        <v>37</v>
      </c>
      <c r="C33" s="39">
        <v>49935</v>
      </c>
      <c r="D33" s="39">
        <v>26083.8</v>
      </c>
      <c r="E33" s="40">
        <v>191.4</v>
      </c>
      <c r="F33" s="41">
        <f>C33/D33*100</f>
        <v>191.44066432038278</v>
      </c>
      <c r="H33" s="10">
        <f t="shared" si="0"/>
        <v>0</v>
      </c>
      <c r="I33" s="10"/>
    </row>
    <row r="34" spans="2:9" ht="16.5" hidden="1" thickBot="1" x14ac:dyDescent="0.3">
      <c r="B34" s="38" t="s">
        <v>38</v>
      </c>
      <c r="C34" s="39">
        <v>78224.5</v>
      </c>
      <c r="D34" s="39">
        <v>64160.9</v>
      </c>
      <c r="E34" s="40">
        <v>121.9</v>
      </c>
      <c r="F34" s="41">
        <f t="shared" ref="F34:F41" si="1">C34/D34*100</f>
        <v>121.91926858881344</v>
      </c>
      <c r="H34" s="10">
        <f t="shared" si="0"/>
        <v>0</v>
      </c>
      <c r="I34" s="10"/>
    </row>
    <row r="35" spans="2:9" ht="16.5" hidden="1" thickBot="1" x14ac:dyDescent="0.3">
      <c r="B35" s="38" t="s">
        <v>39</v>
      </c>
      <c r="C35" s="39">
        <v>41416.199999999997</v>
      </c>
      <c r="D35" s="39">
        <v>36750.1</v>
      </c>
      <c r="E35" s="40">
        <v>112.7</v>
      </c>
      <c r="F35" s="41">
        <f t="shared" si="1"/>
        <v>112.69683619908517</v>
      </c>
      <c r="H35" s="10">
        <f t="shared" si="0"/>
        <v>0</v>
      </c>
      <c r="I35" s="10"/>
    </row>
    <row r="36" spans="2:9" ht="16.5" hidden="1" thickBot="1" x14ac:dyDescent="0.3">
      <c r="B36" s="38" t="s">
        <v>40</v>
      </c>
      <c r="C36" s="39">
        <v>8</v>
      </c>
      <c r="D36" s="39"/>
      <c r="E36" s="40"/>
      <c r="F36" s="41"/>
      <c r="H36" s="10" t="e">
        <f t="shared" si="0"/>
        <v>#DIV/0!</v>
      </c>
      <c r="I36" s="10"/>
    </row>
    <row r="37" spans="2:9" ht="16.5" hidden="1" thickBot="1" x14ac:dyDescent="0.3">
      <c r="B37" s="38" t="s">
        <v>41</v>
      </c>
      <c r="C37" s="39">
        <v>72.8</v>
      </c>
      <c r="D37" s="39">
        <v>28</v>
      </c>
      <c r="E37" s="40">
        <v>260</v>
      </c>
      <c r="F37" s="41">
        <f t="shared" si="1"/>
        <v>260</v>
      </c>
      <c r="H37" s="10">
        <f t="shared" si="0"/>
        <v>0</v>
      </c>
      <c r="I37" s="10"/>
    </row>
    <row r="38" spans="2:9" ht="16.5" hidden="1" thickBot="1" x14ac:dyDescent="0.3">
      <c r="B38" s="38" t="s">
        <v>42</v>
      </c>
      <c r="C38" s="39">
        <v>19670.599999999999</v>
      </c>
      <c r="D38" s="39">
        <v>11012</v>
      </c>
      <c r="E38" s="40">
        <v>178.6</v>
      </c>
      <c r="F38" s="41">
        <f t="shared" si="1"/>
        <v>178.6287686160552</v>
      </c>
      <c r="H38" s="10">
        <f t="shared" si="0"/>
        <v>0</v>
      </c>
      <c r="I38" s="10"/>
    </row>
    <row r="39" spans="2:9" ht="16.5" hidden="1" thickBot="1" x14ac:dyDescent="0.3">
      <c r="B39" s="38" t="s">
        <v>43</v>
      </c>
      <c r="C39" s="39">
        <v>19497.599999999999</v>
      </c>
      <c r="D39" s="39">
        <v>24878.799999999999</v>
      </c>
      <c r="E39" s="40">
        <v>78.400000000000006</v>
      </c>
      <c r="F39" s="41">
        <f t="shared" si="1"/>
        <v>78.370339405437562</v>
      </c>
      <c r="H39" s="10">
        <f t="shared" si="0"/>
        <v>0</v>
      </c>
      <c r="I39" s="10"/>
    </row>
    <row r="40" spans="2:9" ht="29.25" hidden="1" thickBot="1" x14ac:dyDescent="0.3">
      <c r="B40" s="38" t="s">
        <v>44</v>
      </c>
      <c r="C40" s="39">
        <v>33367.5</v>
      </c>
      <c r="D40" s="39">
        <v>23175</v>
      </c>
      <c r="E40" s="40">
        <v>144</v>
      </c>
      <c r="F40" s="41">
        <f t="shared" si="1"/>
        <v>143.98058252427182</v>
      </c>
      <c r="H40" s="10">
        <f t="shared" si="0"/>
        <v>0</v>
      </c>
      <c r="I40" s="10"/>
    </row>
    <row r="41" spans="2:9" ht="29.25" hidden="1" thickBot="1" x14ac:dyDescent="0.3">
      <c r="B41" s="42" t="s">
        <v>45</v>
      </c>
      <c r="C41" s="43">
        <v>62338.7</v>
      </c>
      <c r="D41" s="43">
        <v>56167.4</v>
      </c>
      <c r="E41" s="44">
        <v>111</v>
      </c>
      <c r="F41" s="41">
        <f t="shared" si="1"/>
        <v>110.98733428999739</v>
      </c>
      <c r="H41" s="10">
        <f t="shared" si="0"/>
        <v>0</v>
      </c>
      <c r="I41" s="10"/>
    </row>
    <row r="42" spans="2:9" hidden="1" x14ac:dyDescent="0.25">
      <c r="C42" s="1">
        <f>SUM(C33:C41)</f>
        <v>304530.90000000002</v>
      </c>
      <c r="D42" s="1">
        <f>SUM(D33:D41)</f>
        <v>242255.99999999997</v>
      </c>
      <c r="E42" s="1">
        <f>C42/D42*100</f>
        <v>125.70623637804638</v>
      </c>
      <c r="F42" s="1">
        <f>(SUM(E33:E41))/8</f>
        <v>149.75</v>
      </c>
      <c r="H42" s="10">
        <f t="shared" si="0"/>
        <v>0</v>
      </c>
      <c r="I42" s="10"/>
    </row>
    <row r="43" spans="2:9" hidden="1" x14ac:dyDescent="0.25">
      <c r="E43" s="1">
        <v>93.6</v>
      </c>
      <c r="H43" s="10" t="e">
        <f t="shared" si="0"/>
        <v>#DIV/0!</v>
      </c>
      <c r="I43" s="10"/>
    </row>
    <row r="44" spans="2:9" hidden="1" x14ac:dyDescent="0.25">
      <c r="E44" s="1">
        <f>(E42+E43)/2</f>
        <v>109.65311818902319</v>
      </c>
      <c r="H44" s="10" t="e">
        <f t="shared" si="0"/>
        <v>#DIV/0!</v>
      </c>
      <c r="I44" s="10"/>
    </row>
    <row r="45" spans="2:9" ht="17.25" hidden="1" thickTop="1" thickBot="1" x14ac:dyDescent="0.3">
      <c r="B45" s="31"/>
      <c r="C45" s="32" t="s">
        <v>35</v>
      </c>
      <c r="D45" s="33"/>
      <c r="E45" s="34" t="s">
        <v>46</v>
      </c>
      <c r="H45" s="10" t="e">
        <f t="shared" si="0"/>
        <v>#DIV/0!</v>
      </c>
      <c r="I45" s="10"/>
    </row>
    <row r="46" spans="2:9" ht="16.5" hidden="1" thickBot="1" x14ac:dyDescent="0.3">
      <c r="B46" s="35"/>
      <c r="C46" s="36">
        <v>2012</v>
      </c>
      <c r="D46" s="36">
        <v>2011</v>
      </c>
      <c r="E46" s="37"/>
      <c r="H46" s="10" t="e">
        <f t="shared" si="0"/>
        <v>#DIV/0!</v>
      </c>
      <c r="I46" s="10"/>
    </row>
    <row r="47" spans="2:9" ht="29.25" hidden="1" thickBot="1" x14ac:dyDescent="0.3">
      <c r="B47" s="38" t="s">
        <v>37</v>
      </c>
      <c r="C47" s="39">
        <v>26083.8</v>
      </c>
      <c r="D47" s="39">
        <v>44351.9</v>
      </c>
      <c r="E47" s="40" t="s">
        <v>47</v>
      </c>
      <c r="H47" s="10" t="e">
        <f t="shared" si="0"/>
        <v>#DIV/0!</v>
      </c>
      <c r="I47" s="10"/>
    </row>
    <row r="48" spans="2:9" ht="16.5" hidden="1" thickBot="1" x14ac:dyDescent="0.3">
      <c r="B48" s="38" t="s">
        <v>48</v>
      </c>
      <c r="C48" s="39"/>
      <c r="D48" s="45">
        <v>11.4</v>
      </c>
      <c r="E48" s="40"/>
      <c r="H48" s="10" t="e">
        <f t="shared" si="0"/>
        <v>#DIV/0!</v>
      </c>
      <c r="I48" s="10"/>
    </row>
    <row r="49" spans="1:10" ht="16.5" hidden="1" thickBot="1" x14ac:dyDescent="0.3">
      <c r="B49" s="38" t="s">
        <v>38</v>
      </c>
      <c r="C49" s="39">
        <v>64160.9</v>
      </c>
      <c r="D49" s="39">
        <v>87701.4</v>
      </c>
      <c r="E49" s="40" t="s">
        <v>49</v>
      </c>
      <c r="H49" s="10" t="e">
        <f t="shared" si="0"/>
        <v>#DIV/0!</v>
      </c>
      <c r="I49" s="10"/>
    </row>
    <row r="50" spans="1:10" ht="16.5" hidden="1" thickBot="1" x14ac:dyDescent="0.3">
      <c r="B50" s="38" t="s">
        <v>39</v>
      </c>
      <c r="C50" s="39">
        <v>36750.1</v>
      </c>
      <c r="D50" s="39">
        <v>42456.5</v>
      </c>
      <c r="E50" s="40" t="s">
        <v>50</v>
      </c>
      <c r="H50" s="10" t="e">
        <f t="shared" si="0"/>
        <v>#DIV/0!</v>
      </c>
      <c r="I50" s="10"/>
    </row>
    <row r="51" spans="1:10" ht="16.5" hidden="1" thickBot="1" x14ac:dyDescent="0.3">
      <c r="B51" s="38" t="s">
        <v>40</v>
      </c>
      <c r="C51" s="39"/>
      <c r="D51" s="39">
        <v>312.5</v>
      </c>
      <c r="E51" s="40"/>
      <c r="H51" s="10" t="e">
        <f t="shared" si="0"/>
        <v>#DIV/0!</v>
      </c>
      <c r="I51" s="10"/>
    </row>
    <row r="52" spans="1:10" ht="16.5" hidden="1" thickBot="1" x14ac:dyDescent="0.3">
      <c r="B52" s="38" t="s">
        <v>41</v>
      </c>
      <c r="C52" s="39">
        <v>28</v>
      </c>
      <c r="D52" s="39">
        <v>28</v>
      </c>
      <c r="E52" s="40">
        <v>100</v>
      </c>
      <c r="H52" s="10" t="e">
        <f t="shared" si="0"/>
        <v>#DIV/0!</v>
      </c>
      <c r="I52" s="10"/>
    </row>
    <row r="53" spans="1:10" ht="16.5" hidden="1" thickBot="1" x14ac:dyDescent="0.3">
      <c r="B53" s="38" t="s">
        <v>42</v>
      </c>
      <c r="C53" s="39">
        <v>11012</v>
      </c>
      <c r="D53" s="39">
        <v>11008.4</v>
      </c>
      <c r="E53" s="40">
        <v>100</v>
      </c>
      <c r="H53" s="10" t="e">
        <f t="shared" si="0"/>
        <v>#DIV/0!</v>
      </c>
      <c r="I53" s="10"/>
    </row>
    <row r="54" spans="1:10" ht="16.5" hidden="1" thickBot="1" x14ac:dyDescent="0.3">
      <c r="B54" s="38" t="s">
        <v>43</v>
      </c>
      <c r="C54" s="39">
        <v>24878.799999999999</v>
      </c>
      <c r="D54" s="39">
        <v>15723.4</v>
      </c>
      <c r="E54" s="40" t="s">
        <v>51</v>
      </c>
      <c r="H54" s="10" t="e">
        <f t="shared" si="0"/>
        <v>#DIV/0!</v>
      </c>
      <c r="I54" s="10"/>
    </row>
    <row r="55" spans="1:10" ht="29.25" hidden="1" thickBot="1" x14ac:dyDescent="0.3">
      <c r="B55" s="38" t="s">
        <v>44</v>
      </c>
      <c r="C55" s="39">
        <v>23175</v>
      </c>
      <c r="D55" s="39">
        <v>27963.599999999999</v>
      </c>
      <c r="E55" s="40" t="s">
        <v>52</v>
      </c>
      <c r="H55" s="10" t="e">
        <f t="shared" si="0"/>
        <v>#DIV/0!</v>
      </c>
      <c r="I55" s="10"/>
    </row>
    <row r="56" spans="1:10" ht="29.25" hidden="1" thickBot="1" x14ac:dyDescent="0.3">
      <c r="B56" s="42" t="s">
        <v>45</v>
      </c>
      <c r="C56" s="43">
        <v>56167.4</v>
      </c>
      <c r="D56" s="43">
        <v>62654.5</v>
      </c>
      <c r="E56" s="44" t="s">
        <v>53</v>
      </c>
      <c r="H56" s="10" t="e">
        <f t="shared" si="0"/>
        <v>#DIV/0!</v>
      </c>
      <c r="I56" s="10"/>
    </row>
    <row r="57" spans="1:10" hidden="1" x14ac:dyDescent="0.25">
      <c r="C57" s="1">
        <f>SUM(C47:C56)</f>
        <v>242255.99999999997</v>
      </c>
      <c r="D57" s="1">
        <f>SUM(D47:D56)</f>
        <v>292211.59999999998</v>
      </c>
      <c r="E57" s="1">
        <f>C57/D57*100</f>
        <v>82.904306331439273</v>
      </c>
      <c r="H57" s="10" t="e">
        <f t="shared" si="0"/>
        <v>#DIV/0!</v>
      </c>
      <c r="I57" s="10"/>
    </row>
    <row r="58" spans="1:10" hidden="1" x14ac:dyDescent="0.25">
      <c r="E58" s="1">
        <v>97</v>
      </c>
      <c r="H58" s="10" t="e">
        <f t="shared" si="0"/>
        <v>#DIV/0!</v>
      </c>
      <c r="I58" s="10"/>
    </row>
    <row r="59" spans="1:10" hidden="1" x14ac:dyDescent="0.25">
      <c r="E59" s="1">
        <f>(E58+E57)/2</f>
        <v>89.952153165719636</v>
      </c>
      <c r="H59" s="10" t="e">
        <f t="shared" si="0"/>
        <v>#DIV/0!</v>
      </c>
      <c r="I59" s="10"/>
    </row>
    <row r="60" spans="1:10" x14ac:dyDescent="0.25">
      <c r="A60" s="4" t="s">
        <v>54</v>
      </c>
      <c r="B60" s="46"/>
      <c r="C60" s="46"/>
      <c r="D60" s="46"/>
      <c r="E60" s="46"/>
      <c r="F60" s="46"/>
      <c r="G60" s="46"/>
      <c r="H60" s="46"/>
      <c r="I60" s="6"/>
      <c r="J60" s="7"/>
    </row>
    <row r="61" spans="1:10" ht="47.25" x14ac:dyDescent="0.25">
      <c r="A61" s="2">
        <v>1</v>
      </c>
      <c r="B61" s="47" t="s">
        <v>55</v>
      </c>
      <c r="C61" s="2" t="s">
        <v>23</v>
      </c>
      <c r="D61" s="2" t="s">
        <v>56</v>
      </c>
      <c r="E61" s="2" t="s">
        <v>12</v>
      </c>
      <c r="F61" s="2">
        <v>18.41</v>
      </c>
      <c r="G61" s="2">
        <v>20.399999999999999</v>
      </c>
      <c r="H61" s="24">
        <f t="shared" ref="H61:H66" si="2">G61/F61*100</f>
        <v>110.80934274850624</v>
      </c>
      <c r="I61" s="24" t="s">
        <v>13</v>
      </c>
    </row>
    <row r="62" spans="1:10" ht="47.25" x14ac:dyDescent="0.25">
      <c r="A62" s="2">
        <v>2</v>
      </c>
      <c r="B62" s="47" t="s">
        <v>57</v>
      </c>
      <c r="C62" s="2" t="s">
        <v>23</v>
      </c>
      <c r="D62" s="2" t="s">
        <v>56</v>
      </c>
      <c r="E62" s="2" t="s">
        <v>12</v>
      </c>
      <c r="F62" s="2">
        <v>15</v>
      </c>
      <c r="G62" s="2">
        <v>20</v>
      </c>
      <c r="H62" s="24">
        <f t="shared" si="2"/>
        <v>133.33333333333331</v>
      </c>
      <c r="I62" s="24" t="s">
        <v>13</v>
      </c>
    </row>
    <row r="63" spans="1:10" ht="47.25" x14ac:dyDescent="0.25">
      <c r="A63" s="2">
        <v>3</v>
      </c>
      <c r="B63" s="47" t="s">
        <v>58</v>
      </c>
      <c r="C63" s="2" t="s">
        <v>23</v>
      </c>
      <c r="D63" s="2" t="s">
        <v>56</v>
      </c>
      <c r="E63" s="2" t="s">
        <v>12</v>
      </c>
      <c r="F63" s="2">
        <v>50</v>
      </c>
      <c r="G63" s="2">
        <v>50</v>
      </c>
      <c r="H63" s="24">
        <f t="shared" si="2"/>
        <v>100</v>
      </c>
      <c r="I63" s="24" t="s">
        <v>59</v>
      </c>
    </row>
    <row r="64" spans="1:10" ht="47.25" x14ac:dyDescent="0.25">
      <c r="A64" s="2">
        <v>4</v>
      </c>
      <c r="B64" s="47" t="s">
        <v>60</v>
      </c>
      <c r="C64" s="2" t="s">
        <v>27</v>
      </c>
      <c r="D64" s="2" t="s">
        <v>29</v>
      </c>
      <c r="E64" s="2" t="s">
        <v>12</v>
      </c>
      <c r="F64" s="2">
        <v>31</v>
      </c>
      <c r="G64" s="2">
        <v>51</v>
      </c>
      <c r="H64" s="24">
        <f t="shared" si="2"/>
        <v>164.51612903225808</v>
      </c>
      <c r="I64" s="24" t="s">
        <v>13</v>
      </c>
    </row>
    <row r="65" spans="1:10" ht="47.25" x14ac:dyDescent="0.25">
      <c r="A65" s="2">
        <v>5</v>
      </c>
      <c r="B65" s="47" t="s">
        <v>61</v>
      </c>
      <c r="C65" s="2" t="s">
        <v>62</v>
      </c>
      <c r="D65" s="2" t="s">
        <v>29</v>
      </c>
      <c r="E65" s="2" t="s">
        <v>12</v>
      </c>
      <c r="F65" s="2">
        <v>17</v>
      </c>
      <c r="G65" s="2">
        <v>29</v>
      </c>
      <c r="H65" s="24">
        <f t="shared" si="2"/>
        <v>170.58823529411765</v>
      </c>
      <c r="I65" s="24" t="s">
        <v>13</v>
      </c>
    </row>
    <row r="66" spans="1:10" ht="47.25" x14ac:dyDescent="0.25">
      <c r="A66" s="2">
        <v>6</v>
      </c>
      <c r="B66" s="47" t="s">
        <v>63</v>
      </c>
      <c r="C66" s="2" t="s">
        <v>64</v>
      </c>
      <c r="D66" s="2" t="s">
        <v>65</v>
      </c>
      <c r="E66" s="2" t="s">
        <v>12</v>
      </c>
      <c r="F66" s="2">
        <v>22.4</v>
      </c>
      <c r="G66" s="2">
        <v>61.6</v>
      </c>
      <c r="H66" s="24">
        <f t="shared" si="2"/>
        <v>275.00000000000006</v>
      </c>
      <c r="I66" s="24" t="s">
        <v>13</v>
      </c>
    </row>
    <row r="67" spans="1:10" x14ac:dyDescent="0.25">
      <c r="A67" s="4" t="s">
        <v>66</v>
      </c>
      <c r="B67" s="46"/>
      <c r="C67" s="46"/>
      <c r="D67" s="46"/>
      <c r="E67" s="46"/>
      <c r="F67" s="46"/>
      <c r="G67" s="46"/>
      <c r="H67" s="46"/>
      <c r="I67" s="6"/>
      <c r="J67" s="48"/>
    </row>
    <row r="68" spans="1:10" ht="31.5" x14ac:dyDescent="0.25">
      <c r="A68" s="2">
        <v>1</v>
      </c>
      <c r="B68" s="47" t="s">
        <v>67</v>
      </c>
      <c r="C68" s="2" t="s">
        <v>23</v>
      </c>
      <c r="D68" s="2" t="s">
        <v>68</v>
      </c>
      <c r="E68" s="2" t="s">
        <v>12</v>
      </c>
      <c r="F68" s="3">
        <v>64.5</v>
      </c>
      <c r="G68" s="3">
        <v>68.599999999999994</v>
      </c>
      <c r="H68" s="10">
        <f>G68/F68*100</f>
        <v>106.35658914728681</v>
      </c>
      <c r="I68" s="10" t="s">
        <v>13</v>
      </c>
      <c r="J68" s="49"/>
    </row>
    <row r="69" spans="1:10" ht="31.5" x14ac:dyDescent="0.25">
      <c r="A69" s="2">
        <v>2</v>
      </c>
      <c r="B69" s="47" t="s">
        <v>69</v>
      </c>
      <c r="C69" s="2" t="s">
        <v>23</v>
      </c>
      <c r="D69" s="2" t="s">
        <v>68</v>
      </c>
      <c r="E69" s="2" t="s">
        <v>12</v>
      </c>
      <c r="F69" s="3">
        <v>38.700000000000003</v>
      </c>
      <c r="G69" s="3">
        <v>39.299999999999997</v>
      </c>
      <c r="H69" s="10">
        <f t="shared" ref="H69:H76" si="3">G69/F69*100</f>
        <v>101.5503875968992</v>
      </c>
      <c r="I69" s="10" t="s">
        <v>13</v>
      </c>
      <c r="J69" s="49"/>
    </row>
    <row r="70" spans="1:10" ht="78.75" x14ac:dyDescent="0.25">
      <c r="A70" s="2">
        <v>3</v>
      </c>
      <c r="B70" s="47" t="s">
        <v>70</v>
      </c>
      <c r="C70" s="2" t="s">
        <v>27</v>
      </c>
      <c r="D70" s="2" t="s">
        <v>68</v>
      </c>
      <c r="E70" s="2" t="s">
        <v>12</v>
      </c>
      <c r="F70" s="3">
        <v>37</v>
      </c>
      <c r="G70" s="3">
        <v>27</v>
      </c>
      <c r="H70" s="10">
        <f t="shared" si="3"/>
        <v>72.972972972972968</v>
      </c>
      <c r="I70" s="24" t="s">
        <v>71</v>
      </c>
      <c r="J70" s="49"/>
    </row>
    <row r="71" spans="1:10" ht="47.25" x14ac:dyDescent="0.25">
      <c r="A71" s="2">
        <v>4</v>
      </c>
      <c r="B71" s="47" t="s">
        <v>72</v>
      </c>
      <c r="C71" s="2" t="s">
        <v>23</v>
      </c>
      <c r="D71" s="2" t="s">
        <v>73</v>
      </c>
      <c r="E71" s="2" t="s">
        <v>12</v>
      </c>
      <c r="F71" s="3">
        <v>15.4</v>
      </c>
      <c r="G71" s="3">
        <v>17.8</v>
      </c>
      <c r="H71" s="10">
        <f t="shared" si="3"/>
        <v>115.58441558441559</v>
      </c>
      <c r="I71" s="10" t="s">
        <v>13</v>
      </c>
      <c r="J71" s="49"/>
    </row>
    <row r="72" spans="1:10" ht="47.25" x14ac:dyDescent="0.25">
      <c r="A72" s="2">
        <v>5</v>
      </c>
      <c r="B72" s="47" t="s">
        <v>74</v>
      </c>
      <c r="C72" s="2" t="s">
        <v>23</v>
      </c>
      <c r="D72" s="2" t="s">
        <v>73</v>
      </c>
      <c r="E72" s="2" t="s">
        <v>12</v>
      </c>
      <c r="F72" s="3">
        <v>9.14</v>
      </c>
      <c r="G72" s="3">
        <v>9.4700000000000006</v>
      </c>
      <c r="H72" s="10">
        <f t="shared" si="3"/>
        <v>103.6105032822757</v>
      </c>
      <c r="I72" s="10" t="s">
        <v>13</v>
      </c>
      <c r="J72" s="49"/>
    </row>
    <row r="73" spans="1:10" x14ac:dyDescent="0.25">
      <c r="A73" s="2">
        <v>6</v>
      </c>
      <c r="B73" s="47" t="s">
        <v>75</v>
      </c>
      <c r="C73" s="2" t="s">
        <v>27</v>
      </c>
      <c r="D73" s="2" t="s">
        <v>73</v>
      </c>
      <c r="E73" s="2" t="s">
        <v>12</v>
      </c>
      <c r="F73" s="3">
        <v>77</v>
      </c>
      <c r="G73" s="3">
        <v>79</v>
      </c>
      <c r="H73" s="10">
        <f t="shared" si="3"/>
        <v>102.59740259740259</v>
      </c>
      <c r="I73" s="10" t="s">
        <v>13</v>
      </c>
      <c r="J73" s="49"/>
    </row>
    <row r="74" spans="1:10" ht="47.25" x14ac:dyDescent="0.25">
      <c r="A74" s="2">
        <v>7</v>
      </c>
      <c r="B74" s="47" t="s">
        <v>76</v>
      </c>
      <c r="C74" s="2" t="s">
        <v>77</v>
      </c>
      <c r="D74" s="2" t="s">
        <v>73</v>
      </c>
      <c r="E74" s="2" t="s">
        <v>12</v>
      </c>
      <c r="F74" s="3">
        <v>350</v>
      </c>
      <c r="G74" s="3">
        <v>350</v>
      </c>
      <c r="H74" s="10">
        <f t="shared" si="3"/>
        <v>100</v>
      </c>
      <c r="I74" s="10" t="s">
        <v>59</v>
      </c>
      <c r="J74" s="49"/>
    </row>
    <row r="75" spans="1:10" ht="31.5" x14ac:dyDescent="0.25">
      <c r="A75" s="2">
        <v>8</v>
      </c>
      <c r="B75" s="47" t="s">
        <v>78</v>
      </c>
      <c r="C75" s="2" t="s">
        <v>79</v>
      </c>
      <c r="D75" s="2" t="s">
        <v>73</v>
      </c>
      <c r="E75" s="2" t="s">
        <v>12</v>
      </c>
      <c r="F75" s="3">
        <v>57580</v>
      </c>
      <c r="G75" s="3">
        <v>59577</v>
      </c>
      <c r="H75" s="10">
        <f t="shared" si="3"/>
        <v>103.46821813129559</v>
      </c>
      <c r="I75" s="10" t="s">
        <v>13</v>
      </c>
      <c r="J75" s="49"/>
    </row>
    <row r="76" spans="1:10" x14ac:dyDescent="0.25">
      <c r="A76" s="2">
        <v>9</v>
      </c>
      <c r="B76" s="47" t="s">
        <v>80</v>
      </c>
      <c r="C76" s="2" t="s">
        <v>27</v>
      </c>
      <c r="D76" s="2" t="s">
        <v>81</v>
      </c>
      <c r="E76" s="2" t="s">
        <v>12</v>
      </c>
      <c r="F76" s="3">
        <v>1474</v>
      </c>
      <c r="G76" s="3">
        <v>1055</v>
      </c>
      <c r="H76" s="10">
        <f t="shared" si="3"/>
        <v>71.573948439620082</v>
      </c>
      <c r="I76" s="10" t="s">
        <v>13</v>
      </c>
      <c r="J76" s="49"/>
    </row>
    <row r="77" spans="1:10" x14ac:dyDescent="0.25">
      <c r="A77" s="2">
        <v>10</v>
      </c>
      <c r="B77" s="47" t="s">
        <v>82</v>
      </c>
      <c r="C77" s="2" t="s">
        <v>27</v>
      </c>
      <c r="D77" s="2" t="s">
        <v>81</v>
      </c>
      <c r="E77" s="2" t="s">
        <v>12</v>
      </c>
      <c r="F77" s="3">
        <v>0</v>
      </c>
      <c r="G77" s="3">
        <v>0</v>
      </c>
      <c r="H77" s="10">
        <v>100</v>
      </c>
      <c r="I77" s="10" t="s">
        <v>59</v>
      </c>
      <c r="J77" s="49"/>
    </row>
    <row r="78" spans="1:10" x14ac:dyDescent="0.25">
      <c r="A78" s="4" t="s">
        <v>83</v>
      </c>
      <c r="B78" s="46"/>
      <c r="C78" s="46"/>
      <c r="D78" s="46"/>
      <c r="E78" s="46"/>
      <c r="F78" s="46"/>
      <c r="G78" s="46"/>
      <c r="H78" s="46"/>
      <c r="I78" s="6"/>
      <c r="J78" s="7"/>
    </row>
    <row r="79" spans="1:10" ht="31.5" x14ac:dyDescent="0.25">
      <c r="A79" s="2">
        <v>1</v>
      </c>
      <c r="B79" s="47" t="s">
        <v>84</v>
      </c>
      <c r="C79" s="2" t="s">
        <v>27</v>
      </c>
      <c r="D79" s="2" t="s">
        <v>85</v>
      </c>
      <c r="E79" s="2" t="s">
        <v>12</v>
      </c>
      <c r="F79" s="3">
        <v>2873</v>
      </c>
      <c r="G79" s="3">
        <v>2728</v>
      </c>
      <c r="H79" s="10">
        <f>G79/F79*100</f>
        <v>94.95301079011486</v>
      </c>
      <c r="I79" s="10" t="s">
        <v>17</v>
      </c>
    </row>
    <row r="80" spans="1:10" ht="31.5" x14ac:dyDescent="0.25">
      <c r="A80" s="2">
        <v>2</v>
      </c>
      <c r="B80" s="47" t="s">
        <v>86</v>
      </c>
      <c r="C80" s="2" t="s">
        <v>87</v>
      </c>
      <c r="D80" s="2" t="s">
        <v>85</v>
      </c>
      <c r="E80" s="2" t="s">
        <v>12</v>
      </c>
      <c r="F80" s="3">
        <v>5.9</v>
      </c>
      <c r="G80" s="3">
        <v>6</v>
      </c>
      <c r="H80" s="10">
        <f>G80/F80*100</f>
        <v>101.69491525423729</v>
      </c>
      <c r="I80" s="10" t="s">
        <v>13</v>
      </c>
    </row>
    <row r="81" spans="1:10" x14ac:dyDescent="0.25">
      <c r="A81" s="4" t="s">
        <v>88</v>
      </c>
      <c r="B81" s="46"/>
      <c r="C81" s="46"/>
      <c r="D81" s="46"/>
      <c r="E81" s="46"/>
      <c r="F81" s="46"/>
      <c r="G81" s="46"/>
      <c r="H81" s="46"/>
      <c r="I81" s="6"/>
      <c r="J81" s="7"/>
    </row>
    <row r="82" spans="1:10" ht="31.5" x14ac:dyDescent="0.25">
      <c r="A82" s="2">
        <v>1</v>
      </c>
      <c r="B82" s="47" t="s">
        <v>89</v>
      </c>
      <c r="C82" s="2" t="s">
        <v>27</v>
      </c>
      <c r="D82" s="2" t="s">
        <v>73</v>
      </c>
      <c r="E82" s="2" t="s">
        <v>12</v>
      </c>
      <c r="F82" s="2">
        <v>638</v>
      </c>
      <c r="G82" s="50">
        <v>715</v>
      </c>
      <c r="H82" s="51">
        <f>G82/F82*100</f>
        <v>112.06896551724137</v>
      </c>
      <c r="I82" s="51" t="s">
        <v>13</v>
      </c>
    </row>
    <row r="83" spans="1:10" ht="31.5" x14ac:dyDescent="0.25">
      <c r="A83" s="2">
        <v>2</v>
      </c>
      <c r="B83" s="47" t="s">
        <v>90</v>
      </c>
      <c r="C83" s="2" t="s">
        <v>10</v>
      </c>
      <c r="D83" s="2" t="s">
        <v>91</v>
      </c>
      <c r="E83" s="2" t="s">
        <v>12</v>
      </c>
      <c r="F83" s="2">
        <v>56006</v>
      </c>
      <c r="G83" s="50">
        <v>69148</v>
      </c>
      <c r="H83" s="51">
        <f>G83/F83*100</f>
        <v>123.46534299896439</v>
      </c>
      <c r="I83" s="51" t="s">
        <v>13</v>
      </c>
    </row>
    <row r="84" spans="1:10" ht="31.5" x14ac:dyDescent="0.25">
      <c r="A84" s="2">
        <v>3</v>
      </c>
      <c r="B84" s="47" t="s">
        <v>92</v>
      </c>
      <c r="C84" s="2" t="s">
        <v>27</v>
      </c>
      <c r="D84" s="2" t="s">
        <v>73</v>
      </c>
      <c r="E84" s="2" t="s">
        <v>12</v>
      </c>
      <c r="F84" s="2">
        <v>3747</v>
      </c>
      <c r="G84" s="50">
        <v>4213</v>
      </c>
      <c r="H84" s="51">
        <f>G84/F84*100</f>
        <v>112.43661595943422</v>
      </c>
      <c r="I84" s="51" t="s">
        <v>13</v>
      </c>
    </row>
    <row r="85" spans="1:10" ht="35.450000000000003" customHeight="1" x14ac:dyDescent="0.25">
      <c r="A85" s="2">
        <v>4</v>
      </c>
      <c r="B85" s="47" t="s">
        <v>93</v>
      </c>
      <c r="C85" s="2" t="s">
        <v>27</v>
      </c>
      <c r="D85" s="2" t="s">
        <v>73</v>
      </c>
      <c r="E85" s="2" t="s">
        <v>12</v>
      </c>
      <c r="F85" s="2">
        <v>8</v>
      </c>
      <c r="G85" s="50">
        <v>10</v>
      </c>
      <c r="H85" s="51">
        <f>G85/F85*100</f>
        <v>125</v>
      </c>
      <c r="I85" s="51" t="s">
        <v>13</v>
      </c>
    </row>
    <row r="86" spans="1:10" ht="47.25" x14ac:dyDescent="0.25">
      <c r="A86" s="2">
        <v>5</v>
      </c>
      <c r="B86" s="47" t="s">
        <v>94</v>
      </c>
      <c r="C86" s="2" t="s">
        <v>95</v>
      </c>
      <c r="D86" s="2" t="s">
        <v>96</v>
      </c>
      <c r="E86" s="2" t="s">
        <v>12</v>
      </c>
      <c r="F86" s="2">
        <v>277.3</v>
      </c>
      <c r="G86" s="2">
        <v>186.9</v>
      </c>
      <c r="H86" s="51">
        <f>G86/F86*100</f>
        <v>67.399927875946631</v>
      </c>
      <c r="I86" s="51" t="s">
        <v>17</v>
      </c>
    </row>
    <row r="87" spans="1:10" x14ac:dyDescent="0.25">
      <c r="A87" s="4" t="s">
        <v>97</v>
      </c>
      <c r="B87" s="46"/>
      <c r="C87" s="46"/>
      <c r="D87" s="46"/>
      <c r="E87" s="46"/>
      <c r="F87" s="46"/>
      <c r="G87" s="46"/>
      <c r="H87" s="46"/>
      <c r="I87" s="6"/>
      <c r="J87" s="7"/>
    </row>
    <row r="88" spans="1:10" ht="54.6" customHeight="1" x14ac:dyDescent="0.25">
      <c r="A88" s="52">
        <v>1</v>
      </c>
      <c r="B88" s="53" t="s">
        <v>98</v>
      </c>
      <c r="C88" s="52" t="s">
        <v>10</v>
      </c>
      <c r="D88" s="52" t="s">
        <v>91</v>
      </c>
      <c r="E88" s="52" t="s">
        <v>12</v>
      </c>
      <c r="F88" s="54">
        <v>731.6</v>
      </c>
      <c r="G88" s="55">
        <v>7219.3</v>
      </c>
      <c r="H88" s="55">
        <f>G88/F88*100</f>
        <v>986.78239475123007</v>
      </c>
      <c r="I88" s="55" t="s">
        <v>13</v>
      </c>
    </row>
    <row r="89" spans="1:10" ht="63" x14ac:dyDescent="0.25">
      <c r="A89" s="2">
        <v>2</v>
      </c>
      <c r="B89" s="47" t="s">
        <v>99</v>
      </c>
      <c r="C89" s="2" t="s">
        <v>27</v>
      </c>
      <c r="D89" s="2" t="s">
        <v>73</v>
      </c>
      <c r="E89" s="2" t="s">
        <v>12</v>
      </c>
      <c r="F89" s="24">
        <v>27</v>
      </c>
      <c r="G89" s="24">
        <v>21</v>
      </c>
      <c r="H89" s="55">
        <f>G89/F89*100</f>
        <v>77.777777777777786</v>
      </c>
      <c r="I89" s="55" t="s">
        <v>17</v>
      </c>
    </row>
    <row r="90" spans="1:10" ht="47.25" x14ac:dyDescent="0.25">
      <c r="A90" s="2">
        <v>3</v>
      </c>
      <c r="B90" s="47" t="s">
        <v>100</v>
      </c>
      <c r="C90" s="2" t="s">
        <v>23</v>
      </c>
      <c r="D90" s="2" t="s">
        <v>73</v>
      </c>
      <c r="E90" s="2" t="s">
        <v>12</v>
      </c>
      <c r="F90" s="24">
        <v>100</v>
      </c>
      <c r="G90" s="24">
        <v>100</v>
      </c>
      <c r="H90" s="55">
        <v>100</v>
      </c>
      <c r="I90" s="55" t="s">
        <v>59</v>
      </c>
    </row>
    <row r="91" spans="1:10" ht="63" x14ac:dyDescent="0.25">
      <c r="A91" s="2">
        <v>4</v>
      </c>
      <c r="B91" s="47" t="s">
        <v>101</v>
      </c>
      <c r="C91" s="2" t="s">
        <v>23</v>
      </c>
      <c r="D91" s="2" t="s">
        <v>102</v>
      </c>
      <c r="E91" s="2" t="s">
        <v>12</v>
      </c>
      <c r="F91" s="24">
        <v>17.899999999999999</v>
      </c>
      <c r="G91" s="24">
        <v>52.6</v>
      </c>
      <c r="H91" s="55">
        <f>G91/F91*100</f>
        <v>293.85474860335199</v>
      </c>
      <c r="I91" s="55" t="s">
        <v>13</v>
      </c>
    </row>
    <row r="92" spans="1:10" ht="78.75" x14ac:dyDescent="0.25">
      <c r="A92" s="2">
        <v>5</v>
      </c>
      <c r="B92" s="47" t="s">
        <v>103</v>
      </c>
      <c r="C92" s="2" t="s">
        <v>23</v>
      </c>
      <c r="D92" s="2" t="s">
        <v>91</v>
      </c>
      <c r="E92" s="2" t="s">
        <v>12</v>
      </c>
      <c r="F92" s="51">
        <f>294461.6/235937.1*100</f>
        <v>124.8051281464424</v>
      </c>
      <c r="G92" s="51">
        <f>360828.7/294758.1*100</f>
        <v>122.41519401841714</v>
      </c>
      <c r="H92" s="55">
        <f>G92/F92*100</f>
        <v>98.085067365804875</v>
      </c>
      <c r="I92" s="55" t="s">
        <v>13</v>
      </c>
    </row>
  </sheetData>
  <mergeCells count="12">
    <mergeCell ref="A60:I60"/>
    <mergeCell ref="A67:I67"/>
    <mergeCell ref="A78:I78"/>
    <mergeCell ref="A81:I81"/>
    <mergeCell ref="A87:I87"/>
    <mergeCell ref="A4:I4"/>
    <mergeCell ref="B31:B32"/>
    <mergeCell ref="C31:D31"/>
    <mergeCell ref="E31:E32"/>
    <mergeCell ref="B45:B46"/>
    <mergeCell ref="C45:D45"/>
    <mergeCell ref="E45:E46"/>
  </mergeCells>
  <pageMargins left="0.31496062992125984" right="0.31496062992125984" top="0.35433070866141736" bottom="0.35433070866141736" header="0.31496062992125984" footer="0.31496062992125984"/>
  <pageSetup paperSize="9" scale="68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показателей итог</vt:lpstr>
      <vt:lpstr>'Анализ показателей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Каташова Татьяна Николаевна</dc:creator>
  <cp:lastModifiedBy>Каташова Татьяна Николаевна</cp:lastModifiedBy>
  <dcterms:created xsi:type="dcterms:W3CDTF">2015-01-29T09:04:27Z</dcterms:created>
  <dcterms:modified xsi:type="dcterms:W3CDTF">2015-01-29T09:04:48Z</dcterms:modified>
</cp:coreProperties>
</file>