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780" yWindow="780" windowWidth="14625" windowHeight="15180" tabRatio="954" firstSheet="9"/>
  </bookViews>
  <sheets>
    <sheet name="паспорт" sheetId="20" r:id="rId1"/>
    <sheet name="характеристика" sheetId="21" r:id="rId2"/>
    <sheet name="перечень показателей" sheetId="22" r:id="rId3"/>
    <sheet name="мп итого" sheetId="15" r:id="rId4"/>
    <sheet name="грбс" sheetId="10" r:id="rId5"/>
    <sheet name="механизм реализации" sheetId="23" r:id="rId6"/>
    <sheet name="паспорт пп1" sheetId="16" r:id="rId7"/>
    <sheet name="характеристика подпр 1" sheetId="24" r:id="rId8"/>
    <sheet name="перечень основных мероприятий 1" sheetId="25" r:id="rId9"/>
    <sheet name="пп 1" sheetId="8" r:id="rId10"/>
    <sheet name="паспорт пп2" sheetId="17" r:id="rId11"/>
    <sheet name="характеристики 2" sheetId="26" r:id="rId12"/>
    <sheet name="перечень основных мероприятий 2" sheetId="27" r:id="rId13"/>
    <sheet name="пп 2" sheetId="11" r:id="rId14"/>
    <sheet name="паспорт пп3" sheetId="18" r:id="rId15"/>
    <sheet name="характеристика 3" sheetId="28" r:id="rId16"/>
    <sheet name="перечень основных мероприятий 3" sheetId="29" r:id="rId17"/>
    <sheet name="пп 3" sheetId="12" r:id="rId18"/>
    <sheet name="паспорт пп4" sheetId="19" r:id="rId19"/>
    <sheet name="характеристика 4" sheetId="30" r:id="rId20"/>
    <sheet name="перечень основных мероприятий 4" sheetId="31" r:id="rId21"/>
    <sheet name="пп 4" sheetId="13" r:id="rId22"/>
  </sheets>
  <definedNames>
    <definedName name="OLE_LINK1" localSheetId="13">'пп 2'!$A$5</definedName>
    <definedName name="_xlnm.Print_Titles" localSheetId="4">грбс!$4:$6</definedName>
    <definedName name="_xlnm.Print_Titles" localSheetId="9">'пп 1'!$5:$7</definedName>
    <definedName name="_xlnm.Print_Titles" localSheetId="13">'пп 2'!$5:$7</definedName>
    <definedName name="_xlnm.Print_Titles" localSheetId="17">'пп 3'!$5:$7</definedName>
    <definedName name="_xlnm.Print_Titles" localSheetId="21">'пп 4'!$5:$7</definedName>
    <definedName name="_xlnm.Print_Area" localSheetId="4">грбс!$A$1:$J$1206</definedName>
    <definedName name="_xlnm.Print_Area" localSheetId="3">'мп итого'!$A$2:$J$48</definedName>
    <definedName name="_xlnm.Print_Area" localSheetId="0">паспорт!$A$1:$L$63</definedName>
    <definedName name="_xlnm.Print_Area" localSheetId="21">'пп 4'!$A$1:$L$170</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2" i="11"/>
  <c r="D121"/>
  <c r="D120"/>
  <c r="D119"/>
  <c r="E43" l="1"/>
  <c r="D48"/>
  <c r="L19" i="13" l="1"/>
  <c r="L75"/>
  <c r="L99"/>
  <c r="H115" i="11"/>
  <c r="G115"/>
  <c r="F115"/>
  <c r="D115" s="1"/>
  <c r="H132"/>
  <c r="F132"/>
  <c r="G190"/>
  <c r="D794" i="10" l="1"/>
  <c r="J612"/>
  <c r="I1183"/>
  <c r="I1175"/>
  <c r="I1167"/>
  <c r="I1159"/>
  <c r="I1151"/>
  <c r="I1143"/>
  <c r="I1135"/>
  <c r="I1127"/>
  <c r="I1119"/>
  <c r="I1111"/>
  <c r="I1103"/>
  <c r="I1095"/>
  <c r="I1087"/>
  <c r="I1086"/>
  <c r="I1085"/>
  <c r="I1084"/>
  <c r="I1083"/>
  <c r="I1082"/>
  <c r="I1081"/>
  <c r="I1080"/>
  <c r="I1071"/>
  <c r="I1063"/>
  <c r="I1055"/>
  <c r="I1047"/>
  <c r="I1046"/>
  <c r="I1045"/>
  <c r="I1197" s="1"/>
  <c r="I1044"/>
  <c r="I1196" s="1"/>
  <c r="I1043"/>
  <c r="I1042"/>
  <c r="I1041"/>
  <c r="I1040" s="1"/>
  <c r="I1020"/>
  <c r="I1012"/>
  <c r="I1004"/>
  <c r="I1003"/>
  <c r="I1002"/>
  <c r="I1001"/>
  <c r="I1000"/>
  <c r="I999"/>
  <c r="I998"/>
  <c r="I997"/>
  <c r="I987"/>
  <c r="I986"/>
  <c r="I985"/>
  <c r="I984"/>
  <c r="I983"/>
  <c r="I982"/>
  <c r="I981"/>
  <c r="I980"/>
  <c r="I971"/>
  <c r="I970"/>
  <c r="I969"/>
  <c r="I968"/>
  <c r="I967"/>
  <c r="I966"/>
  <c r="I965"/>
  <c r="I964"/>
  <c r="I954"/>
  <c r="I953"/>
  <c r="I952"/>
  <c r="I951"/>
  <c r="I950"/>
  <c r="I949"/>
  <c r="I948"/>
  <c r="I947"/>
  <c r="I938"/>
  <c r="I930"/>
  <c r="I922"/>
  <c r="I914"/>
  <c r="I913"/>
  <c r="I912"/>
  <c r="I911"/>
  <c r="I910"/>
  <c r="I909"/>
  <c r="I908"/>
  <c r="I907"/>
  <c r="I896"/>
  <c r="I888"/>
  <c r="I880"/>
  <c r="I872"/>
  <c r="I864"/>
  <c r="I856"/>
  <c r="I848"/>
  <c r="I840"/>
  <c r="I832"/>
  <c r="I824"/>
  <c r="I816"/>
  <c r="I815"/>
  <c r="I814"/>
  <c r="I813"/>
  <c r="I812"/>
  <c r="I811"/>
  <c r="I810"/>
  <c r="I790"/>
  <c r="I789"/>
  <c r="I788"/>
  <c r="I787"/>
  <c r="I786"/>
  <c r="I785"/>
  <c r="I784"/>
  <c r="I783"/>
  <c r="I773"/>
  <c r="I765"/>
  <c r="I757"/>
  <c r="I749"/>
  <c r="I741"/>
  <c r="I733"/>
  <c r="I725"/>
  <c r="I717"/>
  <c r="I709"/>
  <c r="I701"/>
  <c r="I693"/>
  <c r="I692"/>
  <c r="I691"/>
  <c r="I690"/>
  <c r="I689"/>
  <c r="I688"/>
  <c r="I687"/>
  <c r="I676"/>
  <c r="I668"/>
  <c r="I660"/>
  <c r="I652"/>
  <c r="I651"/>
  <c r="I650"/>
  <c r="I649"/>
  <c r="I636"/>
  <c r="I628"/>
  <c r="I620"/>
  <c r="I612"/>
  <c r="I604"/>
  <c r="I596"/>
  <c r="I595"/>
  <c r="I594"/>
  <c r="I593"/>
  <c r="I592"/>
  <c r="I591"/>
  <c r="I590"/>
  <c r="I589"/>
  <c r="I580"/>
  <c r="I572"/>
  <c r="I564"/>
  <c r="I556"/>
  <c r="I555"/>
  <c r="I805" s="1"/>
  <c r="I554"/>
  <c r="I553"/>
  <c r="I552"/>
  <c r="I551"/>
  <c r="I549" s="1"/>
  <c r="I550"/>
  <c r="I530"/>
  <c r="I522"/>
  <c r="I514"/>
  <c r="I506"/>
  <c r="I498"/>
  <c r="I490"/>
  <c r="I489"/>
  <c r="I488"/>
  <c r="I487"/>
  <c r="I486"/>
  <c r="I485"/>
  <c r="I484"/>
  <c r="I483"/>
  <c r="I473"/>
  <c r="I465"/>
  <c r="I464"/>
  <c r="I463"/>
  <c r="I462"/>
  <c r="I461"/>
  <c r="I460"/>
  <c r="I459"/>
  <c r="I458"/>
  <c r="I448"/>
  <c r="I440"/>
  <c r="I432"/>
  <c r="I424"/>
  <c r="I416"/>
  <c r="I408"/>
  <c r="I400"/>
  <c r="I392"/>
  <c r="I391"/>
  <c r="I390" s="1"/>
  <c r="I389" s="1"/>
  <c r="I388" s="1"/>
  <c r="I387" s="1"/>
  <c r="I386" s="1"/>
  <c r="I385" s="1"/>
  <c r="I375"/>
  <c r="I367"/>
  <c r="I359"/>
  <c r="I351"/>
  <c r="I350" s="1"/>
  <c r="I349" s="1"/>
  <c r="I348" s="1"/>
  <c r="I347" s="1"/>
  <c r="I346" s="1"/>
  <c r="I345" s="1"/>
  <c r="I344" s="1"/>
  <c r="I334"/>
  <c r="I326"/>
  <c r="I318"/>
  <c r="I310"/>
  <c r="I302"/>
  <c r="I294"/>
  <c r="I293"/>
  <c r="I292" s="1"/>
  <c r="I291" s="1"/>
  <c r="I290" s="1"/>
  <c r="I289" s="1"/>
  <c r="I288" s="1"/>
  <c r="I287" s="1"/>
  <c r="I277"/>
  <c r="I269"/>
  <c r="I261"/>
  <c r="I253"/>
  <c r="I245"/>
  <c r="I244" s="1"/>
  <c r="I243" s="1"/>
  <c r="I242" s="1"/>
  <c r="I240" s="1"/>
  <c r="I239" s="1"/>
  <c r="I238" s="1"/>
  <c r="I237" s="1"/>
  <c r="I241"/>
  <c r="I227"/>
  <c r="I226"/>
  <c r="I225"/>
  <c r="I224"/>
  <c r="I223"/>
  <c r="I222"/>
  <c r="I221"/>
  <c r="I220"/>
  <c r="I211"/>
  <c r="I210"/>
  <c r="I209"/>
  <c r="I208"/>
  <c r="I207"/>
  <c r="I206"/>
  <c r="I205"/>
  <c r="I204"/>
  <c r="I195"/>
  <c r="I194"/>
  <c r="I193"/>
  <c r="I192"/>
  <c r="I191"/>
  <c r="I190"/>
  <c r="I189"/>
  <c r="I188"/>
  <c r="I179"/>
  <c r="I171"/>
  <c r="I163"/>
  <c r="I155"/>
  <c r="I147"/>
  <c r="I139"/>
  <c r="I131"/>
  <c r="I123"/>
  <c r="I115"/>
  <c r="I107"/>
  <c r="I99"/>
  <c r="I98"/>
  <c r="I97"/>
  <c r="I96"/>
  <c r="I95"/>
  <c r="I94"/>
  <c r="I93"/>
  <c r="I82"/>
  <c r="I74"/>
  <c r="I66"/>
  <c r="I58"/>
  <c r="I50"/>
  <c r="I41"/>
  <c r="I33"/>
  <c r="I25"/>
  <c r="I17"/>
  <c r="I16"/>
  <c r="I15"/>
  <c r="I14"/>
  <c r="I13"/>
  <c r="I12"/>
  <c r="I11"/>
  <c r="I10"/>
  <c r="F1044"/>
  <c r="G1044"/>
  <c r="H1044"/>
  <c r="J1044"/>
  <c r="I219" l="1"/>
  <c r="I1198"/>
  <c r="I92"/>
  <c r="I1195"/>
  <c r="I1079"/>
  <c r="I1194"/>
  <c r="I482"/>
  <c r="I9"/>
  <c r="I800"/>
  <c r="I804"/>
  <c r="I906"/>
  <c r="I1030"/>
  <c r="I1200" s="1"/>
  <c r="I996"/>
  <c r="I1036"/>
  <c r="I1031"/>
  <c r="I1035"/>
  <c r="I544"/>
  <c r="I588"/>
  <c r="I540"/>
  <c r="I203"/>
  <c r="I457"/>
  <c r="I802"/>
  <c r="I686"/>
  <c r="I542"/>
  <c r="I187"/>
  <c r="I803"/>
  <c r="I644"/>
  <c r="I782"/>
  <c r="I809"/>
  <c r="I946"/>
  <c r="I1034"/>
  <c r="I979"/>
  <c r="I1033"/>
  <c r="I543"/>
  <c r="I798"/>
  <c r="I541"/>
  <c r="I545"/>
  <c r="I801"/>
  <c r="I1193"/>
  <c r="G112" i="11"/>
  <c r="F112"/>
  <c r="G210" i="8"/>
  <c r="H208" i="10"/>
  <c r="I1191" l="1"/>
  <c r="I1204"/>
  <c r="I1206"/>
  <c r="I1205"/>
  <c r="I1203"/>
  <c r="I1029"/>
  <c r="I1202"/>
  <c r="I538"/>
  <c r="I1201"/>
  <c r="G16" i="12"/>
  <c r="I1199" i="10" l="1"/>
  <c r="D105" i="12"/>
  <c r="D104"/>
  <c r="D102"/>
  <c r="D101"/>
  <c r="D100"/>
  <c r="I99"/>
  <c r="H99"/>
  <c r="G99"/>
  <c r="F99"/>
  <c r="E99"/>
  <c r="E110"/>
  <c r="F110"/>
  <c r="G110"/>
  <c r="H110"/>
  <c r="I110"/>
  <c r="L110"/>
  <c r="E111"/>
  <c r="F111"/>
  <c r="G111"/>
  <c r="H111"/>
  <c r="I111"/>
  <c r="L111"/>
  <c r="E112"/>
  <c r="F112"/>
  <c r="G112"/>
  <c r="H112"/>
  <c r="I112"/>
  <c r="L112"/>
  <c r="E113"/>
  <c r="F113"/>
  <c r="G113"/>
  <c r="H113"/>
  <c r="I113"/>
  <c r="L113"/>
  <c r="E114"/>
  <c r="F114"/>
  <c r="G114"/>
  <c r="H114"/>
  <c r="I114"/>
  <c r="L114"/>
  <c r="D110" l="1"/>
  <c r="D113"/>
  <c r="D114"/>
  <c r="D99"/>
  <c r="D111"/>
  <c r="D112"/>
  <c r="H813" i="10"/>
  <c r="D901"/>
  <c r="D899"/>
  <c r="D898"/>
  <c r="D897"/>
  <c r="J896"/>
  <c r="H896"/>
  <c r="G896"/>
  <c r="F896"/>
  <c r="E896"/>
  <c r="D896" l="1"/>
  <c r="E968"/>
  <c r="E911" l="1"/>
  <c r="J649"/>
  <c r="G649"/>
  <c r="F649"/>
  <c r="E649"/>
  <c r="H649"/>
  <c r="F171" i="12"/>
  <c r="E112" i="11"/>
  <c r="H1001" i="10"/>
  <c r="D1025" l="1"/>
  <c r="E1023"/>
  <c r="D1023" s="1"/>
  <c r="E1022"/>
  <c r="D1022" s="1"/>
  <c r="E1021"/>
  <c r="D1021" s="1"/>
  <c r="J1020"/>
  <c r="H1020"/>
  <c r="G1020"/>
  <c r="F1020"/>
  <c r="D228" i="12"/>
  <c r="E226"/>
  <c r="D226" s="1"/>
  <c r="E225"/>
  <c r="D225" s="1"/>
  <c r="E224"/>
  <c r="D224" s="1"/>
  <c r="L223"/>
  <c r="I223"/>
  <c r="H223"/>
  <c r="G223"/>
  <c r="F223"/>
  <c r="G172"/>
  <c r="G173"/>
  <c r="G294" i="8"/>
  <c r="D32"/>
  <c r="D33"/>
  <c r="D31"/>
  <c r="D24"/>
  <c r="D25"/>
  <c r="D23"/>
  <c r="D223" i="12" l="1"/>
  <c r="E223"/>
  <c r="E1020" i="10"/>
  <c r="D1020"/>
  <c r="D936"/>
  <c r="D275" l="1"/>
  <c r="H14"/>
  <c r="G16" i="11"/>
  <c r="D569" i="10" l="1"/>
  <c r="L215" i="12" l="1"/>
  <c r="L207"/>
  <c r="H555" i="10" l="1"/>
  <c r="D214" i="12"/>
  <c r="F215"/>
  <c r="G215"/>
  <c r="H215"/>
  <c r="I215"/>
  <c r="E216"/>
  <c r="D216" s="1"/>
  <c r="E217"/>
  <c r="D217" s="1"/>
  <c r="E218"/>
  <c r="D218" s="1"/>
  <c r="D219"/>
  <c r="D220"/>
  <c r="D221"/>
  <c r="D222"/>
  <c r="E115"/>
  <c r="F115"/>
  <c r="D215" l="1"/>
  <c r="E215"/>
  <c r="E116"/>
  <c r="E109" s="1"/>
  <c r="E154"/>
  <c r="D146"/>
  <c r="F116"/>
  <c r="F109" s="1"/>
  <c r="G56" i="13"/>
  <c r="I132" i="11" l="1"/>
  <c r="G132"/>
  <c r="E132"/>
  <c r="E140"/>
  <c r="H140"/>
  <c r="I140"/>
  <c r="D147"/>
  <c r="D146"/>
  <c r="D145"/>
  <c r="D140" s="1"/>
  <c r="D144"/>
  <c r="G140"/>
  <c r="I114"/>
  <c r="H114"/>
  <c r="G114"/>
  <c r="F114"/>
  <c r="E114"/>
  <c r="I113"/>
  <c r="H113"/>
  <c r="F113"/>
  <c r="E113"/>
  <c r="I112"/>
  <c r="H112"/>
  <c r="I155"/>
  <c r="H155"/>
  <c r="G155"/>
  <c r="F155"/>
  <c r="E155"/>
  <c r="G18"/>
  <c r="G17"/>
  <c r="D683" i="10"/>
  <c r="D682"/>
  <c r="D681"/>
  <c r="D680"/>
  <c r="D679"/>
  <c r="D678"/>
  <c r="D677"/>
  <c r="J676"/>
  <c r="H676"/>
  <c r="G676"/>
  <c r="F676"/>
  <c r="E676"/>
  <c r="J651"/>
  <c r="H651"/>
  <c r="G651"/>
  <c r="F651"/>
  <c r="E651"/>
  <c r="J650"/>
  <c r="H650"/>
  <c r="G650"/>
  <c r="F650"/>
  <c r="E650"/>
  <c r="D675"/>
  <c r="D674"/>
  <c r="D673"/>
  <c r="D672"/>
  <c r="D671"/>
  <c r="D670"/>
  <c r="D669"/>
  <c r="J668"/>
  <c r="H668"/>
  <c r="G668"/>
  <c r="F668"/>
  <c r="E668"/>
  <c r="H786"/>
  <c r="E689"/>
  <c r="F689"/>
  <c r="D649" l="1"/>
  <c r="D676"/>
  <c r="D668"/>
  <c r="G205" i="12"/>
  <c r="G206"/>
  <c r="G204"/>
  <c r="E1003" i="10"/>
  <c r="E1002"/>
  <c r="E1001"/>
  <c r="D1009"/>
  <c r="D1019"/>
  <c r="D1018"/>
  <c r="D1017"/>
  <c r="D1016"/>
  <c r="D1015"/>
  <c r="D1014"/>
  <c r="D1013"/>
  <c r="J1012"/>
  <c r="H1012"/>
  <c r="G1012"/>
  <c r="F1012"/>
  <c r="E1012"/>
  <c r="D1012" l="1"/>
  <c r="D136" i="11"/>
  <c r="D132" s="1"/>
  <c r="D137"/>
  <c r="D138"/>
  <c r="D139"/>
  <c r="D130" l="1"/>
  <c r="D129"/>
  <c r="D128"/>
  <c r="D127"/>
  <c r="G15"/>
  <c r="E205" i="12"/>
  <c r="E206"/>
  <c r="D21"/>
  <c r="G17" l="1"/>
  <c r="F1083" i="10"/>
  <c r="G17" i="13"/>
  <c r="G18"/>
  <c r="G154" i="11"/>
  <c r="D131"/>
  <c r="D114"/>
  <c r="D112"/>
  <c r="I111"/>
  <c r="H111"/>
  <c r="G111"/>
  <c r="F111"/>
  <c r="F107" s="1"/>
  <c r="E111"/>
  <c r="I110"/>
  <c r="H110"/>
  <c r="G110"/>
  <c r="E110"/>
  <c r="I109"/>
  <c r="H109"/>
  <c r="G109"/>
  <c r="E109"/>
  <c r="I108"/>
  <c r="H108"/>
  <c r="G108"/>
  <c r="E108"/>
  <c r="E107" s="1"/>
  <c r="H107" l="1"/>
  <c r="G107"/>
  <c r="I107"/>
  <c r="D111"/>
  <c r="D113"/>
  <c r="G55"/>
  <c r="H405" i="10"/>
  <c r="G245" i="8"/>
  <c r="D39"/>
  <c r="D47"/>
  <c r="D64"/>
  <c r="D88"/>
  <c r="D114"/>
  <c r="D122"/>
  <c r="D130"/>
  <c r="D138"/>
  <c r="D146"/>
  <c r="D162"/>
  <c r="D170"/>
  <c r="D178"/>
  <c r="D186"/>
  <c r="D202"/>
  <c r="D218"/>
  <c r="D234"/>
  <c r="D252"/>
  <c r="D260"/>
  <c r="D268"/>
  <c r="D276"/>
  <c r="D284"/>
  <c r="D302"/>
  <c r="D310"/>
  <c r="D318"/>
  <c r="D326"/>
  <c r="D334"/>
  <c r="D341"/>
  <c r="D360"/>
  <c r="D368"/>
  <c r="D384"/>
  <c r="D402"/>
  <c r="D399"/>
  <c r="D419"/>
  <c r="D426"/>
  <c r="D434"/>
  <c r="D442"/>
  <c r="D450"/>
  <c r="D458"/>
  <c r="D475"/>
  <c r="D483"/>
  <c r="D500"/>
  <c r="D508"/>
  <c r="D516"/>
  <c r="D532"/>
  <c r="D540"/>
  <c r="G295"/>
  <c r="F57"/>
  <c r="F56"/>
  <c r="G410"/>
  <c r="D410" s="1"/>
  <c r="G411"/>
  <c r="G395" s="1"/>
  <c r="G412"/>
  <c r="G393"/>
  <c r="G352"/>
  <c r="G106"/>
  <c r="D106" s="1"/>
  <c r="D15" l="1"/>
  <c r="G98"/>
  <c r="D107" i="11"/>
  <c r="G394" i="8"/>
  <c r="G467" l="1"/>
  <c r="G468"/>
  <c r="G469"/>
  <c r="D327"/>
  <c r="D1008" i="10"/>
  <c r="D651"/>
  <c r="D667"/>
  <c r="D666"/>
  <c r="D665"/>
  <c r="D664"/>
  <c r="D663"/>
  <c r="D662"/>
  <c r="D661"/>
  <c r="J660"/>
  <c r="H660"/>
  <c r="G660"/>
  <c r="F660"/>
  <c r="E660"/>
  <c r="D659"/>
  <c r="D658"/>
  <c r="D657"/>
  <c r="D656"/>
  <c r="D655"/>
  <c r="D654"/>
  <c r="D653"/>
  <c r="J652"/>
  <c r="H652"/>
  <c r="G652"/>
  <c r="F652"/>
  <c r="E652"/>
  <c r="E687"/>
  <c r="F687"/>
  <c r="G687"/>
  <c r="H687"/>
  <c r="J687"/>
  <c r="E688"/>
  <c r="F688"/>
  <c r="G688"/>
  <c r="H688"/>
  <c r="J688"/>
  <c r="G689"/>
  <c r="J689"/>
  <c r="E690"/>
  <c r="F690"/>
  <c r="G690"/>
  <c r="H690"/>
  <c r="J690"/>
  <c r="D648"/>
  <c r="D650"/>
  <c r="D647"/>
  <c r="D646"/>
  <c r="D645"/>
  <c r="J644"/>
  <c r="G644"/>
  <c r="F644"/>
  <c r="E644"/>
  <c r="E969"/>
  <c r="E970"/>
  <c r="H788"/>
  <c r="H789"/>
  <c r="H554"/>
  <c r="H553"/>
  <c r="H223"/>
  <c r="H210"/>
  <c r="H209"/>
  <c r="H406"/>
  <c r="H407"/>
  <c r="H787"/>
  <c r="H291"/>
  <c r="D652" l="1"/>
  <c r="D688"/>
  <c r="D690"/>
  <c r="H644"/>
  <c r="D660"/>
  <c r="D687"/>
  <c r="D644"/>
  <c r="F97" i="8" l="1"/>
  <c r="H552" i="10" l="1"/>
  <c r="E785"/>
  <c r="F250" i="11"/>
  <c r="D259"/>
  <c r="F55" i="8"/>
  <c r="F14"/>
  <c r="H241" i="10" l="1"/>
  <c r="G785" l="1"/>
  <c r="J592"/>
  <c r="H486"/>
  <c r="H103"/>
  <c r="H95" s="1"/>
  <c r="H56"/>
  <c r="H54"/>
  <c r="H242" l="1"/>
  <c r="H104"/>
  <c r="H105"/>
  <c r="H13"/>
  <c r="H207" l="1"/>
  <c r="H99"/>
  <c r="J241" l="1"/>
  <c r="D119"/>
  <c r="D211" i="12" l="1"/>
  <c r="D566" i="10" l="1"/>
  <c r="D587" l="1"/>
  <c r="D586"/>
  <c r="D585"/>
  <c r="D584"/>
  <c r="D583"/>
  <c r="D582"/>
  <c r="D581"/>
  <c r="J580"/>
  <c r="H580"/>
  <c r="G580"/>
  <c r="F580"/>
  <c r="E580"/>
  <c r="D580" l="1"/>
  <c r="D50" i="11"/>
  <c r="D49"/>
  <c r="D47"/>
  <c r="D46"/>
  <c r="D45"/>
  <c r="D44"/>
  <c r="I43"/>
  <c r="H43"/>
  <c r="G43"/>
  <c r="F43"/>
  <c r="D43" l="1"/>
  <c r="J1003" i="10"/>
  <c r="H1003"/>
  <c r="G1003"/>
  <c r="F1003"/>
  <c r="J1002"/>
  <c r="H1002"/>
  <c r="G1002"/>
  <c r="F1002"/>
  <c r="J1001"/>
  <c r="G1001"/>
  <c r="F1001"/>
  <c r="J1000"/>
  <c r="H1000"/>
  <c r="G1000"/>
  <c r="F1000"/>
  <c r="E1000"/>
  <c r="J999"/>
  <c r="H999"/>
  <c r="G999"/>
  <c r="F999"/>
  <c r="E999"/>
  <c r="J998"/>
  <c r="H998"/>
  <c r="G998"/>
  <c r="F998"/>
  <c r="E998"/>
  <c r="J997"/>
  <c r="H997"/>
  <c r="G997"/>
  <c r="F997"/>
  <c r="E997"/>
  <c r="E980"/>
  <c r="F980"/>
  <c r="G980"/>
  <c r="H980"/>
  <c r="J980"/>
  <c r="E981"/>
  <c r="F981"/>
  <c r="G981"/>
  <c r="H981"/>
  <c r="J981"/>
  <c r="E982"/>
  <c r="F982"/>
  <c r="G982"/>
  <c r="H982"/>
  <c r="J982"/>
  <c r="E983"/>
  <c r="F983"/>
  <c r="G983"/>
  <c r="H983"/>
  <c r="J983"/>
  <c r="E984"/>
  <c r="F984"/>
  <c r="G984"/>
  <c r="H984"/>
  <c r="J984"/>
  <c r="E985"/>
  <c r="F985"/>
  <c r="G985"/>
  <c r="H985"/>
  <c r="J985"/>
  <c r="E986"/>
  <c r="F986"/>
  <c r="G986"/>
  <c r="H986"/>
  <c r="J986"/>
  <c r="D1011"/>
  <c r="D1010"/>
  <c r="D1007"/>
  <c r="D1006"/>
  <c r="D1005"/>
  <c r="J1004"/>
  <c r="H1004"/>
  <c r="G1004"/>
  <c r="F1004"/>
  <c r="E1004"/>
  <c r="I206" i="12"/>
  <c r="H206"/>
  <c r="F206"/>
  <c r="I205"/>
  <c r="H205"/>
  <c r="F205"/>
  <c r="I204"/>
  <c r="H204"/>
  <c r="F204"/>
  <c r="I203"/>
  <c r="H203"/>
  <c r="G203"/>
  <c r="F203"/>
  <c r="I202"/>
  <c r="H202"/>
  <c r="G202"/>
  <c r="F202"/>
  <c r="I201"/>
  <c r="H201"/>
  <c r="G201"/>
  <c r="F201"/>
  <c r="I200"/>
  <c r="H200"/>
  <c r="G200"/>
  <c r="G199" s="1"/>
  <c r="F200"/>
  <c r="E203"/>
  <c r="E210"/>
  <c r="E209"/>
  <c r="E208"/>
  <c r="I207"/>
  <c r="H207"/>
  <c r="G207"/>
  <c r="F207"/>
  <c r="I199" l="1"/>
  <c r="F199"/>
  <c r="D203"/>
  <c r="D997" i="10"/>
  <c r="G996"/>
  <c r="J996"/>
  <c r="D999"/>
  <c r="D1001"/>
  <c r="D1003"/>
  <c r="F996"/>
  <c r="H996"/>
  <c r="E996"/>
  <c r="D998"/>
  <c r="E201" i="12"/>
  <c r="D201" s="1"/>
  <c r="D209"/>
  <c r="D205"/>
  <c r="D213"/>
  <c r="E200"/>
  <c r="D200" s="1"/>
  <c r="D208"/>
  <c r="E202"/>
  <c r="D202" s="1"/>
  <c r="D210"/>
  <c r="D212"/>
  <c r="H199"/>
  <c r="D1000" i="10"/>
  <c r="D1002"/>
  <c r="D1004"/>
  <c r="D986"/>
  <c r="D984"/>
  <c r="D982"/>
  <c r="J979"/>
  <c r="G979"/>
  <c r="D980"/>
  <c r="D204" i="12"/>
  <c r="D206"/>
  <c r="D985" i="10"/>
  <c r="D983"/>
  <c r="D981"/>
  <c r="H979"/>
  <c r="F979"/>
  <c r="E979"/>
  <c r="E207" i="12"/>
  <c r="E199" l="1"/>
  <c r="D979" i="10"/>
  <c r="D996"/>
  <c r="D207" i="12"/>
  <c r="D199"/>
  <c r="E967" i="10"/>
  <c r="E552"/>
  <c r="E802" s="1"/>
  <c r="D568"/>
  <c r="H293"/>
  <c r="G293"/>
  <c r="F293"/>
  <c r="E293"/>
  <c r="H292"/>
  <c r="G292"/>
  <c r="F292"/>
  <c r="E292"/>
  <c r="G291"/>
  <c r="F291"/>
  <c r="E291"/>
  <c r="G290"/>
  <c r="F290"/>
  <c r="E290"/>
  <c r="D32" i="17" l="1"/>
  <c r="E156" i="11" l="1"/>
  <c r="E157"/>
  <c r="F154"/>
  <c r="H154"/>
  <c r="I154"/>
  <c r="E154"/>
  <c r="D245"/>
  <c r="D244"/>
  <c r="D243"/>
  <c r="D242"/>
  <c r="D240"/>
  <c r="D239"/>
  <c r="I238"/>
  <c r="H238"/>
  <c r="G238"/>
  <c r="F238"/>
  <c r="E238"/>
  <c r="D50" i="16"/>
  <c r="D154" i="11" l="1"/>
  <c r="D238"/>
  <c r="G491" i="8"/>
  <c r="D542"/>
  <c r="D541"/>
  <c r="D539"/>
  <c r="D538"/>
  <c r="D537"/>
  <c r="D536"/>
  <c r="I535"/>
  <c r="H535"/>
  <c r="G535"/>
  <c r="F535"/>
  <c r="E535"/>
  <c r="D535" l="1"/>
  <c r="I228"/>
  <c r="H228"/>
  <c r="G228"/>
  <c r="F228"/>
  <c r="E228"/>
  <c r="I227"/>
  <c r="H227"/>
  <c r="G227"/>
  <c r="F227"/>
  <c r="E227"/>
  <c r="I226"/>
  <c r="H226"/>
  <c r="G226"/>
  <c r="F226"/>
  <c r="E226"/>
  <c r="D226" s="1"/>
  <c r="I225"/>
  <c r="H225"/>
  <c r="G225"/>
  <c r="F225"/>
  <c r="E225"/>
  <c r="I224"/>
  <c r="H224"/>
  <c r="G224"/>
  <c r="F224"/>
  <c r="E224"/>
  <c r="I223"/>
  <c r="H223"/>
  <c r="H221" s="1"/>
  <c r="G223"/>
  <c r="F223"/>
  <c r="E223"/>
  <c r="I222"/>
  <c r="I221" s="1"/>
  <c r="H222"/>
  <c r="G222"/>
  <c r="F222"/>
  <c r="E222"/>
  <c r="D222" s="1"/>
  <c r="D236"/>
  <c r="D235"/>
  <c r="D233"/>
  <c r="D232"/>
  <c r="D231"/>
  <c r="D230"/>
  <c r="I229"/>
  <c r="H229"/>
  <c r="G229"/>
  <c r="F229"/>
  <c r="E229"/>
  <c r="D153"/>
  <c r="D185"/>
  <c r="G221" l="1"/>
  <c r="F221"/>
  <c r="D224"/>
  <c r="D228"/>
  <c r="E221"/>
  <c r="D223"/>
  <c r="D225"/>
  <c r="D227"/>
  <c r="D229"/>
  <c r="D221" l="1"/>
  <c r="H812" i="10"/>
  <c r="J691" l="1"/>
  <c r="J692"/>
  <c r="H691"/>
  <c r="H692"/>
  <c r="G691"/>
  <c r="G692"/>
  <c r="F691"/>
  <c r="F692"/>
  <c r="E691"/>
  <c r="E692"/>
  <c r="D780"/>
  <c r="D779"/>
  <c r="D778"/>
  <c r="D777"/>
  <c r="D776"/>
  <c r="D775"/>
  <c r="D774"/>
  <c r="J773"/>
  <c r="H773"/>
  <c r="G773"/>
  <c r="F773"/>
  <c r="E773"/>
  <c r="D772"/>
  <c r="F686" l="1"/>
  <c r="G686"/>
  <c r="J686"/>
  <c r="E686"/>
  <c r="D692"/>
  <c r="D691"/>
  <c r="D773"/>
  <c r="H705"/>
  <c r="H769"/>
  <c r="H484"/>
  <c r="H485"/>
  <c r="H487"/>
  <c r="H488"/>
  <c r="H489"/>
  <c r="G484"/>
  <c r="G485"/>
  <c r="G486"/>
  <c r="G487"/>
  <c r="G488"/>
  <c r="G489"/>
  <c r="F484"/>
  <c r="F485"/>
  <c r="F486"/>
  <c r="F487"/>
  <c r="F488"/>
  <c r="F489"/>
  <c r="E489"/>
  <c r="E488"/>
  <c r="E487"/>
  <c r="E486"/>
  <c r="E485"/>
  <c r="E484"/>
  <c r="F483"/>
  <c r="G483"/>
  <c r="H483"/>
  <c r="J483"/>
  <c r="E483"/>
  <c r="D537"/>
  <c r="D536"/>
  <c r="D535"/>
  <c r="D534"/>
  <c r="D533"/>
  <c r="D532"/>
  <c r="D531"/>
  <c r="J530"/>
  <c r="H530"/>
  <c r="G530"/>
  <c r="F530"/>
  <c r="E530"/>
  <c r="H689" l="1"/>
  <c r="H686" s="1"/>
  <c r="D530"/>
  <c r="D689" l="1"/>
  <c r="D686" s="1"/>
  <c r="H227"/>
  <c r="E94"/>
  <c r="D234"/>
  <c r="D233"/>
  <c r="D232"/>
  <c r="D231"/>
  <c r="D230"/>
  <c r="D229"/>
  <c r="D228"/>
  <c r="J227"/>
  <c r="G227"/>
  <c r="F227"/>
  <c r="E227"/>
  <c r="J221"/>
  <c r="J222"/>
  <c r="J223"/>
  <c r="J224"/>
  <c r="J225"/>
  <c r="J226"/>
  <c r="H221"/>
  <c r="H222"/>
  <c r="H224"/>
  <c r="H225"/>
  <c r="H226"/>
  <c r="G221"/>
  <c r="G222"/>
  <c r="G223"/>
  <c r="G224"/>
  <c r="G225"/>
  <c r="G226"/>
  <c r="F221"/>
  <c r="F222"/>
  <c r="F223"/>
  <c r="F224"/>
  <c r="F225"/>
  <c r="F226"/>
  <c r="E226"/>
  <c r="E221"/>
  <c r="E222"/>
  <c r="E223"/>
  <c r="E224"/>
  <c r="E225"/>
  <c r="G220"/>
  <c r="F220"/>
  <c r="H220"/>
  <c r="J220"/>
  <c r="E220"/>
  <c r="D222" l="1"/>
  <c r="J219"/>
  <c r="D225"/>
  <c r="D221"/>
  <c r="F219"/>
  <c r="G219"/>
  <c r="D224"/>
  <c r="H219"/>
  <c r="D226"/>
  <c r="E219"/>
  <c r="D223"/>
  <c r="D227"/>
  <c r="D220"/>
  <c r="D219" l="1"/>
  <c r="D160" l="1"/>
  <c r="D161"/>
  <c r="D162"/>
  <c r="D159"/>
  <c r="D502" l="1"/>
  <c r="D503"/>
  <c r="H338"/>
  <c r="H290" s="1"/>
  <c r="I157" i="11" l="1"/>
  <c r="H157"/>
  <c r="G157"/>
  <c r="F157"/>
  <c r="I156"/>
  <c r="H156"/>
  <c r="G156"/>
  <c r="F156"/>
  <c r="G243" i="8"/>
  <c r="D534"/>
  <c r="D533"/>
  <c r="D531"/>
  <c r="D530"/>
  <c r="D529"/>
  <c r="D528"/>
  <c r="I527"/>
  <c r="H527"/>
  <c r="G527"/>
  <c r="F527"/>
  <c r="E527"/>
  <c r="D526"/>
  <c r="D525"/>
  <c r="D524"/>
  <c r="D523"/>
  <c r="D522"/>
  <c r="D521"/>
  <c r="I519"/>
  <c r="H519"/>
  <c r="G519"/>
  <c r="F519"/>
  <c r="E519"/>
  <c r="D529" i="10"/>
  <c r="D528"/>
  <c r="D527"/>
  <c r="D526"/>
  <c r="D525"/>
  <c r="D524"/>
  <c r="D523"/>
  <c r="J522"/>
  <c r="H522"/>
  <c r="G522"/>
  <c r="F522"/>
  <c r="E522"/>
  <c r="D521"/>
  <c r="D520"/>
  <c r="D519"/>
  <c r="D518"/>
  <c r="D517"/>
  <c r="D516"/>
  <c r="D515"/>
  <c r="J514"/>
  <c r="H514"/>
  <c r="G514"/>
  <c r="F514"/>
  <c r="E514"/>
  <c r="D519" i="8" l="1"/>
  <c r="D514" i="10"/>
  <c r="D522"/>
  <c r="D527" i="8"/>
  <c r="D767" i="10" l="1"/>
  <c r="D768"/>
  <c r="D769"/>
  <c r="D770"/>
  <c r="D771"/>
  <c r="D766"/>
  <c r="J765"/>
  <c r="H765"/>
  <c r="G765"/>
  <c r="F765"/>
  <c r="E765"/>
  <c r="D237" i="11"/>
  <c r="D236"/>
  <c r="D235"/>
  <c r="D234"/>
  <c r="D232"/>
  <c r="D231"/>
  <c r="I230"/>
  <c r="H230"/>
  <c r="G230"/>
  <c r="F230"/>
  <c r="E230"/>
  <c r="D230" l="1"/>
  <c r="D765" i="10"/>
  <c r="L478" i="8" l="1"/>
  <c r="L429"/>
  <c r="L421"/>
  <c r="L413"/>
  <c r="L205"/>
  <c r="L166" i="12" l="1"/>
  <c r="E20" i="8" l="1"/>
  <c r="E21"/>
  <c r="E19"/>
  <c r="G15" i="12" l="1"/>
  <c r="G13"/>
  <c r="F55" i="11" l="1"/>
  <c r="D106"/>
  <c r="D105"/>
  <c r="D104"/>
  <c r="D103"/>
  <c r="D102"/>
  <c r="D101"/>
  <c r="D100"/>
  <c r="I99"/>
  <c r="H99"/>
  <c r="G99"/>
  <c r="F99"/>
  <c r="E99"/>
  <c r="D98"/>
  <c r="D97"/>
  <c r="D96"/>
  <c r="D95"/>
  <c r="D94"/>
  <c r="D93"/>
  <c r="D92"/>
  <c r="I91"/>
  <c r="H91"/>
  <c r="G91"/>
  <c r="F91"/>
  <c r="E91"/>
  <c r="J636" i="10"/>
  <c r="H636"/>
  <c r="G636"/>
  <c r="F636"/>
  <c r="E636"/>
  <c r="D643"/>
  <c r="D642"/>
  <c r="D641"/>
  <c r="D640"/>
  <c r="D639"/>
  <c r="D638"/>
  <c r="D637"/>
  <c r="J628"/>
  <c r="H628"/>
  <c r="G628"/>
  <c r="F628"/>
  <c r="E628"/>
  <c r="D635"/>
  <c r="D634"/>
  <c r="D633"/>
  <c r="D632"/>
  <c r="D631"/>
  <c r="D630"/>
  <c r="D629"/>
  <c r="D99" i="11" l="1"/>
  <c r="D91"/>
  <c r="D636" i="10"/>
  <c r="D628"/>
  <c r="H1183"/>
  <c r="J1183"/>
  <c r="H1175"/>
  <c r="J1175"/>
  <c r="H1167"/>
  <c r="J1167"/>
  <c r="H1159"/>
  <c r="J1159"/>
  <c r="H1151"/>
  <c r="J1151"/>
  <c r="H1143"/>
  <c r="J1143"/>
  <c r="H1135"/>
  <c r="J1135"/>
  <c r="H1127"/>
  <c r="J1127"/>
  <c r="H1119"/>
  <c r="J1119"/>
  <c r="H1111"/>
  <c r="J1111"/>
  <c r="H1103"/>
  <c r="J1103"/>
  <c r="H1095"/>
  <c r="J1095"/>
  <c r="H1087"/>
  <c r="J1087"/>
  <c r="J1081"/>
  <c r="J1082"/>
  <c r="J1083"/>
  <c r="J1084"/>
  <c r="J1085"/>
  <c r="J1086"/>
  <c r="H1081"/>
  <c r="H1082"/>
  <c r="H1083"/>
  <c r="H1084"/>
  <c r="H1085"/>
  <c r="H1086"/>
  <c r="G1081"/>
  <c r="G1082"/>
  <c r="G1083"/>
  <c r="G1084"/>
  <c r="G1085"/>
  <c r="G1086"/>
  <c r="F1081"/>
  <c r="F1082"/>
  <c r="F1080"/>
  <c r="G1080"/>
  <c r="H1080"/>
  <c r="J1080"/>
  <c r="H1071"/>
  <c r="J1071"/>
  <c r="H1055"/>
  <c r="J1055"/>
  <c r="H1063"/>
  <c r="J1063"/>
  <c r="H1047"/>
  <c r="J1047"/>
  <c r="J1042"/>
  <c r="J1043"/>
  <c r="J1045"/>
  <c r="J1197" s="1"/>
  <c r="J1046"/>
  <c r="H1042"/>
  <c r="H1194" s="1"/>
  <c r="H1043"/>
  <c r="H1195" s="1"/>
  <c r="H1045"/>
  <c r="H1046"/>
  <c r="H1198" s="1"/>
  <c r="H1041"/>
  <c r="H1193" s="1"/>
  <c r="J1041"/>
  <c r="H987"/>
  <c r="J987"/>
  <c r="H971"/>
  <c r="J971"/>
  <c r="J965"/>
  <c r="J966"/>
  <c r="J967"/>
  <c r="J968"/>
  <c r="J969"/>
  <c r="J970"/>
  <c r="H965"/>
  <c r="H966"/>
  <c r="H967"/>
  <c r="H968"/>
  <c r="H969"/>
  <c r="H970"/>
  <c r="H964"/>
  <c r="J964"/>
  <c r="J948"/>
  <c r="J949"/>
  <c r="J950"/>
  <c r="J951"/>
  <c r="J952"/>
  <c r="J953"/>
  <c r="H948"/>
  <c r="H949"/>
  <c r="H950"/>
  <c r="H951"/>
  <c r="H952"/>
  <c r="H953"/>
  <c r="H947"/>
  <c r="J947"/>
  <c r="H954"/>
  <c r="J954"/>
  <c r="H938"/>
  <c r="J938"/>
  <c r="H930"/>
  <c r="J930"/>
  <c r="H922"/>
  <c r="J922"/>
  <c r="H914"/>
  <c r="J914"/>
  <c r="J908"/>
  <c r="J909"/>
  <c r="J910"/>
  <c r="J911"/>
  <c r="J912"/>
  <c r="J913"/>
  <c r="J907"/>
  <c r="J888"/>
  <c r="J880"/>
  <c r="J872"/>
  <c r="G864"/>
  <c r="H864"/>
  <c r="J864"/>
  <c r="J856"/>
  <c r="J848"/>
  <c r="J840"/>
  <c r="J832"/>
  <c r="J824"/>
  <c r="J816"/>
  <c r="J811"/>
  <c r="J812"/>
  <c r="J813"/>
  <c r="J814"/>
  <c r="J815"/>
  <c r="J810"/>
  <c r="J790"/>
  <c r="J784"/>
  <c r="J785"/>
  <c r="J786"/>
  <c r="J787"/>
  <c r="J788"/>
  <c r="J789"/>
  <c r="J783"/>
  <c r="H757"/>
  <c r="J757"/>
  <c r="J749"/>
  <c r="H741"/>
  <c r="J741"/>
  <c r="G741"/>
  <c r="H733"/>
  <c r="J733"/>
  <c r="J725"/>
  <c r="J717"/>
  <c r="J709"/>
  <c r="J701"/>
  <c r="J693"/>
  <c r="J593"/>
  <c r="J594"/>
  <c r="J595"/>
  <c r="J590"/>
  <c r="J591"/>
  <c r="H590"/>
  <c r="H591"/>
  <c r="H592"/>
  <c r="H593"/>
  <c r="H803" s="1"/>
  <c r="H594"/>
  <c r="H804" s="1"/>
  <c r="H595"/>
  <c r="H805" s="1"/>
  <c r="H589"/>
  <c r="J589"/>
  <c r="H572"/>
  <c r="J572"/>
  <c r="H564"/>
  <c r="J564"/>
  <c r="J556"/>
  <c r="J553"/>
  <c r="J803" s="1"/>
  <c r="J554"/>
  <c r="J555"/>
  <c r="J552"/>
  <c r="H551"/>
  <c r="J551"/>
  <c r="H550"/>
  <c r="J550"/>
  <c r="H506"/>
  <c r="J506"/>
  <c r="H498"/>
  <c r="J498"/>
  <c r="H490"/>
  <c r="J490"/>
  <c r="J484"/>
  <c r="J485"/>
  <c r="J486"/>
  <c r="J487"/>
  <c r="J488"/>
  <c r="J489"/>
  <c r="G473"/>
  <c r="H473"/>
  <c r="J473"/>
  <c r="J459"/>
  <c r="J460"/>
  <c r="J461"/>
  <c r="J462"/>
  <c r="J463"/>
  <c r="J464"/>
  <c r="J458"/>
  <c r="H448"/>
  <c r="J448"/>
  <c r="J440"/>
  <c r="J432"/>
  <c r="J424"/>
  <c r="J416"/>
  <c r="J408"/>
  <c r="J400"/>
  <c r="J392"/>
  <c r="J391" s="1"/>
  <c r="J390" s="1"/>
  <c r="J389" s="1"/>
  <c r="J388" s="1"/>
  <c r="J387" s="1"/>
  <c r="J386" s="1"/>
  <c r="J385" s="1"/>
  <c r="J375"/>
  <c r="J367"/>
  <c r="J359"/>
  <c r="J351"/>
  <c r="J350" s="1"/>
  <c r="J349" s="1"/>
  <c r="J348" s="1"/>
  <c r="J347" s="1"/>
  <c r="J346" s="1"/>
  <c r="J345" s="1"/>
  <c r="J344" s="1"/>
  <c r="J334"/>
  <c r="J326"/>
  <c r="J318"/>
  <c r="J310"/>
  <c r="J302"/>
  <c r="J294"/>
  <c r="J293" s="1"/>
  <c r="J292" s="1"/>
  <c r="J291" s="1"/>
  <c r="J290" s="1"/>
  <c r="J289" s="1"/>
  <c r="J288" s="1"/>
  <c r="J287" s="1"/>
  <c r="H277"/>
  <c r="J277"/>
  <c r="J269"/>
  <c r="J261"/>
  <c r="J253"/>
  <c r="H245"/>
  <c r="J245"/>
  <c r="J244" s="1"/>
  <c r="J243" s="1"/>
  <c r="J242" s="1"/>
  <c r="J240" s="1"/>
  <c r="J239" s="1"/>
  <c r="J238" s="1"/>
  <c r="J237" s="1"/>
  <c r="J211"/>
  <c r="J210"/>
  <c r="J207"/>
  <c r="J208"/>
  <c r="J209"/>
  <c r="J206"/>
  <c r="H206"/>
  <c r="H205"/>
  <c r="J205"/>
  <c r="H204"/>
  <c r="J204"/>
  <c r="J195"/>
  <c r="J194"/>
  <c r="H194"/>
  <c r="J193"/>
  <c r="H193"/>
  <c r="J192"/>
  <c r="H192"/>
  <c r="J191"/>
  <c r="H191"/>
  <c r="J190"/>
  <c r="H190"/>
  <c r="J189"/>
  <c r="H189"/>
  <c r="J188"/>
  <c r="H188"/>
  <c r="E189"/>
  <c r="J179"/>
  <c r="H171"/>
  <c r="J171"/>
  <c r="J163"/>
  <c r="J155"/>
  <c r="J147"/>
  <c r="J139"/>
  <c r="J131"/>
  <c r="J123"/>
  <c r="J115"/>
  <c r="J107"/>
  <c r="J99"/>
  <c r="J98"/>
  <c r="J97"/>
  <c r="J96"/>
  <c r="J95"/>
  <c r="J94"/>
  <c r="J93"/>
  <c r="J82"/>
  <c r="J74"/>
  <c r="J66"/>
  <c r="J58"/>
  <c r="J50"/>
  <c r="J41"/>
  <c r="J33"/>
  <c r="J25"/>
  <c r="J17"/>
  <c r="J16"/>
  <c r="J15"/>
  <c r="J14"/>
  <c r="J13"/>
  <c r="J12"/>
  <c r="J11"/>
  <c r="J10"/>
  <c r="G35" i="11"/>
  <c r="I511" i="8"/>
  <c r="H511"/>
  <c r="F511"/>
  <c r="E511"/>
  <c r="I503"/>
  <c r="H503"/>
  <c r="H490"/>
  <c r="I495"/>
  <c r="H495"/>
  <c r="F495"/>
  <c r="E495"/>
  <c r="E478"/>
  <c r="I478"/>
  <c r="H478"/>
  <c r="F478"/>
  <c r="I470"/>
  <c r="H470"/>
  <c r="E470"/>
  <c r="I453"/>
  <c r="H453"/>
  <c r="F453"/>
  <c r="E453"/>
  <c r="I445"/>
  <c r="H445"/>
  <c r="F445"/>
  <c r="E445"/>
  <c r="I437"/>
  <c r="H437"/>
  <c r="F437"/>
  <c r="E437"/>
  <c r="I429"/>
  <c r="H429"/>
  <c r="F429"/>
  <c r="E429"/>
  <c r="I421"/>
  <c r="H421"/>
  <c r="F421"/>
  <c r="E421"/>
  <c r="I413"/>
  <c r="H413"/>
  <c r="F413"/>
  <c r="E413"/>
  <c r="I405"/>
  <c r="H405"/>
  <c r="F405"/>
  <c r="E405"/>
  <c r="I397"/>
  <c r="H397"/>
  <c r="F397"/>
  <c r="E397"/>
  <c r="I379"/>
  <c r="H379"/>
  <c r="F379"/>
  <c r="E379"/>
  <c r="I371"/>
  <c r="H371"/>
  <c r="F371"/>
  <c r="E371"/>
  <c r="I363"/>
  <c r="H363"/>
  <c r="F363"/>
  <c r="E363"/>
  <c r="I355"/>
  <c r="H355"/>
  <c r="F355"/>
  <c r="E355"/>
  <c r="E337"/>
  <c r="I337"/>
  <c r="H337"/>
  <c r="F337"/>
  <c r="I329"/>
  <c r="H329"/>
  <c r="F329"/>
  <c r="E329"/>
  <c r="I321"/>
  <c r="H321"/>
  <c r="F321"/>
  <c r="E321"/>
  <c r="I313"/>
  <c r="H313"/>
  <c r="F313"/>
  <c r="E313"/>
  <c r="I305"/>
  <c r="H305"/>
  <c r="F305"/>
  <c r="E305"/>
  <c r="I297"/>
  <c r="H297"/>
  <c r="F297"/>
  <c r="E297"/>
  <c r="G297"/>
  <c r="I279"/>
  <c r="H279"/>
  <c r="G279"/>
  <c r="F279"/>
  <c r="E279"/>
  <c r="I271"/>
  <c r="H271"/>
  <c r="F271"/>
  <c r="E271"/>
  <c r="I263"/>
  <c r="H263"/>
  <c r="F263"/>
  <c r="E263"/>
  <c r="I255"/>
  <c r="H255"/>
  <c r="F255"/>
  <c r="E255"/>
  <c r="I247"/>
  <c r="H247"/>
  <c r="F247"/>
  <c r="E247"/>
  <c r="I213"/>
  <c r="H213"/>
  <c r="F213"/>
  <c r="E213"/>
  <c r="I197"/>
  <c r="H197"/>
  <c r="F197"/>
  <c r="E197"/>
  <c r="I181"/>
  <c r="H181"/>
  <c r="I173"/>
  <c r="H173"/>
  <c r="G173"/>
  <c r="F173"/>
  <c r="E173"/>
  <c r="I165"/>
  <c r="H165"/>
  <c r="F165"/>
  <c r="E165"/>
  <c r="I157"/>
  <c r="H157"/>
  <c r="F157"/>
  <c r="E157"/>
  <c r="I149"/>
  <c r="H149"/>
  <c r="F149"/>
  <c r="E149"/>
  <c r="I141"/>
  <c r="H141"/>
  <c r="F141"/>
  <c r="E141"/>
  <c r="I133"/>
  <c r="H133"/>
  <c r="F133"/>
  <c r="E133"/>
  <c r="I125"/>
  <c r="H125"/>
  <c r="F125"/>
  <c r="E125"/>
  <c r="I109"/>
  <c r="H109"/>
  <c r="H101"/>
  <c r="I117"/>
  <c r="H117"/>
  <c r="F117"/>
  <c r="E117"/>
  <c r="F109"/>
  <c r="E109"/>
  <c r="I101"/>
  <c r="F101"/>
  <c r="E101"/>
  <c r="I83"/>
  <c r="H83"/>
  <c r="G83"/>
  <c r="F83"/>
  <c r="I75"/>
  <c r="H75"/>
  <c r="G75"/>
  <c r="F75"/>
  <c r="I67"/>
  <c r="H67"/>
  <c r="G67"/>
  <c r="E67"/>
  <c r="E59"/>
  <c r="G59"/>
  <c r="I18"/>
  <c r="H18"/>
  <c r="H1197" i="10" l="1"/>
  <c r="J802"/>
  <c r="J1195"/>
  <c r="J805"/>
  <c r="J804"/>
  <c r="J1040"/>
  <c r="H1196"/>
  <c r="J187"/>
  <c r="J906"/>
  <c r="H187"/>
  <c r="J543"/>
  <c r="J545"/>
  <c r="J542"/>
  <c r="J544"/>
  <c r="J457"/>
  <c r="J1198"/>
  <c r="J1196"/>
  <c r="J1194"/>
  <c r="H1191"/>
  <c r="H1079"/>
  <c r="J1079"/>
  <c r="J1193"/>
  <c r="H946"/>
  <c r="J946"/>
  <c r="H1040"/>
  <c r="J540"/>
  <c r="J9"/>
  <c r="J541"/>
  <c r="J203"/>
  <c r="J782"/>
  <c r="J809"/>
  <c r="J549"/>
  <c r="J482"/>
  <c r="H482"/>
  <c r="J92"/>
  <c r="J1191" l="1"/>
  <c r="J538"/>
  <c r="D90" i="11"/>
  <c r="D89"/>
  <c r="D88"/>
  <c r="D87"/>
  <c r="D86"/>
  <c r="D85"/>
  <c r="D84"/>
  <c r="I83"/>
  <c r="H83"/>
  <c r="G83"/>
  <c r="F83"/>
  <c r="E83"/>
  <c r="D83" l="1"/>
  <c r="G293" i="8"/>
  <c r="G337"/>
  <c r="D344"/>
  <c r="D343"/>
  <c r="D342"/>
  <c r="D340"/>
  <c r="D339"/>
  <c r="D338"/>
  <c r="H465" i="10"/>
  <c r="J465"/>
  <c r="D469"/>
  <c r="D470"/>
  <c r="D471"/>
  <c r="D472"/>
  <c r="D468"/>
  <c r="D336"/>
  <c r="D337"/>
  <c r="D338"/>
  <c r="D339"/>
  <c r="D340"/>
  <c r="D341"/>
  <c r="D335"/>
  <c r="H334"/>
  <c r="G334"/>
  <c r="F334"/>
  <c r="E334"/>
  <c r="D337" i="8" l="1"/>
  <c r="D334" i="10"/>
  <c r="D62" l="1"/>
  <c r="D63"/>
  <c r="D64"/>
  <c r="D65"/>
  <c r="D61"/>
  <c r="D37"/>
  <c r="D38"/>
  <c r="D39"/>
  <c r="D40"/>
  <c r="D36"/>
  <c r="D576" l="1"/>
  <c r="D577"/>
  <c r="D578"/>
  <c r="D579"/>
  <c r="D575"/>
  <c r="D23" i="13" l="1"/>
  <c r="G15"/>
  <c r="D627" i="10" l="1"/>
  <c r="D626"/>
  <c r="D625"/>
  <c r="D624"/>
  <c r="D623"/>
  <c r="D622"/>
  <c r="D621"/>
  <c r="J620"/>
  <c r="H620"/>
  <c r="G620"/>
  <c r="F620"/>
  <c r="E620"/>
  <c r="D620" l="1"/>
  <c r="E17"/>
  <c r="G166" i="11"/>
  <c r="H166"/>
  <c r="I166"/>
  <c r="F166"/>
  <c r="E166"/>
  <c r="D713" i="10" l="1"/>
  <c r="D714"/>
  <c r="D715"/>
  <c r="D716"/>
  <c r="D712"/>
  <c r="C21" i="19" l="1"/>
  <c r="G34" i="15"/>
  <c r="H814" i="10"/>
  <c r="H815"/>
  <c r="E812"/>
  <c r="E811"/>
  <c r="E813"/>
  <c r="E814"/>
  <c r="E815"/>
  <c r="E810"/>
  <c r="F813"/>
  <c r="G813"/>
  <c r="F812"/>
  <c r="G812"/>
  <c r="F811"/>
  <c r="G811"/>
  <c r="H811"/>
  <c r="F810"/>
  <c r="G810"/>
  <c r="H810"/>
  <c r="G856"/>
  <c r="H856"/>
  <c r="J1036"/>
  <c r="J1206" s="1"/>
  <c r="J1035"/>
  <c r="J1205" s="1"/>
  <c r="J1034"/>
  <c r="J1204" s="1"/>
  <c r="J1033"/>
  <c r="J1031"/>
  <c r="J1030"/>
  <c r="D812" l="1"/>
  <c r="J1200"/>
  <c r="J1029"/>
  <c r="D799"/>
  <c r="E907"/>
  <c r="D849"/>
  <c r="H908" l="1"/>
  <c r="H1031" s="1"/>
  <c r="H909"/>
  <c r="H1032" s="1"/>
  <c r="H910"/>
  <c r="H1033" s="1"/>
  <c r="H911"/>
  <c r="H1034" s="1"/>
  <c r="H912"/>
  <c r="H1035" s="1"/>
  <c r="H913"/>
  <c r="H1036" s="1"/>
  <c r="H907"/>
  <c r="H1030" s="1"/>
  <c r="H1200" s="1"/>
  <c r="E922"/>
  <c r="E930"/>
  <c r="G211" i="8"/>
  <c r="G212"/>
  <c r="G149"/>
  <c r="G141"/>
  <c r="G133"/>
  <c r="G125"/>
  <c r="G117"/>
  <c r="G109"/>
  <c r="D428" i="10"/>
  <c r="D429"/>
  <c r="D430"/>
  <c r="D431"/>
  <c r="E424"/>
  <c r="F424"/>
  <c r="G424"/>
  <c r="H424"/>
  <c r="E387"/>
  <c r="E375"/>
  <c r="F375"/>
  <c r="G375"/>
  <c r="H375"/>
  <c r="E367"/>
  <c r="F367"/>
  <c r="G367"/>
  <c r="H367"/>
  <c r="E359"/>
  <c r="F359"/>
  <c r="G359"/>
  <c r="H359"/>
  <c r="E351"/>
  <c r="F351"/>
  <c r="G351"/>
  <c r="H351"/>
  <c r="E211"/>
  <c r="F211"/>
  <c r="G211"/>
  <c r="H211"/>
  <c r="H203"/>
  <c r="E195"/>
  <c r="F195"/>
  <c r="G195"/>
  <c r="H195"/>
  <c r="E179"/>
  <c r="F179"/>
  <c r="G179"/>
  <c r="H179"/>
  <c r="E163"/>
  <c r="F163"/>
  <c r="G163"/>
  <c r="H163"/>
  <c r="E155"/>
  <c r="F155"/>
  <c r="G155"/>
  <c r="H155"/>
  <c r="E147"/>
  <c r="F147"/>
  <c r="G147"/>
  <c r="H147"/>
  <c r="E139"/>
  <c r="F139"/>
  <c r="G139"/>
  <c r="H139"/>
  <c r="E131"/>
  <c r="F131"/>
  <c r="G131"/>
  <c r="H131"/>
  <c r="E123"/>
  <c r="F123"/>
  <c r="G123"/>
  <c r="H123"/>
  <c r="E115"/>
  <c r="F115"/>
  <c r="G115"/>
  <c r="H115"/>
  <c r="E107"/>
  <c r="F107"/>
  <c r="G107"/>
  <c r="H107"/>
  <c r="E99"/>
  <c r="F99"/>
  <c r="G99"/>
  <c r="E74"/>
  <c r="F74"/>
  <c r="G74"/>
  <c r="H74"/>
  <c r="E66"/>
  <c r="F66"/>
  <c r="G66"/>
  <c r="H66"/>
  <c r="E58"/>
  <c r="F58"/>
  <c r="G58"/>
  <c r="H58"/>
  <c r="F17"/>
  <c r="G17"/>
  <c r="H17"/>
  <c r="H906" l="1"/>
  <c r="G18" i="12"/>
  <c r="D71"/>
  <c r="D93"/>
  <c r="D94"/>
  <c r="D95"/>
  <c r="D96"/>
  <c r="D97"/>
  <c r="D98"/>
  <c r="D92"/>
  <c r="E91"/>
  <c r="F91"/>
  <c r="G91"/>
  <c r="H91"/>
  <c r="I91"/>
  <c r="I83"/>
  <c r="E83"/>
  <c r="F83"/>
  <c r="G83"/>
  <c r="H83"/>
  <c r="D85"/>
  <c r="D86"/>
  <c r="D87"/>
  <c r="D88"/>
  <c r="D89"/>
  <c r="D90"/>
  <c r="D84"/>
  <c r="E75"/>
  <c r="F75"/>
  <c r="G75"/>
  <c r="H75"/>
  <c r="I75"/>
  <c r="D77"/>
  <c r="D78"/>
  <c r="D79"/>
  <c r="D80"/>
  <c r="D81"/>
  <c r="D82"/>
  <c r="D76"/>
  <c r="D74"/>
  <c r="D539" i="10"/>
  <c r="D75" i="12" l="1"/>
  <c r="D83"/>
  <c r="D91"/>
  <c r="E13" i="10"/>
  <c r="G967" l="1"/>
  <c r="G459"/>
  <c r="H459"/>
  <c r="G460"/>
  <c r="H460"/>
  <c r="G461"/>
  <c r="H461"/>
  <c r="G462"/>
  <c r="H462"/>
  <c r="G463"/>
  <c r="H463"/>
  <c r="G464"/>
  <c r="H464"/>
  <c r="H458"/>
  <c r="G458"/>
  <c r="D183"/>
  <c r="D167"/>
  <c r="D168"/>
  <c r="D169"/>
  <c r="D170"/>
  <c r="D166"/>
  <c r="E95"/>
  <c r="D103" l="1"/>
  <c r="H457"/>
  <c r="D819" l="1"/>
  <c r="D820"/>
  <c r="D821"/>
  <c r="D822"/>
  <c r="D823"/>
  <c r="D818"/>
  <c r="D817"/>
  <c r="D826"/>
  <c r="D827"/>
  <c r="D828"/>
  <c r="D829"/>
  <c r="D830"/>
  <c r="D831"/>
  <c r="D825"/>
  <c r="D850"/>
  <c r="D851"/>
  <c r="D852"/>
  <c r="D853"/>
  <c r="D854"/>
  <c r="D855"/>
  <c r="D858"/>
  <c r="D859"/>
  <c r="D860"/>
  <c r="D861"/>
  <c r="D862"/>
  <c r="D863"/>
  <c r="D857"/>
  <c r="D866"/>
  <c r="D867"/>
  <c r="D868"/>
  <c r="D869"/>
  <c r="D870"/>
  <c r="D871"/>
  <c r="D865"/>
  <c r="D874"/>
  <c r="D875"/>
  <c r="D876"/>
  <c r="D877"/>
  <c r="D878"/>
  <c r="D879"/>
  <c r="D873"/>
  <c r="D882"/>
  <c r="D883"/>
  <c r="D884"/>
  <c r="D885"/>
  <c r="D886"/>
  <c r="D887"/>
  <c r="D881"/>
  <c r="D890"/>
  <c r="D891"/>
  <c r="D892"/>
  <c r="D893"/>
  <c r="D894"/>
  <c r="D895"/>
  <c r="D889"/>
  <c r="H888"/>
  <c r="H880"/>
  <c r="H872"/>
  <c r="D824" l="1"/>
  <c r="E888"/>
  <c r="F888"/>
  <c r="G888"/>
  <c r="E880"/>
  <c r="F880"/>
  <c r="G880"/>
  <c r="E872"/>
  <c r="F872"/>
  <c r="G872"/>
  <c r="D888" l="1"/>
  <c r="D880"/>
  <c r="D872"/>
  <c r="J801"/>
  <c r="J1202" s="1"/>
  <c r="J800"/>
  <c r="J1201" s="1"/>
  <c r="H790" l="1"/>
  <c r="H556"/>
  <c r="D560"/>
  <c r="J1203"/>
  <c r="J1199" s="1"/>
  <c r="J596"/>
  <c r="J604"/>
  <c r="J588" l="1"/>
  <c r="J798"/>
  <c r="H549"/>
  <c r="D614"/>
  <c r="D615"/>
  <c r="D616"/>
  <c r="D617"/>
  <c r="D618"/>
  <c r="D619"/>
  <c r="D613"/>
  <c r="H612"/>
  <c r="D606"/>
  <c r="D607"/>
  <c r="D608"/>
  <c r="D609"/>
  <c r="D610"/>
  <c r="D611"/>
  <c r="D605"/>
  <c r="H604"/>
  <c r="D598"/>
  <c r="D599"/>
  <c r="D600"/>
  <c r="D601"/>
  <c r="D602"/>
  <c r="D603"/>
  <c r="D597"/>
  <c r="H596"/>
  <c r="G596"/>
  <c r="H588"/>
  <c r="D477"/>
  <c r="D478"/>
  <c r="D479"/>
  <c r="D480"/>
  <c r="D476"/>
  <c r="D255"/>
  <c r="D256"/>
  <c r="D257"/>
  <c r="D258"/>
  <c r="D259"/>
  <c r="D260"/>
  <c r="D254"/>
  <c r="D354"/>
  <c r="D355"/>
  <c r="D356"/>
  <c r="D357"/>
  <c r="D358"/>
  <c r="D353"/>
  <c r="D362"/>
  <c r="D363"/>
  <c r="D364"/>
  <c r="D365"/>
  <c r="D366"/>
  <c r="D361"/>
  <c r="D369"/>
  <c r="D370"/>
  <c r="D371"/>
  <c r="D372"/>
  <c r="D373"/>
  <c r="D374"/>
  <c r="D368"/>
  <c r="D378"/>
  <c r="D379"/>
  <c r="D380"/>
  <c r="D381"/>
  <c r="D382"/>
  <c r="D377"/>
  <c r="E402"/>
  <c r="F403"/>
  <c r="D401"/>
  <c r="D367" l="1"/>
  <c r="D253"/>
  <c r="E386"/>
  <c r="D612"/>
  <c r="H816"/>
  <c r="D845"/>
  <c r="D846"/>
  <c r="D847"/>
  <c r="D844"/>
  <c r="H840"/>
  <c r="H848"/>
  <c r="D837"/>
  <c r="D838"/>
  <c r="D839"/>
  <c r="D836"/>
  <c r="H832"/>
  <c r="H824"/>
  <c r="H785"/>
  <c r="H784"/>
  <c r="H783"/>
  <c r="G783"/>
  <c r="D795"/>
  <c r="D796"/>
  <c r="D797"/>
  <c r="D793"/>
  <c r="D698"/>
  <c r="D699"/>
  <c r="D700"/>
  <c r="D697"/>
  <c r="H693"/>
  <c r="D705"/>
  <c r="H709"/>
  <c r="D722"/>
  <c r="D723"/>
  <c r="D724"/>
  <c r="D721"/>
  <c r="H717"/>
  <c r="D730"/>
  <c r="D731"/>
  <c r="D732"/>
  <c r="D729"/>
  <c r="H725"/>
  <c r="D753"/>
  <c r="D754"/>
  <c r="D755"/>
  <c r="D756"/>
  <c r="D752"/>
  <c r="H749"/>
  <c r="D706"/>
  <c r="D707"/>
  <c r="D708"/>
  <c r="D704"/>
  <c r="H701"/>
  <c r="D561"/>
  <c r="D562"/>
  <c r="D563"/>
  <c r="H404"/>
  <c r="H388" s="1"/>
  <c r="D394"/>
  <c r="D395"/>
  <c r="D396"/>
  <c r="D397"/>
  <c r="D398"/>
  <c r="D399"/>
  <c r="D393"/>
  <c r="H392"/>
  <c r="H432"/>
  <c r="F416"/>
  <c r="G416"/>
  <c r="H416"/>
  <c r="E416"/>
  <c r="F408"/>
  <c r="G408"/>
  <c r="H408"/>
  <c r="E408"/>
  <c r="D409"/>
  <c r="E407"/>
  <c r="D410"/>
  <c r="D411"/>
  <c r="D412"/>
  <c r="D413"/>
  <c r="D414"/>
  <c r="D415"/>
  <c r="D417"/>
  <c r="D418"/>
  <c r="D419"/>
  <c r="D420"/>
  <c r="D421"/>
  <c r="D422"/>
  <c r="D423"/>
  <c r="D425"/>
  <c r="D426"/>
  <c r="D427"/>
  <c r="D446"/>
  <c r="D447"/>
  <c r="D445"/>
  <c r="H440"/>
  <c r="G346"/>
  <c r="H346"/>
  <c r="G347"/>
  <c r="H347"/>
  <c r="G348"/>
  <c r="H348"/>
  <c r="G349"/>
  <c r="H349"/>
  <c r="G350"/>
  <c r="H350"/>
  <c r="H345"/>
  <c r="H542" l="1"/>
  <c r="H802"/>
  <c r="D408"/>
  <c r="D416"/>
  <c r="H800"/>
  <c r="D424"/>
  <c r="D810"/>
  <c r="H809"/>
  <c r="H782"/>
  <c r="H801"/>
  <c r="H344"/>
  <c r="G289"/>
  <c r="H289"/>
  <c r="H288"/>
  <c r="D297"/>
  <c r="D298"/>
  <c r="D299"/>
  <c r="D300"/>
  <c r="D301"/>
  <c r="D296"/>
  <c r="H294"/>
  <c r="D305"/>
  <c r="D306"/>
  <c r="D307"/>
  <c r="D308"/>
  <c r="D309"/>
  <c r="D304"/>
  <c r="H302"/>
  <c r="D312"/>
  <c r="D316"/>
  <c r="D313"/>
  <c r="D314"/>
  <c r="D315"/>
  <c r="D317"/>
  <c r="H310"/>
  <c r="D329"/>
  <c r="H326"/>
  <c r="D321"/>
  <c r="D322"/>
  <c r="D323"/>
  <c r="D324"/>
  <c r="D325"/>
  <c r="D320"/>
  <c r="H318"/>
  <c r="H240"/>
  <c r="H243"/>
  <c r="H244"/>
  <c r="H239"/>
  <c r="G239"/>
  <c r="D274"/>
  <c r="D276"/>
  <c r="D273"/>
  <c r="H269"/>
  <c r="D266"/>
  <c r="D267"/>
  <c r="D268"/>
  <c r="D265"/>
  <c r="H261"/>
  <c r="H253"/>
  <c r="D216"/>
  <c r="D217"/>
  <c r="D218"/>
  <c r="D215"/>
  <c r="E82"/>
  <c r="F82"/>
  <c r="G82"/>
  <c r="H82"/>
  <c r="E41"/>
  <c r="F41"/>
  <c r="G41"/>
  <c r="H41"/>
  <c r="E33"/>
  <c r="F33"/>
  <c r="G33"/>
  <c r="H33"/>
  <c r="D184"/>
  <c r="D185"/>
  <c r="D186"/>
  <c r="D182"/>
  <c r="H94"/>
  <c r="H96"/>
  <c r="H97"/>
  <c r="H98"/>
  <c r="H93"/>
  <c r="D157"/>
  <c r="D158"/>
  <c r="D112"/>
  <c r="D113"/>
  <c r="D114"/>
  <c r="D111"/>
  <c r="D120"/>
  <c r="D121"/>
  <c r="D122"/>
  <c r="D128"/>
  <c r="D129"/>
  <c r="D130"/>
  <c r="D127"/>
  <c r="D136"/>
  <c r="D137"/>
  <c r="D138"/>
  <c r="D135"/>
  <c r="D144"/>
  <c r="D145"/>
  <c r="D146"/>
  <c r="D143"/>
  <c r="D152"/>
  <c r="D153"/>
  <c r="D154"/>
  <c r="D151"/>
  <c r="D104"/>
  <c r="D105"/>
  <c r="D106"/>
  <c r="G55"/>
  <c r="H55"/>
  <c r="G56"/>
  <c r="G57"/>
  <c r="H57"/>
  <c r="D71"/>
  <c r="D72"/>
  <c r="D73"/>
  <c r="D70"/>
  <c r="E54"/>
  <c r="E55"/>
  <c r="E56"/>
  <c r="E57"/>
  <c r="G11"/>
  <c r="H11"/>
  <c r="G12"/>
  <c r="H12"/>
  <c r="G13"/>
  <c r="G14"/>
  <c r="G15"/>
  <c r="H15"/>
  <c r="G16"/>
  <c r="H16"/>
  <c r="H10"/>
  <c r="H25"/>
  <c r="D30"/>
  <c r="D31"/>
  <c r="D32"/>
  <c r="D29"/>
  <c r="D22"/>
  <c r="D23"/>
  <c r="D24"/>
  <c r="D21"/>
  <c r="H1029" l="1"/>
  <c r="H798"/>
  <c r="H9"/>
  <c r="H50"/>
  <c r="H237"/>
  <c r="H92"/>
  <c r="H1203"/>
  <c r="H287"/>
  <c r="G403"/>
  <c r="H403"/>
  <c r="H387" s="1"/>
  <c r="H541" s="1"/>
  <c r="H1202" s="1"/>
  <c r="E404"/>
  <c r="F404"/>
  <c r="G404"/>
  <c r="E405"/>
  <c r="F405"/>
  <c r="G405"/>
  <c r="H389"/>
  <c r="H543" s="1"/>
  <c r="H1204" s="1"/>
  <c r="E406"/>
  <c r="F406"/>
  <c r="G406"/>
  <c r="H390"/>
  <c r="F407"/>
  <c r="G407"/>
  <c r="H391"/>
  <c r="H545" s="1"/>
  <c r="H1206" s="1"/>
  <c r="F402"/>
  <c r="G402"/>
  <c r="H402"/>
  <c r="H386" s="1"/>
  <c r="H540" s="1"/>
  <c r="H1201" s="1"/>
  <c r="H544" l="1"/>
  <c r="H1205" s="1"/>
  <c r="D402"/>
  <c r="E388"/>
  <c r="D404"/>
  <c r="D403"/>
  <c r="D407"/>
  <c r="D406"/>
  <c r="D405"/>
  <c r="E400"/>
  <c r="H400"/>
  <c r="H385"/>
  <c r="G107" i="8"/>
  <c r="G108"/>
  <c r="G105"/>
  <c r="E96"/>
  <c r="H1199" i="10" l="1"/>
  <c r="G97" i="8"/>
  <c r="D105"/>
  <c r="H538" i="10"/>
  <c r="D400"/>
  <c r="G429" i="8"/>
  <c r="G421"/>
  <c r="G413"/>
  <c r="D436"/>
  <c r="D435"/>
  <c r="D433"/>
  <c r="D432"/>
  <c r="D431"/>
  <c r="D430"/>
  <c r="D428"/>
  <c r="D427"/>
  <c r="D425"/>
  <c r="D424"/>
  <c r="D423"/>
  <c r="D422"/>
  <c r="D420"/>
  <c r="D418"/>
  <c r="D417"/>
  <c r="D416"/>
  <c r="D415"/>
  <c r="D414"/>
  <c r="L410"/>
  <c r="L411"/>
  <c r="L412"/>
  <c r="L409"/>
  <c r="D421" l="1"/>
  <c r="D413"/>
  <c r="D429"/>
  <c r="L106"/>
  <c r="L107"/>
  <c r="L108"/>
  <c r="L105"/>
  <c r="D156"/>
  <c r="D155"/>
  <c r="D154"/>
  <c r="D152"/>
  <c r="D151"/>
  <c r="D150"/>
  <c r="D148"/>
  <c r="D147"/>
  <c r="D145"/>
  <c r="D144"/>
  <c r="D143"/>
  <c r="D142"/>
  <c r="D140"/>
  <c r="D139"/>
  <c r="D137"/>
  <c r="D136"/>
  <c r="D135"/>
  <c r="D134"/>
  <c r="D132"/>
  <c r="D131"/>
  <c r="D129"/>
  <c r="D128"/>
  <c r="D127"/>
  <c r="D126"/>
  <c r="D124"/>
  <c r="D123"/>
  <c r="D121"/>
  <c r="D120"/>
  <c r="D119"/>
  <c r="D118"/>
  <c r="D116"/>
  <c r="D115"/>
  <c r="D113"/>
  <c r="D112"/>
  <c r="D111"/>
  <c r="D110"/>
  <c r="D117" l="1"/>
  <c r="D133"/>
  <c r="D149"/>
  <c r="D109"/>
  <c r="D125"/>
  <c r="D141"/>
  <c r="D150" i="10"/>
  <c r="D149"/>
  <c r="D148"/>
  <c r="D142"/>
  <c r="D141"/>
  <c r="D140"/>
  <c r="D134"/>
  <c r="D133"/>
  <c r="D132"/>
  <c r="D126"/>
  <c r="D125"/>
  <c r="D124"/>
  <c r="D118"/>
  <c r="D117"/>
  <c r="D116"/>
  <c r="D110"/>
  <c r="D109"/>
  <c r="D108"/>
  <c r="D107" l="1"/>
  <c r="D123"/>
  <c r="D139"/>
  <c r="D115"/>
  <c r="D131"/>
  <c r="D147"/>
  <c r="L157" i="12" l="1"/>
  <c r="L151"/>
  <c r="L152"/>
  <c r="L153"/>
  <c r="L154"/>
  <c r="L155"/>
  <c r="L156"/>
  <c r="L150"/>
  <c r="L141"/>
  <c r="L149" l="1"/>
  <c r="D132"/>
  <c r="D131"/>
  <c r="D130"/>
  <c r="D129"/>
  <c r="D128"/>
  <c r="D127"/>
  <c r="D126"/>
  <c r="D764" i="10" l="1"/>
  <c r="D763"/>
  <c r="D762"/>
  <c r="D761"/>
  <c r="D760"/>
  <c r="D759"/>
  <c r="D758"/>
  <c r="G757"/>
  <c r="F757"/>
  <c r="E757"/>
  <c r="E152" i="11"/>
  <c r="F152"/>
  <c r="G152"/>
  <c r="H152"/>
  <c r="I152"/>
  <c r="E153"/>
  <c r="F153"/>
  <c r="G153"/>
  <c r="H153"/>
  <c r="I153"/>
  <c r="F151"/>
  <c r="G151"/>
  <c r="H151"/>
  <c r="I151"/>
  <c r="E151"/>
  <c r="D229"/>
  <c r="D228"/>
  <c r="D227"/>
  <c r="D226"/>
  <c r="D225"/>
  <c r="D224"/>
  <c r="D223"/>
  <c r="I222"/>
  <c r="H222"/>
  <c r="G222"/>
  <c r="F222"/>
  <c r="E222"/>
  <c r="E150" l="1"/>
  <c r="D757" i="10"/>
  <c r="D222" i="11"/>
  <c r="E1080" i="10"/>
  <c r="D1190"/>
  <c r="D1189"/>
  <c r="D1188"/>
  <c r="D1187"/>
  <c r="D1186"/>
  <c r="D1185"/>
  <c r="D1184"/>
  <c r="G1183"/>
  <c r="F1183"/>
  <c r="E1183"/>
  <c r="D1182"/>
  <c r="D1181"/>
  <c r="D1180"/>
  <c r="D1179"/>
  <c r="D1178"/>
  <c r="D1177"/>
  <c r="D1176"/>
  <c r="G1175"/>
  <c r="F1175"/>
  <c r="E1175"/>
  <c r="D1174"/>
  <c r="D1173"/>
  <c r="D1172"/>
  <c r="D1171"/>
  <c r="D1170"/>
  <c r="D1169"/>
  <c r="D1168"/>
  <c r="G1167"/>
  <c r="F1167"/>
  <c r="E1167"/>
  <c r="D1166"/>
  <c r="D1165"/>
  <c r="D1164"/>
  <c r="D1163"/>
  <c r="D1162"/>
  <c r="D1161"/>
  <c r="D1160"/>
  <c r="G1159"/>
  <c r="F1159"/>
  <c r="E1159"/>
  <c r="D1158"/>
  <c r="D1157"/>
  <c r="D1156"/>
  <c r="D1155"/>
  <c r="D1154"/>
  <c r="D1153"/>
  <c r="D1152"/>
  <c r="G1151"/>
  <c r="F1151"/>
  <c r="E1151"/>
  <c r="D1150"/>
  <c r="D1149"/>
  <c r="D1148"/>
  <c r="D1147"/>
  <c r="D1146"/>
  <c r="D1145"/>
  <c r="D1144"/>
  <c r="G1143"/>
  <c r="F1143"/>
  <c r="E1143"/>
  <c r="D1142"/>
  <c r="D1141"/>
  <c r="D1140"/>
  <c r="D1139"/>
  <c r="D1138"/>
  <c r="D1137"/>
  <c r="D1136"/>
  <c r="G1135"/>
  <c r="F1135"/>
  <c r="E1135"/>
  <c r="D1134"/>
  <c r="D1133"/>
  <c r="D1132"/>
  <c r="D1131"/>
  <c r="D1130"/>
  <c r="D1129"/>
  <c r="D1128"/>
  <c r="G1127"/>
  <c r="F1127"/>
  <c r="E1127"/>
  <c r="D1126"/>
  <c r="D1125"/>
  <c r="D1124"/>
  <c r="D1123"/>
  <c r="D1122"/>
  <c r="D1121"/>
  <c r="D1120"/>
  <c r="G1119"/>
  <c r="F1119"/>
  <c r="E1119"/>
  <c r="D1118"/>
  <c r="D1117"/>
  <c r="D1116"/>
  <c r="D1115"/>
  <c r="D1114"/>
  <c r="D1113"/>
  <c r="D1112"/>
  <c r="G1111"/>
  <c r="F1111"/>
  <c r="E1111"/>
  <c r="D1110"/>
  <c r="D1109"/>
  <c r="D1108"/>
  <c r="D1107"/>
  <c r="D1106"/>
  <c r="D1105"/>
  <c r="D1104"/>
  <c r="G1103"/>
  <c r="F1103"/>
  <c r="E1103"/>
  <c r="D1102"/>
  <c r="D1101"/>
  <c r="D1100"/>
  <c r="D1099"/>
  <c r="D1098"/>
  <c r="D1097"/>
  <c r="D1096"/>
  <c r="G1095"/>
  <c r="F1095"/>
  <c r="E1095"/>
  <c r="D1094"/>
  <c r="D1093"/>
  <c r="D1092"/>
  <c r="D1091"/>
  <c r="D1090"/>
  <c r="D1089"/>
  <c r="D1088"/>
  <c r="G1087"/>
  <c r="F1087"/>
  <c r="E1087"/>
  <c r="E1086"/>
  <c r="E1085"/>
  <c r="E1083"/>
  <c r="E1082"/>
  <c r="E1081"/>
  <c r="E948"/>
  <c r="F948"/>
  <c r="G948"/>
  <c r="E949"/>
  <c r="F949"/>
  <c r="G949"/>
  <c r="E950"/>
  <c r="F950"/>
  <c r="G950"/>
  <c r="E951"/>
  <c r="E1034" s="1"/>
  <c r="F951"/>
  <c r="G951"/>
  <c r="E952"/>
  <c r="F952"/>
  <c r="G952"/>
  <c r="E953"/>
  <c r="F953"/>
  <c r="G953"/>
  <c r="F947"/>
  <c r="G947"/>
  <c r="E947"/>
  <c r="F749"/>
  <c r="D751"/>
  <c r="D750"/>
  <c r="G749"/>
  <c r="E749"/>
  <c r="D1143" l="1"/>
  <c r="D1111"/>
  <c r="G1079"/>
  <c r="F1079"/>
  <c r="D1082"/>
  <c r="D1084"/>
  <c r="D1175"/>
  <c r="D1080"/>
  <c r="D1127"/>
  <c r="D1135"/>
  <c r="D1095"/>
  <c r="D1103"/>
  <c r="D1159"/>
  <c r="D1167"/>
  <c r="D1086"/>
  <c r="D749"/>
  <c r="E1079"/>
  <c r="D1081"/>
  <c r="D1083"/>
  <c r="D1085"/>
  <c r="D1087"/>
  <c r="D1119"/>
  <c r="D1151"/>
  <c r="D1183"/>
  <c r="E590"/>
  <c r="F590"/>
  <c r="G590"/>
  <c r="E591"/>
  <c r="F591"/>
  <c r="G591"/>
  <c r="F592"/>
  <c r="G592"/>
  <c r="E593"/>
  <c r="F593"/>
  <c r="G593"/>
  <c r="E594"/>
  <c r="F594"/>
  <c r="G594"/>
  <c r="E595"/>
  <c r="F595"/>
  <c r="G595"/>
  <c r="F589"/>
  <c r="G589"/>
  <c r="E589"/>
  <c r="G612"/>
  <c r="F612"/>
  <c r="E612"/>
  <c r="G604"/>
  <c r="F604"/>
  <c r="E604"/>
  <c r="F596"/>
  <c r="E596"/>
  <c r="G588" l="1"/>
  <c r="D589"/>
  <c r="D594"/>
  <c r="D591"/>
  <c r="D595"/>
  <c r="D593"/>
  <c r="D592"/>
  <c r="D590"/>
  <c r="D1079"/>
  <c r="D596"/>
  <c r="E588"/>
  <c r="F588"/>
  <c r="D604"/>
  <c r="E459"/>
  <c r="F459"/>
  <c r="E460"/>
  <c r="F460"/>
  <c r="E461"/>
  <c r="F461"/>
  <c r="E462"/>
  <c r="F462"/>
  <c r="E463"/>
  <c r="F463"/>
  <c r="E464"/>
  <c r="F464"/>
  <c r="F458"/>
  <c r="E458"/>
  <c r="F387"/>
  <c r="G387"/>
  <c r="F388"/>
  <c r="G388"/>
  <c r="E389"/>
  <c r="F389"/>
  <c r="G389"/>
  <c r="E390"/>
  <c r="F390"/>
  <c r="G390"/>
  <c r="E391"/>
  <c r="F391"/>
  <c r="G391"/>
  <c r="F386"/>
  <c r="G386"/>
  <c r="E7" i="15"/>
  <c r="D23" i="19"/>
  <c r="E53" i="13"/>
  <c r="F53"/>
  <c r="G53"/>
  <c r="H53"/>
  <c r="I53"/>
  <c r="E54"/>
  <c r="F54"/>
  <c r="G54"/>
  <c r="H54"/>
  <c r="I54"/>
  <c r="E55"/>
  <c r="F55"/>
  <c r="G55"/>
  <c r="H55"/>
  <c r="I55"/>
  <c r="E56"/>
  <c r="F56"/>
  <c r="H56"/>
  <c r="I56"/>
  <c r="E57"/>
  <c r="F57"/>
  <c r="H57"/>
  <c r="I57"/>
  <c r="E58"/>
  <c r="F58"/>
  <c r="H58"/>
  <c r="I58"/>
  <c r="F52"/>
  <c r="G52"/>
  <c r="H52"/>
  <c r="I52"/>
  <c r="E52"/>
  <c r="D162"/>
  <c r="D161"/>
  <c r="D160"/>
  <c r="D159"/>
  <c r="D158"/>
  <c r="D157"/>
  <c r="D156"/>
  <c r="I155"/>
  <c r="H155"/>
  <c r="G155"/>
  <c r="F155"/>
  <c r="E155"/>
  <c r="D154"/>
  <c r="D153"/>
  <c r="D152"/>
  <c r="D151"/>
  <c r="D150"/>
  <c r="D149"/>
  <c r="D148"/>
  <c r="I147"/>
  <c r="H147"/>
  <c r="G147"/>
  <c r="F147"/>
  <c r="E147"/>
  <c r="D130"/>
  <c r="D129"/>
  <c r="D128"/>
  <c r="D127"/>
  <c r="D126"/>
  <c r="D125"/>
  <c r="D124"/>
  <c r="I123"/>
  <c r="H123"/>
  <c r="G123"/>
  <c r="F123"/>
  <c r="E123"/>
  <c r="D138"/>
  <c r="D137"/>
  <c r="D136"/>
  <c r="D135"/>
  <c r="D134"/>
  <c r="D133"/>
  <c r="D132"/>
  <c r="I131"/>
  <c r="H131"/>
  <c r="G131"/>
  <c r="F131"/>
  <c r="E131"/>
  <c r="D146"/>
  <c r="D145"/>
  <c r="D144"/>
  <c r="D143"/>
  <c r="D142"/>
  <c r="D141"/>
  <c r="D140"/>
  <c r="I139"/>
  <c r="H139"/>
  <c r="G139"/>
  <c r="F139"/>
  <c r="E139"/>
  <c r="D98"/>
  <c r="D97"/>
  <c r="D96"/>
  <c r="D95"/>
  <c r="D94"/>
  <c r="D93"/>
  <c r="D92"/>
  <c r="I91"/>
  <c r="H91"/>
  <c r="G91"/>
  <c r="F91"/>
  <c r="E91"/>
  <c r="D106"/>
  <c r="D105"/>
  <c r="D104"/>
  <c r="D103"/>
  <c r="D102"/>
  <c r="D101"/>
  <c r="D100"/>
  <c r="I99"/>
  <c r="H99"/>
  <c r="G99"/>
  <c r="F99"/>
  <c r="E99"/>
  <c r="D114"/>
  <c r="D113"/>
  <c r="D112"/>
  <c r="D111"/>
  <c r="D110"/>
  <c r="D109"/>
  <c r="D108"/>
  <c r="I107"/>
  <c r="H107"/>
  <c r="G107"/>
  <c r="F107"/>
  <c r="E107"/>
  <c r="D122"/>
  <c r="D121"/>
  <c r="D120"/>
  <c r="D119"/>
  <c r="D118"/>
  <c r="D117"/>
  <c r="D116"/>
  <c r="I115"/>
  <c r="H115"/>
  <c r="G115"/>
  <c r="F115"/>
  <c r="E115"/>
  <c r="D90"/>
  <c r="D89"/>
  <c r="D88"/>
  <c r="D87"/>
  <c r="D86"/>
  <c r="D85"/>
  <c r="D84"/>
  <c r="I83"/>
  <c r="H83"/>
  <c r="G83"/>
  <c r="F83"/>
  <c r="E83"/>
  <c r="D155" l="1"/>
  <c r="D388" i="10"/>
  <c r="D147" i="13"/>
  <c r="D139"/>
  <c r="D464" i="10"/>
  <c r="D463"/>
  <c r="D462"/>
  <c r="D461"/>
  <c r="D460"/>
  <c r="D588"/>
  <c r="D390"/>
  <c r="D391"/>
  <c r="D389"/>
  <c r="D123" i="13"/>
  <c r="D99"/>
  <c r="D115"/>
  <c r="D107"/>
  <c r="D131"/>
  <c r="D91"/>
  <c r="D83"/>
  <c r="D49" i="16"/>
  <c r="D48"/>
  <c r="E13" i="13"/>
  <c r="E165" s="1"/>
  <c r="F13"/>
  <c r="G13"/>
  <c r="G165" s="1"/>
  <c r="H13"/>
  <c r="I13"/>
  <c r="E14"/>
  <c r="F14"/>
  <c r="G14"/>
  <c r="G166" s="1"/>
  <c r="H14"/>
  <c r="I14"/>
  <c r="E15"/>
  <c r="F15"/>
  <c r="H15"/>
  <c r="I15"/>
  <c r="E16"/>
  <c r="F16"/>
  <c r="G16"/>
  <c r="G168" s="1"/>
  <c r="H16"/>
  <c r="I16"/>
  <c r="E17"/>
  <c r="F17"/>
  <c r="G169"/>
  <c r="H17"/>
  <c r="I17"/>
  <c r="E18"/>
  <c r="F18"/>
  <c r="G170"/>
  <c r="H18"/>
  <c r="I18"/>
  <c r="F12"/>
  <c r="G12"/>
  <c r="H12"/>
  <c r="I12"/>
  <c r="E12"/>
  <c r="D34"/>
  <c r="D33"/>
  <c r="D32"/>
  <c r="D31"/>
  <c r="D30"/>
  <c r="D29"/>
  <c r="D28"/>
  <c r="I27"/>
  <c r="H27"/>
  <c r="G27"/>
  <c r="F27"/>
  <c r="E27"/>
  <c r="D53" i="16" l="1"/>
  <c r="D15" i="13"/>
  <c r="G167"/>
  <c r="D27"/>
  <c r="D82" i="11"/>
  <c r="D81"/>
  <c r="D80"/>
  <c r="D79"/>
  <c r="D78"/>
  <c r="D77"/>
  <c r="D76"/>
  <c r="I75"/>
  <c r="H75"/>
  <c r="G75"/>
  <c r="F75"/>
  <c r="E75"/>
  <c r="D74"/>
  <c r="D73"/>
  <c r="D72"/>
  <c r="D71"/>
  <c r="D70"/>
  <c r="D69"/>
  <c r="D68"/>
  <c r="I67"/>
  <c r="H67"/>
  <c r="G67"/>
  <c r="F67"/>
  <c r="E67"/>
  <c r="D66"/>
  <c r="D65"/>
  <c r="D64"/>
  <c r="D63"/>
  <c r="D62"/>
  <c r="D61"/>
  <c r="D60"/>
  <c r="I59"/>
  <c r="H59"/>
  <c r="G59"/>
  <c r="F59"/>
  <c r="E59"/>
  <c r="I58"/>
  <c r="H58"/>
  <c r="G58"/>
  <c r="F58"/>
  <c r="E58"/>
  <c r="I57"/>
  <c r="H57"/>
  <c r="G57"/>
  <c r="F57"/>
  <c r="E57"/>
  <c r="I56"/>
  <c r="H56"/>
  <c r="G56"/>
  <c r="F56"/>
  <c r="E56"/>
  <c r="I55"/>
  <c r="H55"/>
  <c r="E55"/>
  <c r="I54"/>
  <c r="H54"/>
  <c r="G54"/>
  <c r="F54"/>
  <c r="E54"/>
  <c r="I53"/>
  <c r="H53"/>
  <c r="G53"/>
  <c r="F53"/>
  <c r="E53"/>
  <c r="I52"/>
  <c r="H52"/>
  <c r="G52"/>
  <c r="F52"/>
  <c r="E52"/>
  <c r="D25" i="19"/>
  <c r="C24"/>
  <c r="C22"/>
  <c r="C31" i="18"/>
  <c r="E784" i="10"/>
  <c r="F784"/>
  <c r="G784"/>
  <c r="F785"/>
  <c r="D785" s="1"/>
  <c r="F786"/>
  <c r="G786"/>
  <c r="E787"/>
  <c r="E803" s="1"/>
  <c r="F787"/>
  <c r="G787"/>
  <c r="E788"/>
  <c r="E804" s="1"/>
  <c r="F788"/>
  <c r="G788"/>
  <c r="E789"/>
  <c r="E805" s="1"/>
  <c r="F789"/>
  <c r="G789"/>
  <c r="F783"/>
  <c r="E783"/>
  <c r="D55" i="11" l="1"/>
  <c r="D786" i="10"/>
  <c r="E51" i="11"/>
  <c r="I51"/>
  <c r="D53"/>
  <c r="G51"/>
  <c r="F51"/>
  <c r="H51"/>
  <c r="D75"/>
  <c r="D52"/>
  <c r="G23" i="19"/>
  <c r="G163" i="13"/>
  <c r="D783" i="10"/>
  <c r="D788"/>
  <c r="D784"/>
  <c r="D789"/>
  <c r="D787"/>
  <c r="D59" i="11"/>
  <c r="D54"/>
  <c r="D56"/>
  <c r="D57"/>
  <c r="D58"/>
  <c r="D67"/>
  <c r="I75" i="13"/>
  <c r="H75"/>
  <c r="G75"/>
  <c r="F75"/>
  <c r="E75"/>
  <c r="D82"/>
  <c r="D81"/>
  <c r="D80"/>
  <c r="D79"/>
  <c r="D78"/>
  <c r="D77"/>
  <c r="D76"/>
  <c r="D74"/>
  <c r="D73"/>
  <c r="D72"/>
  <c r="D71"/>
  <c r="D70"/>
  <c r="D69"/>
  <c r="D68"/>
  <c r="I67"/>
  <c r="H67"/>
  <c r="G67"/>
  <c r="F67"/>
  <c r="E67"/>
  <c r="D66"/>
  <c r="D65"/>
  <c r="D64"/>
  <c r="D63"/>
  <c r="D62"/>
  <c r="D61"/>
  <c r="D60"/>
  <c r="I59"/>
  <c r="H59"/>
  <c r="G59"/>
  <c r="F59"/>
  <c r="E59"/>
  <c r="D58"/>
  <c r="D57"/>
  <c r="D56"/>
  <c r="D55"/>
  <c r="D54"/>
  <c r="D53"/>
  <c r="D52"/>
  <c r="I51"/>
  <c r="H51"/>
  <c r="G51"/>
  <c r="F51"/>
  <c r="E51"/>
  <c r="D51" i="11" l="1"/>
  <c r="D75" i="13"/>
  <c r="D67"/>
  <c r="D51"/>
  <c r="D59"/>
  <c r="E464" i="8"/>
  <c r="F464"/>
  <c r="G464"/>
  <c r="H464"/>
  <c r="I464"/>
  <c r="E465"/>
  <c r="F465"/>
  <c r="G465"/>
  <c r="H465"/>
  <c r="I465"/>
  <c r="E466"/>
  <c r="F466"/>
  <c r="G466"/>
  <c r="H466"/>
  <c r="I466"/>
  <c r="E467"/>
  <c r="F467"/>
  <c r="H467"/>
  <c r="I467"/>
  <c r="E468"/>
  <c r="F468"/>
  <c r="H468"/>
  <c r="I468"/>
  <c r="E469"/>
  <c r="F469"/>
  <c r="H469"/>
  <c r="I469"/>
  <c r="F463"/>
  <c r="G463"/>
  <c r="H463"/>
  <c r="I463"/>
  <c r="E463"/>
  <c r="E391"/>
  <c r="F391"/>
  <c r="G391"/>
  <c r="H391"/>
  <c r="I391"/>
  <c r="E392"/>
  <c r="F392"/>
  <c r="G392"/>
  <c r="H392"/>
  <c r="I392"/>
  <c r="E393"/>
  <c r="F393"/>
  <c r="H393"/>
  <c r="I393"/>
  <c r="E394"/>
  <c r="F394"/>
  <c r="H394"/>
  <c r="I394"/>
  <c r="E395"/>
  <c r="F395"/>
  <c r="H395"/>
  <c r="I395"/>
  <c r="E396"/>
  <c r="F396"/>
  <c r="G396"/>
  <c r="H396"/>
  <c r="I396"/>
  <c r="F390"/>
  <c r="G390"/>
  <c r="H390"/>
  <c r="I390"/>
  <c r="E390"/>
  <c r="F814" i="10"/>
  <c r="G814"/>
  <c r="F815"/>
  <c r="G815"/>
  <c r="E13" i="12"/>
  <c r="F13"/>
  <c r="H13"/>
  <c r="I13"/>
  <c r="E14"/>
  <c r="F14"/>
  <c r="G14"/>
  <c r="H14"/>
  <c r="I14"/>
  <c r="E15"/>
  <c r="F15"/>
  <c r="H15"/>
  <c r="I15"/>
  <c r="E16"/>
  <c r="F16"/>
  <c r="H16"/>
  <c r="I16"/>
  <c r="E17"/>
  <c r="F17"/>
  <c r="H17"/>
  <c r="I17"/>
  <c r="E18"/>
  <c r="F18"/>
  <c r="H18"/>
  <c r="I18"/>
  <c r="F12"/>
  <c r="G12"/>
  <c r="H12"/>
  <c r="I12"/>
  <c r="E12"/>
  <c r="D394" i="8" l="1"/>
  <c r="D467"/>
  <c r="G11" i="12"/>
  <c r="D815" i="10"/>
  <c r="G809"/>
  <c r="D813"/>
  <c r="D814"/>
  <c r="D811"/>
  <c r="L35" i="13"/>
  <c r="L11" i="12"/>
  <c r="L35"/>
  <c r="L43"/>
  <c r="L51"/>
  <c r="L59"/>
  <c r="L67"/>
  <c r="L116"/>
  <c r="L115"/>
  <c r="L117"/>
  <c r="L133"/>
  <c r="L125"/>
  <c r="E249" i="11"/>
  <c r="F249"/>
  <c r="G249"/>
  <c r="H249"/>
  <c r="I249"/>
  <c r="E250"/>
  <c r="G250"/>
  <c r="H250"/>
  <c r="I250"/>
  <c r="E251"/>
  <c r="F251"/>
  <c r="G251"/>
  <c r="G267" s="1"/>
  <c r="H251"/>
  <c r="I251"/>
  <c r="E252"/>
  <c r="F252"/>
  <c r="G252"/>
  <c r="G268" s="1"/>
  <c r="H252"/>
  <c r="I252"/>
  <c r="E253"/>
  <c r="F253"/>
  <c r="G253"/>
  <c r="G269" s="1"/>
  <c r="H275" s="1"/>
  <c r="H253"/>
  <c r="I253"/>
  <c r="E254"/>
  <c r="F254"/>
  <c r="G254"/>
  <c r="G270" s="1"/>
  <c r="H276" s="1"/>
  <c r="H254"/>
  <c r="I254"/>
  <c r="F248"/>
  <c r="G248"/>
  <c r="H248"/>
  <c r="I248"/>
  <c r="E248"/>
  <c r="E1055" i="10"/>
  <c r="L109" i="12" l="1"/>
  <c r="J273" i="11"/>
  <c r="H273"/>
  <c r="G19" i="15"/>
  <c r="D809" i="10"/>
  <c r="D221" i="11"/>
  <c r="D220"/>
  <c r="D219"/>
  <c r="D218"/>
  <c r="D217"/>
  <c r="D216"/>
  <c r="D215"/>
  <c r="I214"/>
  <c r="H214"/>
  <c r="G214"/>
  <c r="F214"/>
  <c r="E214"/>
  <c r="D214" l="1"/>
  <c r="D252" i="10"/>
  <c r="E210"/>
  <c r="E194"/>
  <c r="D202"/>
  <c r="D178"/>
  <c r="D89"/>
  <c r="D81"/>
  <c r="D48"/>
  <c r="D214"/>
  <c r="D213"/>
  <c r="D212"/>
  <c r="G210"/>
  <c r="F210"/>
  <c r="G209"/>
  <c r="F209"/>
  <c r="E209"/>
  <c r="G208"/>
  <c r="F208"/>
  <c r="G207"/>
  <c r="F207"/>
  <c r="G206"/>
  <c r="F206"/>
  <c r="E206"/>
  <c r="G205"/>
  <c r="F205"/>
  <c r="E205"/>
  <c r="G204"/>
  <c r="F204"/>
  <c r="E204"/>
  <c r="E94" i="8"/>
  <c r="E207"/>
  <c r="F207"/>
  <c r="G207"/>
  <c r="H207"/>
  <c r="I207"/>
  <c r="E208"/>
  <c r="F208"/>
  <c r="G208"/>
  <c r="H208"/>
  <c r="I208"/>
  <c r="E209"/>
  <c r="F209"/>
  <c r="G209"/>
  <c r="H209"/>
  <c r="I209"/>
  <c r="E210"/>
  <c r="F210"/>
  <c r="H210"/>
  <c r="I210"/>
  <c r="E211"/>
  <c r="F211"/>
  <c r="H211"/>
  <c r="I211"/>
  <c r="E212"/>
  <c r="F212"/>
  <c r="H212"/>
  <c r="I212"/>
  <c r="F206"/>
  <c r="G206"/>
  <c r="H206"/>
  <c r="I206"/>
  <c r="E206"/>
  <c r="D220"/>
  <c r="D219"/>
  <c r="D217"/>
  <c r="D216"/>
  <c r="D215"/>
  <c r="D214"/>
  <c r="G213"/>
  <c r="D210" l="1"/>
  <c r="F203" i="10"/>
  <c r="E203"/>
  <c r="G203"/>
  <c r="D211"/>
  <c r="D207"/>
  <c r="D208"/>
  <c r="D210"/>
  <c r="D209"/>
  <c r="D205"/>
  <c r="D204"/>
  <c r="D206"/>
  <c r="D213" i="8"/>
  <c r="D212"/>
  <c r="D211"/>
  <c r="D209"/>
  <c r="D208"/>
  <c r="D207"/>
  <c r="D206"/>
  <c r="I205"/>
  <c r="H205"/>
  <c r="G205"/>
  <c r="F205"/>
  <c r="E205"/>
  <c r="D203" i="10" l="1"/>
  <c r="D205" i="8"/>
  <c r="E34" i="15"/>
  <c r="F34"/>
  <c r="H34"/>
  <c r="I34"/>
  <c r="F7"/>
  <c r="G7"/>
  <c r="D34" l="1"/>
  <c r="E35"/>
  <c r="F165" i="13"/>
  <c r="E23" i="19"/>
  <c r="H165" i="13"/>
  <c r="I165"/>
  <c r="E166"/>
  <c r="F166"/>
  <c r="F23" i="19"/>
  <c r="F25" s="1"/>
  <c r="H166" i="13"/>
  <c r="I166"/>
  <c r="E167"/>
  <c r="F167"/>
  <c r="H167"/>
  <c r="I167"/>
  <c r="E168"/>
  <c r="F168"/>
  <c r="H23" i="19"/>
  <c r="H25" s="1"/>
  <c r="H168" i="13"/>
  <c r="I168"/>
  <c r="E169"/>
  <c r="F169"/>
  <c r="I23" i="19"/>
  <c r="I25" s="1"/>
  <c r="H169" i="13"/>
  <c r="I169"/>
  <c r="E170"/>
  <c r="F170"/>
  <c r="J23" i="19"/>
  <c r="J25" s="1"/>
  <c r="H170" i="13"/>
  <c r="I170"/>
  <c r="F11"/>
  <c r="E11"/>
  <c r="I43"/>
  <c r="H43"/>
  <c r="G43"/>
  <c r="F43"/>
  <c r="E43"/>
  <c r="I35"/>
  <c r="H35"/>
  <c r="G35"/>
  <c r="F35"/>
  <c r="E35"/>
  <c r="I19"/>
  <c r="H19"/>
  <c r="G19"/>
  <c r="F19"/>
  <c r="E19"/>
  <c r="D20"/>
  <c r="D21"/>
  <c r="D22"/>
  <c r="D24"/>
  <c r="D25"/>
  <c r="D26"/>
  <c r="D36"/>
  <c r="D37"/>
  <c r="D38"/>
  <c r="D39"/>
  <c r="D40"/>
  <c r="D41"/>
  <c r="D42"/>
  <c r="D44"/>
  <c r="D45"/>
  <c r="D46"/>
  <c r="D47"/>
  <c r="E1075" i="10" s="1"/>
  <c r="E1043" s="1"/>
  <c r="E1195" s="1"/>
  <c r="D48" i="13"/>
  <c r="E1076" i="10" s="1"/>
  <c r="D49" i="13"/>
  <c r="E1077" i="10" s="1"/>
  <c r="D1077" s="1"/>
  <c r="D50" i="13"/>
  <c r="E1078" i="10" s="1"/>
  <c r="D1078" s="1"/>
  <c r="D164" i="13"/>
  <c r="E184" i="12"/>
  <c r="F184"/>
  <c r="G184"/>
  <c r="H184"/>
  <c r="I184"/>
  <c r="E185"/>
  <c r="F185"/>
  <c r="G185"/>
  <c r="H185"/>
  <c r="I185"/>
  <c r="E186"/>
  <c r="F186"/>
  <c r="G186"/>
  <c r="H186"/>
  <c r="I186"/>
  <c r="E187"/>
  <c r="F187"/>
  <c r="G187"/>
  <c r="H187"/>
  <c r="I187"/>
  <c r="E188"/>
  <c r="F188"/>
  <c r="G188"/>
  <c r="H188"/>
  <c r="I188"/>
  <c r="E189"/>
  <c r="F189"/>
  <c r="G189"/>
  <c r="H189"/>
  <c r="I189"/>
  <c r="F183"/>
  <c r="G183"/>
  <c r="H183"/>
  <c r="I183"/>
  <c r="E183"/>
  <c r="D197"/>
  <c r="D196"/>
  <c r="D195"/>
  <c r="D194"/>
  <c r="D193"/>
  <c r="D192"/>
  <c r="D191"/>
  <c r="D181"/>
  <c r="D180"/>
  <c r="D179"/>
  <c r="D178"/>
  <c r="D177"/>
  <c r="D176"/>
  <c r="D175"/>
  <c r="E168"/>
  <c r="F168"/>
  <c r="G168"/>
  <c r="H168"/>
  <c r="I168"/>
  <c r="E169"/>
  <c r="F169"/>
  <c r="G169"/>
  <c r="H169"/>
  <c r="I169"/>
  <c r="E170"/>
  <c r="F170"/>
  <c r="G170"/>
  <c r="H170"/>
  <c r="I170"/>
  <c r="E171"/>
  <c r="G171"/>
  <c r="H171"/>
  <c r="I171"/>
  <c r="E172"/>
  <c r="H172"/>
  <c r="I172"/>
  <c r="E173"/>
  <c r="H173"/>
  <c r="I173"/>
  <c r="F167"/>
  <c r="G167"/>
  <c r="H167"/>
  <c r="I167"/>
  <c r="E167"/>
  <c r="I190"/>
  <c r="H190"/>
  <c r="G190"/>
  <c r="F190"/>
  <c r="E190"/>
  <c r="I174"/>
  <c r="H174"/>
  <c r="G174"/>
  <c r="F174"/>
  <c r="E174"/>
  <c r="E151"/>
  <c r="F151"/>
  <c r="G151"/>
  <c r="H151"/>
  <c r="I151"/>
  <c r="E152"/>
  <c r="F152"/>
  <c r="G152"/>
  <c r="H152"/>
  <c r="I152"/>
  <c r="E153"/>
  <c r="F153"/>
  <c r="G153"/>
  <c r="H153"/>
  <c r="I153"/>
  <c r="F154"/>
  <c r="G154"/>
  <c r="G237" s="1"/>
  <c r="H154"/>
  <c r="I154"/>
  <c r="E155"/>
  <c r="E238" s="1"/>
  <c r="F155"/>
  <c r="F238" s="1"/>
  <c r="G155"/>
  <c r="G238" s="1"/>
  <c r="H155"/>
  <c r="I155"/>
  <c r="E156"/>
  <c r="F156"/>
  <c r="F239" s="1"/>
  <c r="G156"/>
  <c r="H156"/>
  <c r="I156"/>
  <c r="F150"/>
  <c r="F233" s="1"/>
  <c r="G150"/>
  <c r="H150"/>
  <c r="H233" s="1"/>
  <c r="I150"/>
  <c r="E150"/>
  <c r="I157"/>
  <c r="H157"/>
  <c r="G157"/>
  <c r="F157"/>
  <c r="E157"/>
  <c r="D164"/>
  <c r="D163"/>
  <c r="D143"/>
  <c r="D144"/>
  <c r="D145"/>
  <c r="D147"/>
  <c r="D148"/>
  <c r="D158"/>
  <c r="D159"/>
  <c r="D160"/>
  <c r="D161"/>
  <c r="D162"/>
  <c r="H115"/>
  <c r="I115"/>
  <c r="G116"/>
  <c r="G109" s="1"/>
  <c r="H116"/>
  <c r="H239" s="1"/>
  <c r="I116"/>
  <c r="E233"/>
  <c r="D142"/>
  <c r="D140"/>
  <c r="D139"/>
  <c r="D138"/>
  <c r="D137"/>
  <c r="D136"/>
  <c r="D135"/>
  <c r="D134"/>
  <c r="I141"/>
  <c r="H141"/>
  <c r="G141"/>
  <c r="F141"/>
  <c r="E141"/>
  <c r="I133"/>
  <c r="H133"/>
  <c r="G133"/>
  <c r="F133"/>
  <c r="E133"/>
  <c r="I125"/>
  <c r="H125"/>
  <c r="G125"/>
  <c r="F125"/>
  <c r="E125"/>
  <c r="I117"/>
  <c r="H117"/>
  <c r="G117"/>
  <c r="F117"/>
  <c r="E117"/>
  <c r="D124"/>
  <c r="D123"/>
  <c r="D122"/>
  <c r="D121"/>
  <c r="D120"/>
  <c r="D119"/>
  <c r="D118"/>
  <c r="D73"/>
  <c r="D72"/>
  <c r="D70"/>
  <c r="D69"/>
  <c r="D68"/>
  <c r="D66"/>
  <c r="D65"/>
  <c r="D64"/>
  <c r="D63"/>
  <c r="D62"/>
  <c r="D61"/>
  <c r="D60"/>
  <c r="D58"/>
  <c r="D57"/>
  <c r="D56"/>
  <c r="D55"/>
  <c r="D54"/>
  <c r="D53"/>
  <c r="D52"/>
  <c r="D50"/>
  <c r="D49"/>
  <c r="D48"/>
  <c r="D47"/>
  <c r="D46"/>
  <c r="D45"/>
  <c r="D44"/>
  <c r="D42"/>
  <c r="D41"/>
  <c r="D40"/>
  <c r="D39"/>
  <c r="D38"/>
  <c r="D37"/>
  <c r="D36"/>
  <c r="D34"/>
  <c r="D33"/>
  <c r="D32"/>
  <c r="D31"/>
  <c r="D30"/>
  <c r="D29"/>
  <c r="D28"/>
  <c r="D26"/>
  <c r="D25"/>
  <c r="D24"/>
  <c r="D23"/>
  <c r="D22"/>
  <c r="D20"/>
  <c r="I67"/>
  <c r="H67"/>
  <c r="G67"/>
  <c r="F67"/>
  <c r="E67"/>
  <c r="I59"/>
  <c r="H59"/>
  <c r="G59"/>
  <c r="F59"/>
  <c r="E59"/>
  <c r="I51"/>
  <c r="H51"/>
  <c r="G51"/>
  <c r="F51"/>
  <c r="E51"/>
  <c r="I43"/>
  <c r="H43"/>
  <c r="G43"/>
  <c r="F43"/>
  <c r="E43"/>
  <c r="I35"/>
  <c r="H35"/>
  <c r="G35"/>
  <c r="F35"/>
  <c r="E35"/>
  <c r="I27"/>
  <c r="H27"/>
  <c r="G27"/>
  <c r="F27"/>
  <c r="E27"/>
  <c r="I19"/>
  <c r="H19"/>
  <c r="G19"/>
  <c r="F19"/>
  <c r="E19"/>
  <c r="D13"/>
  <c r="D18"/>
  <c r="D17"/>
  <c r="D16"/>
  <c r="D15"/>
  <c r="D14"/>
  <c r="I11"/>
  <c r="E11"/>
  <c r="D251" i="11"/>
  <c r="D254"/>
  <c r="I247"/>
  <c r="D262"/>
  <c r="D261"/>
  <c r="D260"/>
  <c r="D258"/>
  <c r="D257"/>
  <c r="D256"/>
  <c r="D253"/>
  <c r="I255"/>
  <c r="H255"/>
  <c r="G255"/>
  <c r="F255"/>
  <c r="E255"/>
  <c r="I150"/>
  <c r="D157"/>
  <c r="D151"/>
  <c r="D213"/>
  <c r="D212"/>
  <c r="D211"/>
  <c r="D210"/>
  <c r="D209"/>
  <c r="D208"/>
  <c r="D207"/>
  <c r="D205"/>
  <c r="D204"/>
  <c r="D203"/>
  <c r="D202"/>
  <c r="D201"/>
  <c r="D200"/>
  <c r="D199"/>
  <c r="D197"/>
  <c r="D196"/>
  <c r="D195"/>
  <c r="D194"/>
  <c r="D193"/>
  <c r="D192"/>
  <c r="D191"/>
  <c r="D189"/>
  <c r="D188"/>
  <c r="D187"/>
  <c r="D186"/>
  <c r="D185"/>
  <c r="D184"/>
  <c r="D183"/>
  <c r="D181"/>
  <c r="D180"/>
  <c r="D179"/>
  <c r="D178"/>
  <c r="D177"/>
  <c r="D176"/>
  <c r="D175"/>
  <c r="D173"/>
  <c r="D172"/>
  <c r="D171"/>
  <c r="D170"/>
  <c r="D169"/>
  <c r="D168"/>
  <c r="D167"/>
  <c r="D165"/>
  <c r="D164"/>
  <c r="D163"/>
  <c r="D162"/>
  <c r="D161"/>
  <c r="D160"/>
  <c r="D159"/>
  <c r="D156"/>
  <c r="D152"/>
  <c r="I206"/>
  <c r="H206"/>
  <c r="G206"/>
  <c r="F206"/>
  <c r="E206"/>
  <c r="I198"/>
  <c r="H198"/>
  <c r="G198"/>
  <c r="F198"/>
  <c r="E198"/>
  <c r="I190"/>
  <c r="H190"/>
  <c r="F190"/>
  <c r="E190"/>
  <c r="I182"/>
  <c r="H182"/>
  <c r="G182"/>
  <c r="F182"/>
  <c r="E182"/>
  <c r="I174"/>
  <c r="H174"/>
  <c r="G174"/>
  <c r="F174"/>
  <c r="E174"/>
  <c r="I158"/>
  <c r="H158"/>
  <c r="G158"/>
  <c r="F158"/>
  <c r="E158"/>
  <c r="H150"/>
  <c r="F150"/>
  <c r="E13"/>
  <c r="E265" s="1"/>
  <c r="F13"/>
  <c r="F265" s="1"/>
  <c r="G13"/>
  <c r="G265" s="1"/>
  <c r="H13"/>
  <c r="H265" s="1"/>
  <c r="I13"/>
  <c r="I265" s="1"/>
  <c r="E14"/>
  <c r="E266" s="1"/>
  <c r="F14"/>
  <c r="F266" s="1"/>
  <c r="G14"/>
  <c r="G266" s="1"/>
  <c r="H14"/>
  <c r="H266" s="1"/>
  <c r="I14"/>
  <c r="I266" s="1"/>
  <c r="E15"/>
  <c r="E267" s="1"/>
  <c r="F15"/>
  <c r="G32" i="17"/>
  <c r="H15" i="11"/>
  <c r="H267" s="1"/>
  <c r="I15"/>
  <c r="I267" s="1"/>
  <c r="E16"/>
  <c r="E268" s="1"/>
  <c r="F16"/>
  <c r="F268" s="1"/>
  <c r="H274"/>
  <c r="H16"/>
  <c r="H268" s="1"/>
  <c r="I16"/>
  <c r="I268" s="1"/>
  <c r="E17"/>
  <c r="F17"/>
  <c r="F269" s="1"/>
  <c r="H17"/>
  <c r="H269" s="1"/>
  <c r="I17"/>
  <c r="I269" s="1"/>
  <c r="E18"/>
  <c r="E270" s="1"/>
  <c r="F18"/>
  <c r="F270" s="1"/>
  <c r="H18"/>
  <c r="H270" s="1"/>
  <c r="I18"/>
  <c r="I270" s="1"/>
  <c r="F12"/>
  <c r="F264" s="1"/>
  <c r="G12"/>
  <c r="H12"/>
  <c r="H264" s="1"/>
  <c r="I12"/>
  <c r="E12"/>
  <c r="D36"/>
  <c r="D38"/>
  <c r="I35"/>
  <c r="H35"/>
  <c r="F35"/>
  <c r="E35"/>
  <c r="I27"/>
  <c r="H27"/>
  <c r="G27"/>
  <c r="F27"/>
  <c r="E27"/>
  <c r="I19"/>
  <c r="H19"/>
  <c r="G19"/>
  <c r="F19"/>
  <c r="E19"/>
  <c r="D42"/>
  <c r="D41"/>
  <c r="D40"/>
  <c r="D39"/>
  <c r="D37"/>
  <c r="D34"/>
  <c r="D33"/>
  <c r="D32"/>
  <c r="D31"/>
  <c r="D30"/>
  <c r="D29"/>
  <c r="D28"/>
  <c r="D26"/>
  <c r="D25"/>
  <c r="D24"/>
  <c r="D23"/>
  <c r="D22"/>
  <c r="D21"/>
  <c r="D20"/>
  <c r="D1192" i="10"/>
  <c r="G1071"/>
  <c r="F1071"/>
  <c r="G1063"/>
  <c r="F1063"/>
  <c r="E1063"/>
  <c r="G1055"/>
  <c r="F1055"/>
  <c r="E1047"/>
  <c r="F1047"/>
  <c r="G1047"/>
  <c r="D1048"/>
  <c r="D1049"/>
  <c r="D1050"/>
  <c r="D1051"/>
  <c r="D1052"/>
  <c r="D1053"/>
  <c r="D1054"/>
  <c r="D1056"/>
  <c r="D1057"/>
  <c r="D1058"/>
  <c r="D1059"/>
  <c r="D1060"/>
  <c r="D1061"/>
  <c r="D1062"/>
  <c r="D1064"/>
  <c r="D1065"/>
  <c r="D1066"/>
  <c r="D1067"/>
  <c r="D1068"/>
  <c r="D1069"/>
  <c r="D1070"/>
  <c r="D1072"/>
  <c r="D1073"/>
  <c r="D1074"/>
  <c r="E1041"/>
  <c r="E1193" s="1"/>
  <c r="E1042"/>
  <c r="E1194" s="1"/>
  <c r="G987"/>
  <c r="F987"/>
  <c r="E987"/>
  <c r="G971"/>
  <c r="F971"/>
  <c r="E971"/>
  <c r="D972"/>
  <c r="D973"/>
  <c r="D974"/>
  <c r="D975"/>
  <c r="D976"/>
  <c r="D977"/>
  <c r="D978"/>
  <c r="D988"/>
  <c r="D989"/>
  <c r="D990"/>
  <c r="D991"/>
  <c r="D992"/>
  <c r="D993"/>
  <c r="D994"/>
  <c r="E964"/>
  <c r="E1030" s="1"/>
  <c r="E965"/>
  <c r="E966"/>
  <c r="E909"/>
  <c r="G954"/>
  <c r="F954"/>
  <c r="E954"/>
  <c r="E946"/>
  <c r="G938"/>
  <c r="F938"/>
  <c r="E938"/>
  <c r="G930"/>
  <c r="F930"/>
  <c r="G922"/>
  <c r="F922"/>
  <c r="G914"/>
  <c r="F914"/>
  <c r="E914"/>
  <c r="F907"/>
  <c r="E908"/>
  <c r="E910"/>
  <c r="E1033" s="1"/>
  <c r="E912"/>
  <c r="E1035" s="1"/>
  <c r="E913"/>
  <c r="E1036" s="1"/>
  <c r="D915"/>
  <c r="D916"/>
  <c r="D917"/>
  <c r="D918"/>
  <c r="D919"/>
  <c r="D920"/>
  <c r="D921"/>
  <c r="D923"/>
  <c r="D924"/>
  <c r="D925"/>
  <c r="D926"/>
  <c r="D927"/>
  <c r="D928"/>
  <c r="D929"/>
  <c r="D931"/>
  <c r="D932"/>
  <c r="D933"/>
  <c r="D934"/>
  <c r="D935"/>
  <c r="D937"/>
  <c r="D939"/>
  <c r="D940"/>
  <c r="D941"/>
  <c r="D942"/>
  <c r="D943"/>
  <c r="D944"/>
  <c r="D945"/>
  <c r="D955"/>
  <c r="D956"/>
  <c r="D957"/>
  <c r="D958"/>
  <c r="D959"/>
  <c r="D960"/>
  <c r="D961"/>
  <c r="F864"/>
  <c r="E864"/>
  <c r="F856"/>
  <c r="E856"/>
  <c r="G848"/>
  <c r="F848"/>
  <c r="E848"/>
  <c r="G840"/>
  <c r="F840"/>
  <c r="E840"/>
  <c r="G832"/>
  <c r="F832"/>
  <c r="E832"/>
  <c r="G824"/>
  <c r="F824"/>
  <c r="E824"/>
  <c r="E816"/>
  <c r="F816"/>
  <c r="D833"/>
  <c r="D834"/>
  <c r="D835"/>
  <c r="D841"/>
  <c r="D842"/>
  <c r="D843"/>
  <c r="G790"/>
  <c r="F790"/>
  <c r="E790"/>
  <c r="D792"/>
  <c r="D791"/>
  <c r="D748"/>
  <c r="D747"/>
  <c r="D746"/>
  <c r="D745"/>
  <c r="D744"/>
  <c r="D743"/>
  <c r="D742"/>
  <c r="D740"/>
  <c r="D739"/>
  <c r="D738"/>
  <c r="D737"/>
  <c r="D736"/>
  <c r="D735"/>
  <c r="D734"/>
  <c r="D728"/>
  <c r="D727"/>
  <c r="D726"/>
  <c r="D720"/>
  <c r="D719"/>
  <c r="D718"/>
  <c r="D711"/>
  <c r="D710"/>
  <c r="D703"/>
  <c r="D702"/>
  <c r="D694"/>
  <c r="F741"/>
  <c r="E741"/>
  <c r="G733"/>
  <c r="F733"/>
  <c r="E733"/>
  <c r="G725"/>
  <c r="F725"/>
  <c r="E725"/>
  <c r="G717"/>
  <c r="F717"/>
  <c r="E717"/>
  <c r="G709"/>
  <c r="F709"/>
  <c r="E709"/>
  <c r="G701"/>
  <c r="F701"/>
  <c r="E701"/>
  <c r="G693"/>
  <c r="F693"/>
  <c r="E693"/>
  <c r="D696"/>
  <c r="D695"/>
  <c r="D574"/>
  <c r="D573"/>
  <c r="D571"/>
  <c r="D570"/>
  <c r="D567"/>
  <c r="D565"/>
  <c r="D559"/>
  <c r="D558"/>
  <c r="D557"/>
  <c r="G572"/>
  <c r="F572"/>
  <c r="E572"/>
  <c r="G564"/>
  <c r="F564"/>
  <c r="E564"/>
  <c r="E556"/>
  <c r="F556"/>
  <c r="G556"/>
  <c r="E550"/>
  <c r="E800" s="1"/>
  <c r="E551"/>
  <c r="E801" s="1"/>
  <c r="G506"/>
  <c r="F506"/>
  <c r="E506"/>
  <c r="G498"/>
  <c r="F498"/>
  <c r="E498"/>
  <c r="G490"/>
  <c r="F490"/>
  <c r="E490"/>
  <c r="D513"/>
  <c r="D512"/>
  <c r="D511"/>
  <c r="D510"/>
  <c r="D509"/>
  <c r="D508"/>
  <c r="D507"/>
  <c r="D505"/>
  <c r="D504"/>
  <c r="D501"/>
  <c r="D500"/>
  <c r="D499"/>
  <c r="D497"/>
  <c r="D496"/>
  <c r="D495"/>
  <c r="D494"/>
  <c r="D493"/>
  <c r="D492"/>
  <c r="D491"/>
  <c r="D475"/>
  <c r="D474"/>
  <c r="D467"/>
  <c r="D466"/>
  <c r="F473"/>
  <c r="E473"/>
  <c r="G465"/>
  <c r="F465"/>
  <c r="E465"/>
  <c r="D455"/>
  <c r="D454"/>
  <c r="D453"/>
  <c r="D452"/>
  <c r="D451"/>
  <c r="D450"/>
  <c r="D449"/>
  <c r="D444"/>
  <c r="D443"/>
  <c r="D442"/>
  <c r="D441"/>
  <c r="D439"/>
  <c r="D438"/>
  <c r="D437"/>
  <c r="D436"/>
  <c r="D435"/>
  <c r="D434"/>
  <c r="D433"/>
  <c r="G448"/>
  <c r="F448"/>
  <c r="E448"/>
  <c r="G440"/>
  <c r="F440"/>
  <c r="E440"/>
  <c r="G432"/>
  <c r="F432"/>
  <c r="E432"/>
  <c r="G400"/>
  <c r="F400"/>
  <c r="E392"/>
  <c r="F392"/>
  <c r="G392"/>
  <c r="D376"/>
  <c r="D375" s="1"/>
  <c r="D360"/>
  <c r="D359" s="1"/>
  <c r="D352"/>
  <c r="D351" s="1"/>
  <c r="G277"/>
  <c r="F277"/>
  <c r="E277"/>
  <c r="G269"/>
  <c r="F269"/>
  <c r="E269"/>
  <c r="G261"/>
  <c r="F261"/>
  <c r="E261"/>
  <c r="G253"/>
  <c r="F253"/>
  <c r="E253"/>
  <c r="E345"/>
  <c r="E346"/>
  <c r="E347"/>
  <c r="E348"/>
  <c r="E349"/>
  <c r="E350"/>
  <c r="E239"/>
  <c r="G245"/>
  <c r="F245"/>
  <c r="E245"/>
  <c r="D333"/>
  <c r="D332"/>
  <c r="D331"/>
  <c r="D330"/>
  <c r="D328"/>
  <c r="D327"/>
  <c r="D319"/>
  <c r="D311"/>
  <c r="D310" s="1"/>
  <c r="D303"/>
  <c r="D295"/>
  <c r="D294" s="1"/>
  <c r="E288"/>
  <c r="E289"/>
  <c r="G326"/>
  <c r="F326"/>
  <c r="E326"/>
  <c r="G318"/>
  <c r="F318"/>
  <c r="E318"/>
  <c r="G310"/>
  <c r="F310"/>
  <c r="E310"/>
  <c r="G302"/>
  <c r="F302"/>
  <c r="E302"/>
  <c r="G294"/>
  <c r="F294"/>
  <c r="E294"/>
  <c r="D246"/>
  <c r="E238"/>
  <c r="E240"/>
  <c r="E242"/>
  <c r="E243"/>
  <c r="E244"/>
  <c r="D284"/>
  <c r="D283"/>
  <c r="D282"/>
  <c r="D281"/>
  <c r="D280"/>
  <c r="D279"/>
  <c r="D278"/>
  <c r="D272"/>
  <c r="D271"/>
  <c r="D270"/>
  <c r="D264"/>
  <c r="D263"/>
  <c r="D262"/>
  <c r="D251"/>
  <c r="D250"/>
  <c r="D249"/>
  <c r="D248"/>
  <c r="D247"/>
  <c r="E188"/>
  <c r="E190"/>
  <c r="E191"/>
  <c r="E192"/>
  <c r="E193"/>
  <c r="G171"/>
  <c r="F171"/>
  <c r="E171"/>
  <c r="D201"/>
  <c r="D200"/>
  <c r="D199"/>
  <c r="D198"/>
  <c r="D197"/>
  <c r="D196"/>
  <c r="D181"/>
  <c r="D180"/>
  <c r="D177"/>
  <c r="D176"/>
  <c r="D175"/>
  <c r="D174"/>
  <c r="D173"/>
  <c r="D172"/>
  <c r="D165"/>
  <c r="D164"/>
  <c r="D156"/>
  <c r="D155" s="1"/>
  <c r="D102"/>
  <c r="D101"/>
  <c r="D100"/>
  <c r="E93"/>
  <c r="E96"/>
  <c r="E97"/>
  <c r="E98"/>
  <c r="F93"/>
  <c r="E51"/>
  <c r="E52"/>
  <c r="E53"/>
  <c r="G25"/>
  <c r="F25"/>
  <c r="E25"/>
  <c r="G16" i="15" l="1"/>
  <c r="G11" i="11"/>
  <c r="D268"/>
  <c r="D270"/>
  <c r="H109" i="12"/>
  <c r="E237"/>
  <c r="I109"/>
  <c r="I237"/>
  <c r="I29" i="15" s="1"/>
  <c r="E239" i="12"/>
  <c r="H237"/>
  <c r="G239"/>
  <c r="G31" i="15" s="1"/>
  <c r="G236" i="12"/>
  <c r="G28" i="15" s="1"/>
  <c r="E234" i="12"/>
  <c r="H263" i="11"/>
  <c r="I238" i="12"/>
  <c r="I30" i="15" s="1"/>
  <c r="I239" i="12"/>
  <c r="I31" i="15" s="1"/>
  <c r="H238" i="12"/>
  <c r="H30" i="15" s="1"/>
  <c r="E236" i="12"/>
  <c r="F235"/>
  <c r="F29" i="18" s="1"/>
  <c r="G234" i="12"/>
  <c r="E30" i="18" s="1"/>
  <c r="F237" i="12"/>
  <c r="E269" i="11"/>
  <c r="D269" s="1"/>
  <c r="F267"/>
  <c r="F19" i="15" s="1"/>
  <c r="G263" i="11"/>
  <c r="I264"/>
  <c r="I263" s="1"/>
  <c r="I123" s="1"/>
  <c r="I115" s="1"/>
  <c r="D266"/>
  <c r="E264"/>
  <c r="D30" i="17" s="1"/>
  <c r="E19" i="15"/>
  <c r="D265" i="11"/>
  <c r="I32" i="17"/>
  <c r="E32"/>
  <c r="J32"/>
  <c r="H32"/>
  <c r="F32"/>
  <c r="I233" i="12"/>
  <c r="I25" i="15" s="1"/>
  <c r="G233" i="12"/>
  <c r="G25" i="15" s="1"/>
  <c r="H236" i="12"/>
  <c r="H28" i="15" s="1"/>
  <c r="F236" i="12"/>
  <c r="I235"/>
  <c r="I27" i="15" s="1"/>
  <c r="G235" i="12"/>
  <c r="F30" i="18" s="1"/>
  <c r="E235" i="12"/>
  <c r="F28" i="18" s="1"/>
  <c r="E542" i="10"/>
  <c r="F166" i="12"/>
  <c r="H234"/>
  <c r="H26" i="15" s="1"/>
  <c r="F234" i="12"/>
  <c r="F26" i="15" s="1"/>
  <c r="G30"/>
  <c r="H31"/>
  <c r="H29"/>
  <c r="I236" i="12"/>
  <c r="I28" i="15" s="1"/>
  <c r="H235" i="12"/>
  <c r="H27" i="15" s="1"/>
  <c r="I234" i="12"/>
  <c r="I26" i="15" s="1"/>
  <c r="E28" i="18"/>
  <c r="D28"/>
  <c r="D165" i="13"/>
  <c r="I163"/>
  <c r="D67" i="12"/>
  <c r="D166" i="11"/>
  <c r="D163" i="10"/>
  <c r="D179"/>
  <c r="D832"/>
  <c r="D938"/>
  <c r="D922"/>
  <c r="E906"/>
  <c r="E1031"/>
  <c r="D987"/>
  <c r="D99"/>
  <c r="D195"/>
  <c r="D245"/>
  <c r="D261"/>
  <c r="D432"/>
  <c r="D473"/>
  <c r="E798"/>
  <c r="D556"/>
  <c r="D840"/>
  <c r="E1032"/>
  <c r="E1200"/>
  <c r="D971"/>
  <c r="E237"/>
  <c r="E50"/>
  <c r="E187"/>
  <c r="D269"/>
  <c r="D440"/>
  <c r="D448"/>
  <c r="G29" i="15"/>
  <c r="D174" i="12"/>
  <c r="D189"/>
  <c r="E182"/>
  <c r="E92" i="10"/>
  <c r="E344"/>
  <c r="G25" i="19"/>
  <c r="D31" i="17"/>
  <c r="H31"/>
  <c r="G30"/>
  <c r="F31"/>
  <c r="E30"/>
  <c r="F25" i="15"/>
  <c r="D29" i="18"/>
  <c r="I30"/>
  <c r="D169" i="12"/>
  <c r="C23" i="19"/>
  <c r="E25"/>
  <c r="D13" i="11"/>
  <c r="J30" i="17"/>
  <c r="I31"/>
  <c r="H30"/>
  <c r="F30"/>
  <c r="E31"/>
  <c r="H25" i="15"/>
  <c r="D141" i="12"/>
  <c r="D167"/>
  <c r="H166"/>
  <c r="D170"/>
  <c r="D168"/>
  <c r="D190"/>
  <c r="D183"/>
  <c r="H182"/>
  <c r="F182"/>
  <c r="D152"/>
  <c r="D17" i="11"/>
  <c r="D1075" i="10"/>
  <c r="D16" i="13"/>
  <c r="I11" i="11"/>
  <c r="E1045" i="10"/>
  <c r="E1197" s="1"/>
  <c r="D864"/>
  <c r="D856"/>
  <c r="D954"/>
  <c r="E963"/>
  <c r="E26" i="15"/>
  <c r="D171" i="12"/>
  <c r="D188"/>
  <c r="D185"/>
  <c r="I182"/>
  <c r="D172"/>
  <c r="I40" i="15"/>
  <c r="G40"/>
  <c r="H39"/>
  <c r="F39"/>
  <c r="I38"/>
  <c r="F37"/>
  <c r="I36"/>
  <c r="H40"/>
  <c r="F40"/>
  <c r="I39"/>
  <c r="G39"/>
  <c r="F38"/>
  <c r="F36"/>
  <c r="E1071" i="10"/>
  <c r="H38" i="15"/>
  <c r="H36"/>
  <c r="G38"/>
  <c r="H37"/>
  <c r="G36"/>
  <c r="E1046" i="10"/>
  <c r="E1198" s="1"/>
  <c r="E1044"/>
  <c r="E1196" s="1"/>
  <c r="D1076"/>
  <c r="D115" i="12"/>
  <c r="I28" i="18"/>
  <c r="D173" i="12"/>
  <c r="D156"/>
  <c r="D182" i="11"/>
  <c r="G20" i="15"/>
  <c r="D158" i="11"/>
  <c r="D190"/>
  <c r="D155"/>
  <c r="F22" i="15"/>
  <c r="F247" i="11"/>
  <c r="D174"/>
  <c r="D206"/>
  <c r="D198"/>
  <c r="G22" i="15"/>
  <c r="G21"/>
  <c r="D15" i="11"/>
  <c r="D1063" i="10"/>
  <c r="D816"/>
  <c r="D914"/>
  <c r="D1055"/>
  <c r="D14" i="13"/>
  <c r="H11"/>
  <c r="D18"/>
  <c r="D13"/>
  <c r="E40" i="15"/>
  <c r="D170" i="13"/>
  <c r="D43"/>
  <c r="D19"/>
  <c r="D17"/>
  <c r="I11"/>
  <c r="G11"/>
  <c r="E38" i="15"/>
  <c r="D168" i="13"/>
  <c r="E36" i="15"/>
  <c r="D166" i="13"/>
  <c r="H163"/>
  <c r="H35" i="15"/>
  <c r="F163" i="13"/>
  <c r="F35" i="15"/>
  <c r="E37"/>
  <c r="I35"/>
  <c r="G35"/>
  <c r="E163" i="13"/>
  <c r="D35"/>
  <c r="I37" i="15"/>
  <c r="G37"/>
  <c r="G18"/>
  <c r="D153" i="11"/>
  <c r="G150"/>
  <c r="D12" i="13"/>
  <c r="G182" i="12"/>
  <c r="D187"/>
  <c r="D186"/>
  <c r="D184"/>
  <c r="I166"/>
  <c r="G166"/>
  <c r="E166"/>
  <c r="D35"/>
  <c r="D51"/>
  <c r="F149"/>
  <c r="D125"/>
  <c r="H11"/>
  <c r="D12"/>
  <c r="D11" s="1"/>
  <c r="D133"/>
  <c r="D116"/>
  <c r="E149"/>
  <c r="H149"/>
  <c r="D155"/>
  <c r="D154"/>
  <c r="D151"/>
  <c r="D157"/>
  <c r="D153"/>
  <c r="I149"/>
  <c r="G149"/>
  <c r="D150"/>
  <c r="D117"/>
  <c r="F11"/>
  <c r="D59"/>
  <c r="D43"/>
  <c r="D27"/>
  <c r="D19"/>
  <c r="D255" i="11"/>
  <c r="D248"/>
  <c r="H247"/>
  <c r="D252"/>
  <c r="D250"/>
  <c r="G247"/>
  <c r="D249"/>
  <c r="E247"/>
  <c r="D18"/>
  <c r="D16"/>
  <c r="D14"/>
  <c r="H11"/>
  <c r="F11"/>
  <c r="E11"/>
  <c r="D19"/>
  <c r="D12"/>
  <c r="D27"/>
  <c r="D35"/>
  <c r="D1047" i="10"/>
  <c r="D930"/>
  <c r="D848"/>
  <c r="E809"/>
  <c r="D171"/>
  <c r="D277"/>
  <c r="D392"/>
  <c r="D302"/>
  <c r="D318"/>
  <c r="D326"/>
  <c r="D490"/>
  <c r="D498"/>
  <c r="D506"/>
  <c r="E287"/>
  <c r="D733"/>
  <c r="D741"/>
  <c r="D790"/>
  <c r="E782"/>
  <c r="D725"/>
  <c r="D717"/>
  <c r="D709"/>
  <c r="D701"/>
  <c r="D693"/>
  <c r="D572"/>
  <c r="D564"/>
  <c r="E549"/>
  <c r="E482"/>
  <c r="E457"/>
  <c r="D465"/>
  <c r="E385"/>
  <c r="D83"/>
  <c r="D88"/>
  <c r="D87"/>
  <c r="D86"/>
  <c r="D85"/>
  <c r="D84"/>
  <c r="D80"/>
  <c r="D79"/>
  <c r="D78"/>
  <c r="D77"/>
  <c r="D76"/>
  <c r="D75"/>
  <c r="D69"/>
  <c r="D68"/>
  <c r="D67"/>
  <c r="D60"/>
  <c r="D59"/>
  <c r="D47"/>
  <c r="D46"/>
  <c r="D45"/>
  <c r="D44"/>
  <c r="D43"/>
  <c r="D42"/>
  <c r="D35"/>
  <c r="D34"/>
  <c r="D28"/>
  <c r="D27"/>
  <c r="D26"/>
  <c r="D20"/>
  <c r="D19"/>
  <c r="D18"/>
  <c r="G1046"/>
  <c r="G1198" s="1"/>
  <c r="F1046"/>
  <c r="F1198" s="1"/>
  <c r="G1045"/>
  <c r="G1197" s="1"/>
  <c r="F1045"/>
  <c r="F1197" s="1"/>
  <c r="G1196"/>
  <c r="F1196"/>
  <c r="G1043"/>
  <c r="G1195" s="1"/>
  <c r="F1043"/>
  <c r="F1195" s="1"/>
  <c r="G1042"/>
  <c r="G1194" s="1"/>
  <c r="F1042"/>
  <c r="F1194" s="1"/>
  <c r="G1041"/>
  <c r="G1193" s="1"/>
  <c r="F1041"/>
  <c r="F1193" s="1"/>
  <c r="F970"/>
  <c r="F969"/>
  <c r="F968"/>
  <c r="D968" s="1"/>
  <c r="F967"/>
  <c r="G966"/>
  <c r="F966"/>
  <c r="G965"/>
  <c r="F965"/>
  <c r="G964"/>
  <c r="F964"/>
  <c r="G946"/>
  <c r="G913"/>
  <c r="F913"/>
  <c r="G912"/>
  <c r="F912"/>
  <c r="G911"/>
  <c r="G1034" s="1"/>
  <c r="F911"/>
  <c r="G910"/>
  <c r="F910"/>
  <c r="G909"/>
  <c r="F909"/>
  <c r="G908"/>
  <c r="F908"/>
  <c r="G907"/>
  <c r="D907" s="1"/>
  <c r="G816"/>
  <c r="G782"/>
  <c r="F782"/>
  <c r="G555"/>
  <c r="G805" s="1"/>
  <c r="F555"/>
  <c r="F805" s="1"/>
  <c r="G554"/>
  <c r="G804" s="1"/>
  <c r="F554"/>
  <c r="F804" s="1"/>
  <c r="D804" s="1"/>
  <c r="G553"/>
  <c r="G803" s="1"/>
  <c r="F553"/>
  <c r="F803" s="1"/>
  <c r="G552"/>
  <c r="G802" s="1"/>
  <c r="F552"/>
  <c r="G551"/>
  <c r="G801" s="1"/>
  <c r="F551"/>
  <c r="F801" s="1"/>
  <c r="G550"/>
  <c r="G800" s="1"/>
  <c r="F550"/>
  <c r="F800" s="1"/>
  <c r="G482"/>
  <c r="G457"/>
  <c r="F457"/>
  <c r="G385"/>
  <c r="F385"/>
  <c r="F350"/>
  <c r="D350" s="1"/>
  <c r="F349"/>
  <c r="D349" s="1"/>
  <c r="F348"/>
  <c r="D348" s="1"/>
  <c r="F347"/>
  <c r="D347" s="1"/>
  <c r="F346"/>
  <c r="D346" s="1"/>
  <c r="G345"/>
  <c r="G344" s="1"/>
  <c r="F345"/>
  <c r="D293"/>
  <c r="D292"/>
  <c r="D291"/>
  <c r="D290"/>
  <c r="F289"/>
  <c r="D289" s="1"/>
  <c r="G288"/>
  <c r="F288"/>
  <c r="G244"/>
  <c r="F244"/>
  <c r="G243"/>
  <c r="F243"/>
  <c r="G242"/>
  <c r="F242"/>
  <c r="G241"/>
  <c r="F241"/>
  <c r="G240"/>
  <c r="F240"/>
  <c r="F239"/>
  <c r="D239" s="1"/>
  <c r="G238"/>
  <c r="F238"/>
  <c r="G194"/>
  <c r="F194"/>
  <c r="G193"/>
  <c r="F193"/>
  <c r="G192"/>
  <c r="F192"/>
  <c r="G191"/>
  <c r="F191"/>
  <c r="G190"/>
  <c r="F190"/>
  <c r="G189"/>
  <c r="F189"/>
  <c r="G188"/>
  <c r="F188"/>
  <c r="G98"/>
  <c r="F98"/>
  <c r="G97"/>
  <c r="F97"/>
  <c r="G96"/>
  <c r="F96"/>
  <c r="G95"/>
  <c r="F95"/>
  <c r="G94"/>
  <c r="F94"/>
  <c r="G93"/>
  <c r="F57"/>
  <c r="D57" s="1"/>
  <c r="F56"/>
  <c r="D56" s="1"/>
  <c r="F55"/>
  <c r="D55" s="1"/>
  <c r="G54"/>
  <c r="F54"/>
  <c r="G53"/>
  <c r="F53"/>
  <c r="G52"/>
  <c r="F52"/>
  <c r="G51"/>
  <c r="F51"/>
  <c r="F16"/>
  <c r="E16"/>
  <c r="E545" s="1"/>
  <c r="E1206" s="1"/>
  <c r="F15"/>
  <c r="E15"/>
  <c r="E544" s="1"/>
  <c r="F14"/>
  <c r="E14"/>
  <c r="E543" s="1"/>
  <c r="E1204" s="1"/>
  <c r="F13"/>
  <c r="F12"/>
  <c r="E12"/>
  <c r="F11"/>
  <c r="E11"/>
  <c r="G10"/>
  <c r="G9" s="1"/>
  <c r="F10"/>
  <c r="E10"/>
  <c r="E489" i="8"/>
  <c r="F489"/>
  <c r="G489"/>
  <c r="H489"/>
  <c r="I489"/>
  <c r="E490"/>
  <c r="F490"/>
  <c r="G490"/>
  <c r="I490"/>
  <c r="E491"/>
  <c r="F491"/>
  <c r="H491"/>
  <c r="I491"/>
  <c r="E492"/>
  <c r="F492"/>
  <c r="G492"/>
  <c r="H492"/>
  <c r="I492"/>
  <c r="E493"/>
  <c r="F493"/>
  <c r="G493"/>
  <c r="H493"/>
  <c r="I493"/>
  <c r="E494"/>
  <c r="F494"/>
  <c r="G494"/>
  <c r="H494"/>
  <c r="I494"/>
  <c r="F488"/>
  <c r="G488"/>
  <c r="H488"/>
  <c r="I488"/>
  <c r="E488"/>
  <c r="G511"/>
  <c r="G503"/>
  <c r="F503"/>
  <c r="E503"/>
  <c r="G495"/>
  <c r="D512"/>
  <c r="D513"/>
  <c r="D514"/>
  <c r="D515"/>
  <c r="D504"/>
  <c r="D505"/>
  <c r="D506"/>
  <c r="D507"/>
  <c r="D496"/>
  <c r="D497"/>
  <c r="D498"/>
  <c r="D499"/>
  <c r="D510"/>
  <c r="D509"/>
  <c r="D518"/>
  <c r="D517"/>
  <c r="D502"/>
  <c r="D501"/>
  <c r="F462"/>
  <c r="H462"/>
  <c r="D479"/>
  <c r="D480"/>
  <c r="D481"/>
  <c r="D482"/>
  <c r="D465"/>
  <c r="D471"/>
  <c r="D472"/>
  <c r="D473"/>
  <c r="D474"/>
  <c r="G478"/>
  <c r="G470"/>
  <c r="F470"/>
  <c r="I462"/>
  <c r="D485"/>
  <c r="D484"/>
  <c r="D477"/>
  <c r="D476"/>
  <c r="D469"/>
  <c r="F389"/>
  <c r="H389"/>
  <c r="D390"/>
  <c r="D398"/>
  <c r="D400"/>
  <c r="D401"/>
  <c r="D406"/>
  <c r="D407"/>
  <c r="D408"/>
  <c r="D409"/>
  <c r="D438"/>
  <c r="D439"/>
  <c r="D440"/>
  <c r="D441"/>
  <c r="D446"/>
  <c r="D447"/>
  <c r="D448"/>
  <c r="D449"/>
  <c r="D454"/>
  <c r="D455"/>
  <c r="D456"/>
  <c r="D457"/>
  <c r="D459"/>
  <c r="G453"/>
  <c r="G445"/>
  <c r="G437"/>
  <c r="G405"/>
  <c r="G397"/>
  <c r="I389"/>
  <c r="D460"/>
  <c r="D452"/>
  <c r="D451"/>
  <c r="D444"/>
  <c r="D443"/>
  <c r="D412"/>
  <c r="D411"/>
  <c r="D404"/>
  <c r="D403"/>
  <c r="D395"/>
  <c r="E349"/>
  <c r="F349"/>
  <c r="G349"/>
  <c r="H349"/>
  <c r="I349"/>
  <c r="E350"/>
  <c r="F350"/>
  <c r="G350"/>
  <c r="H350"/>
  <c r="I350"/>
  <c r="E351"/>
  <c r="F351"/>
  <c r="G351"/>
  <c r="H351"/>
  <c r="I351"/>
  <c r="E352"/>
  <c r="F352"/>
  <c r="H352"/>
  <c r="I352"/>
  <c r="E353"/>
  <c r="F353"/>
  <c r="G353"/>
  <c r="H353"/>
  <c r="I353"/>
  <c r="E354"/>
  <c r="F354"/>
  <c r="G354"/>
  <c r="H354"/>
  <c r="I354"/>
  <c r="I348"/>
  <c r="F348"/>
  <c r="G348"/>
  <c r="H348"/>
  <c r="E348"/>
  <c r="D380"/>
  <c r="D381"/>
  <c r="D382"/>
  <c r="D383"/>
  <c r="D372"/>
  <c r="D373"/>
  <c r="D374"/>
  <c r="D375"/>
  <c r="D376"/>
  <c r="D364"/>
  <c r="D365"/>
  <c r="D366"/>
  <c r="D367"/>
  <c r="D356"/>
  <c r="D357"/>
  <c r="D358"/>
  <c r="D359"/>
  <c r="G379"/>
  <c r="G371"/>
  <c r="G363"/>
  <c r="G355"/>
  <c r="D386"/>
  <c r="D385"/>
  <c r="D378"/>
  <c r="D377"/>
  <c r="D370"/>
  <c r="D369"/>
  <c r="D362"/>
  <c r="D361"/>
  <c r="E291"/>
  <c r="F291"/>
  <c r="G291"/>
  <c r="H291"/>
  <c r="I291"/>
  <c r="E292"/>
  <c r="F292"/>
  <c r="G292"/>
  <c r="H292"/>
  <c r="I292"/>
  <c r="E293"/>
  <c r="F293"/>
  <c r="H293"/>
  <c r="I293"/>
  <c r="E294"/>
  <c r="F294"/>
  <c r="H294"/>
  <c r="I294"/>
  <c r="E295"/>
  <c r="F295"/>
  <c r="H295"/>
  <c r="I295"/>
  <c r="E296"/>
  <c r="F296"/>
  <c r="G296"/>
  <c r="H296"/>
  <c r="I296"/>
  <c r="F290"/>
  <c r="G290"/>
  <c r="H290"/>
  <c r="I290"/>
  <c r="E290"/>
  <c r="D330"/>
  <c r="D331"/>
  <c r="D332"/>
  <c r="D333"/>
  <c r="G329"/>
  <c r="D322"/>
  <c r="D323"/>
  <c r="D324"/>
  <c r="D325"/>
  <c r="G321"/>
  <c r="D298"/>
  <c r="D299"/>
  <c r="D300"/>
  <c r="D301"/>
  <c r="D306"/>
  <c r="D307"/>
  <c r="D308"/>
  <c r="D309"/>
  <c r="D314"/>
  <c r="D315"/>
  <c r="D316"/>
  <c r="D317"/>
  <c r="G313"/>
  <c r="G305"/>
  <c r="D336"/>
  <c r="D335"/>
  <c r="D328"/>
  <c r="D320"/>
  <c r="D319"/>
  <c r="D312"/>
  <c r="D311"/>
  <c r="D304"/>
  <c r="D303"/>
  <c r="E241"/>
  <c r="F241"/>
  <c r="G241"/>
  <c r="H241"/>
  <c r="I241"/>
  <c r="E242"/>
  <c r="F242"/>
  <c r="G242"/>
  <c r="H242"/>
  <c r="I242"/>
  <c r="E243"/>
  <c r="F243"/>
  <c r="H243"/>
  <c r="I243"/>
  <c r="E244"/>
  <c r="F244"/>
  <c r="G244"/>
  <c r="H244"/>
  <c r="I244"/>
  <c r="E245"/>
  <c r="F245"/>
  <c r="H245"/>
  <c r="I245"/>
  <c r="E246"/>
  <c r="F246"/>
  <c r="G246"/>
  <c r="H246"/>
  <c r="I246"/>
  <c r="F240"/>
  <c r="G240"/>
  <c r="H240"/>
  <c r="I240"/>
  <c r="E240"/>
  <c r="D272"/>
  <c r="D273"/>
  <c r="D274"/>
  <c r="D275"/>
  <c r="D280"/>
  <c r="D281"/>
  <c r="D282"/>
  <c r="D283"/>
  <c r="G271"/>
  <c r="D264"/>
  <c r="D265"/>
  <c r="D266"/>
  <c r="D267"/>
  <c r="G263"/>
  <c r="G255"/>
  <c r="D256"/>
  <c r="D257"/>
  <c r="D258"/>
  <c r="D259"/>
  <c r="D248"/>
  <c r="D249"/>
  <c r="D250"/>
  <c r="D251"/>
  <c r="G247"/>
  <c r="E191"/>
  <c r="F191"/>
  <c r="G191"/>
  <c r="H191"/>
  <c r="I191"/>
  <c r="E192"/>
  <c r="F192"/>
  <c r="G192"/>
  <c r="H192"/>
  <c r="I192"/>
  <c r="E193"/>
  <c r="F193"/>
  <c r="G193"/>
  <c r="H193"/>
  <c r="I193"/>
  <c r="E194"/>
  <c r="F194"/>
  <c r="G194"/>
  <c r="H194"/>
  <c r="I194"/>
  <c r="E195"/>
  <c r="F195"/>
  <c r="G195"/>
  <c r="H195"/>
  <c r="I195"/>
  <c r="E196"/>
  <c r="F196"/>
  <c r="G196"/>
  <c r="H196"/>
  <c r="I196"/>
  <c r="F190"/>
  <c r="G190"/>
  <c r="H190"/>
  <c r="I190"/>
  <c r="E190"/>
  <c r="E95"/>
  <c r="F95"/>
  <c r="G95"/>
  <c r="H95"/>
  <c r="I95"/>
  <c r="F96"/>
  <c r="G96"/>
  <c r="H96"/>
  <c r="I96"/>
  <c r="E97"/>
  <c r="H97"/>
  <c r="I97"/>
  <c r="E98"/>
  <c r="F98"/>
  <c r="H98"/>
  <c r="I98"/>
  <c r="E99"/>
  <c r="F99"/>
  <c r="G99"/>
  <c r="H99"/>
  <c r="I99"/>
  <c r="E100"/>
  <c r="F100"/>
  <c r="G100"/>
  <c r="H100"/>
  <c r="I100"/>
  <c r="F94"/>
  <c r="G94"/>
  <c r="H94"/>
  <c r="I94"/>
  <c r="D286"/>
  <c r="D285"/>
  <c r="D278"/>
  <c r="D277"/>
  <c r="D270"/>
  <c r="D269"/>
  <c r="D262"/>
  <c r="D261"/>
  <c r="D254"/>
  <c r="D253"/>
  <c r="D198"/>
  <c r="D199"/>
  <c r="D200"/>
  <c r="D201"/>
  <c r="G197"/>
  <c r="G181"/>
  <c r="F181"/>
  <c r="E181"/>
  <c r="D182"/>
  <c r="D183"/>
  <c r="D184"/>
  <c r="D174"/>
  <c r="D175"/>
  <c r="D176"/>
  <c r="D177"/>
  <c r="D166"/>
  <c r="D167"/>
  <c r="D168"/>
  <c r="D169"/>
  <c r="G165"/>
  <c r="D158"/>
  <c r="D159"/>
  <c r="D160"/>
  <c r="D161"/>
  <c r="G157"/>
  <c r="D102"/>
  <c r="D103"/>
  <c r="D104"/>
  <c r="G101"/>
  <c r="E53"/>
  <c r="F53"/>
  <c r="G53"/>
  <c r="H53"/>
  <c r="H21" s="1"/>
  <c r="I53"/>
  <c r="I21" s="1"/>
  <c r="E54"/>
  <c r="E22" s="1"/>
  <c r="F54"/>
  <c r="G54"/>
  <c r="H54"/>
  <c r="H22" s="1"/>
  <c r="I54"/>
  <c r="I22" s="1"/>
  <c r="E55"/>
  <c r="G55"/>
  <c r="H55"/>
  <c r="H23" s="1"/>
  <c r="I55"/>
  <c r="I23" s="1"/>
  <c r="E56"/>
  <c r="G56"/>
  <c r="H56"/>
  <c r="H24" s="1"/>
  <c r="I56"/>
  <c r="I24" s="1"/>
  <c r="E57"/>
  <c r="G57"/>
  <c r="H57"/>
  <c r="I57"/>
  <c r="E58"/>
  <c r="F58"/>
  <c r="G58"/>
  <c r="H58"/>
  <c r="I58"/>
  <c r="F52"/>
  <c r="G52"/>
  <c r="H52"/>
  <c r="H20" s="1"/>
  <c r="I52"/>
  <c r="I20" s="1"/>
  <c r="E52"/>
  <c r="D204"/>
  <c r="D203"/>
  <c r="D188"/>
  <c r="D187"/>
  <c r="D180"/>
  <c r="D179"/>
  <c r="D172"/>
  <c r="D171"/>
  <c r="D164"/>
  <c r="D163"/>
  <c r="D108"/>
  <c r="D107"/>
  <c r="E83"/>
  <c r="D89"/>
  <c r="D90"/>
  <c r="D84"/>
  <c r="D85"/>
  <c r="D76"/>
  <c r="D77"/>
  <c r="D78"/>
  <c r="D79"/>
  <c r="D80"/>
  <c r="E75"/>
  <c r="D82"/>
  <c r="D81"/>
  <c r="D68"/>
  <c r="D69"/>
  <c r="D70"/>
  <c r="D71"/>
  <c r="D72"/>
  <c r="F67"/>
  <c r="D60"/>
  <c r="D61"/>
  <c r="D62"/>
  <c r="D63"/>
  <c r="F59"/>
  <c r="D87"/>
  <c r="D86"/>
  <c r="D74"/>
  <c r="D73"/>
  <c r="D66"/>
  <c r="D65"/>
  <c r="G42" i="15" l="1"/>
  <c r="D11" i="11"/>
  <c r="D805" i="10"/>
  <c r="D803"/>
  <c r="E1205"/>
  <c r="D109" i="12"/>
  <c r="G30" i="18"/>
  <c r="F29" i="15"/>
  <c r="G26"/>
  <c r="D26" s="1"/>
  <c r="G50" i="10"/>
  <c r="E27" i="15"/>
  <c r="D237" i="12"/>
  <c r="F906" i="10"/>
  <c r="D267" i="11"/>
  <c r="D150"/>
  <c r="I30" i="17"/>
  <c r="E16" i="15"/>
  <c r="F263" i="11"/>
  <c r="C31" i="17" s="1"/>
  <c r="D34"/>
  <c r="D62" i="20" s="1"/>
  <c r="G187" i="10"/>
  <c r="E29" i="18"/>
  <c r="E32" s="1"/>
  <c r="D98" i="8"/>
  <c r="D194"/>
  <c r="D244"/>
  <c r="D492"/>
  <c r="E24"/>
  <c r="E16" s="1"/>
  <c r="E549" s="1"/>
  <c r="D56"/>
  <c r="D352"/>
  <c r="D58" i="20"/>
  <c r="E263" i="11"/>
  <c r="C30" i="17" s="1"/>
  <c r="D264" i="11"/>
  <c r="D236" i="12"/>
  <c r="J31" i="17"/>
  <c r="D30" i="18"/>
  <c r="D60" i="20" s="1"/>
  <c r="J30" i="18"/>
  <c r="G232" i="12"/>
  <c r="H232"/>
  <c r="D1195" i="10"/>
  <c r="D235" i="12"/>
  <c r="I232"/>
  <c r="G31" i="17"/>
  <c r="D241" i="10"/>
  <c r="F232" i="12"/>
  <c r="G27" i="15"/>
  <c r="H19"/>
  <c r="G33" i="17"/>
  <c r="I61" i="20" s="1"/>
  <c r="I20" i="15"/>
  <c r="H34" i="17"/>
  <c r="J62" i="20" s="1"/>
  <c r="H21" i="15"/>
  <c r="I33" i="17"/>
  <c r="K61" i="20" s="1"/>
  <c r="I22" i="15"/>
  <c r="J34" i="17"/>
  <c r="L62" i="20" s="1"/>
  <c r="I17" i="15"/>
  <c r="E34" i="17"/>
  <c r="H18" i="15"/>
  <c r="F33" i="17"/>
  <c r="H61" i="20" s="1"/>
  <c r="I19" i="15"/>
  <c r="G34" i="17"/>
  <c r="I62" i="20" s="1"/>
  <c r="H20" i="15"/>
  <c r="H33" i="17"/>
  <c r="J61" i="20" s="1"/>
  <c r="I21" i="15"/>
  <c r="I34" i="17"/>
  <c r="K62" i="20" s="1"/>
  <c r="D59"/>
  <c r="H17" i="15"/>
  <c r="E33" i="17"/>
  <c r="F61" i="20" s="1"/>
  <c r="I18" i="15"/>
  <c r="F34" i="17"/>
  <c r="H35"/>
  <c r="H22" i="15"/>
  <c r="J33" i="17"/>
  <c r="L61" i="20" s="1"/>
  <c r="H16" i="15"/>
  <c r="D33" i="17"/>
  <c r="E23" i="8"/>
  <c r="E15" s="1"/>
  <c r="E548" s="1"/>
  <c r="D55"/>
  <c r="F542" i="10"/>
  <c r="F543"/>
  <c r="F544"/>
  <c r="F545"/>
  <c r="G542"/>
  <c r="G543"/>
  <c r="G544"/>
  <c r="G545"/>
  <c r="D486"/>
  <c r="D487"/>
  <c r="D488"/>
  <c r="D489"/>
  <c r="D94"/>
  <c r="G92"/>
  <c r="D20" i="8"/>
  <c r="I487"/>
  <c r="G798" i="10"/>
  <c r="D239" i="12"/>
  <c r="F92" i="10"/>
  <c r="F91" s="1"/>
  <c r="F187"/>
  <c r="F27" i="15"/>
  <c r="D234" i="12"/>
  <c r="D238"/>
  <c r="E25" i="15"/>
  <c r="D491" i="8"/>
  <c r="D96"/>
  <c r="D58"/>
  <c r="D292"/>
  <c r="F189"/>
  <c r="F239"/>
  <c r="E487"/>
  <c r="H487"/>
  <c r="F487"/>
  <c r="D494"/>
  <c r="D489"/>
  <c r="D233" i="12"/>
  <c r="E232"/>
  <c r="E1029" i="10"/>
  <c r="F17" i="15"/>
  <c r="E18"/>
  <c r="E20"/>
  <c r="F21"/>
  <c r="E22"/>
  <c r="E17"/>
  <c r="F16"/>
  <c r="F42" s="1"/>
  <c r="D165" i="8"/>
  <c r="D157"/>
  <c r="G1030" i="10"/>
  <c r="G1200" s="1"/>
  <c r="G1031"/>
  <c r="G1032"/>
  <c r="G1033"/>
  <c r="G1035"/>
  <c r="G1036"/>
  <c r="E9"/>
  <c r="F50"/>
  <c r="F237"/>
  <c r="F1030"/>
  <c r="F1200" s="1"/>
  <c r="F1031"/>
  <c r="F1032"/>
  <c r="F1033"/>
  <c r="F1034"/>
  <c r="F1035"/>
  <c r="F1036"/>
  <c r="D25"/>
  <c r="D74"/>
  <c r="D1198"/>
  <c r="F9"/>
  <c r="G237"/>
  <c r="D17"/>
  <c r="D58"/>
  <c r="D66"/>
  <c r="H30" i="18"/>
  <c r="I24" i="15"/>
  <c r="D166" i="12"/>
  <c r="E30" i="15"/>
  <c r="D240" i="10"/>
  <c r="D242"/>
  <c r="D243"/>
  <c r="D244"/>
  <c r="F287"/>
  <c r="D33"/>
  <c r="D41"/>
  <c r="D95"/>
  <c r="D96"/>
  <c r="D97"/>
  <c r="D98"/>
  <c r="D238"/>
  <c r="D93"/>
  <c r="F344"/>
  <c r="D345"/>
  <c r="D344" s="1"/>
  <c r="D82"/>
  <c r="F802"/>
  <c r="D802" s="1"/>
  <c r="D552"/>
  <c r="D553"/>
  <c r="D554"/>
  <c r="D555"/>
  <c r="D288"/>
  <c r="D287" s="1"/>
  <c r="D54"/>
  <c r="D10"/>
  <c r="D11"/>
  <c r="E541"/>
  <c r="D12"/>
  <c r="D13"/>
  <c r="D14"/>
  <c r="D15"/>
  <c r="D16"/>
  <c r="C25" i="19"/>
  <c r="E93" i="8"/>
  <c r="E29" i="15"/>
  <c r="H28" i="18"/>
  <c r="F28" i="15"/>
  <c r="G29" i="18"/>
  <c r="H29"/>
  <c r="F31" i="15"/>
  <c r="J29" i="18"/>
  <c r="H51" i="8"/>
  <c r="H19" s="1"/>
  <c r="H11" s="1"/>
  <c r="H544" s="1"/>
  <c r="D54"/>
  <c r="I93"/>
  <c r="H189"/>
  <c r="F30" i="15"/>
  <c r="I29" i="18"/>
  <c r="I32" s="1"/>
  <c r="E31" i="15"/>
  <c r="J28" i="18"/>
  <c r="F18" i="15"/>
  <c r="F20"/>
  <c r="E21"/>
  <c r="G487" i="8"/>
  <c r="E28" i="15"/>
  <c r="G28" i="18"/>
  <c r="F32"/>
  <c r="G540" i="10"/>
  <c r="F541"/>
  <c r="G287"/>
  <c r="F540"/>
  <c r="G541"/>
  <c r="E540"/>
  <c r="D291" i="8"/>
  <c r="D94"/>
  <c r="D196"/>
  <c r="D192"/>
  <c r="D242"/>
  <c r="H239"/>
  <c r="D493"/>
  <c r="D490"/>
  <c r="I289"/>
  <c r="D1071" i="10"/>
  <c r="D40" i="15"/>
  <c r="D190" i="8"/>
  <c r="D99"/>
  <c r="D296"/>
  <c r="D293"/>
  <c r="D488"/>
  <c r="D295"/>
  <c r="D353"/>
  <c r="D478"/>
  <c r="D468"/>
  <c r="D466"/>
  <c r="G462"/>
  <c r="D464"/>
  <c r="D503"/>
  <c r="D511"/>
  <c r="I16" i="15"/>
  <c r="D194" i="10"/>
  <c r="D909"/>
  <c r="D910"/>
  <c r="D911"/>
  <c r="D912"/>
  <c r="D913"/>
  <c r="D948"/>
  <c r="D949"/>
  <c r="D950"/>
  <c r="D951"/>
  <c r="D952"/>
  <c r="D953"/>
  <c r="D965"/>
  <c r="D966"/>
  <c r="D967"/>
  <c r="D969"/>
  <c r="D970"/>
  <c r="D1197"/>
  <c r="H24" i="15"/>
  <c r="D38"/>
  <c r="E1040" i="10"/>
  <c r="D36" i="15"/>
  <c r="F33"/>
  <c r="H33"/>
  <c r="F1191" i="10"/>
  <c r="D247" i="11"/>
  <c r="D271" i="8"/>
  <c r="D263"/>
  <c r="D1041" i="10"/>
  <c r="D1045"/>
  <c r="D1043"/>
  <c r="D1196"/>
  <c r="D1044"/>
  <c r="F809"/>
  <c r="F946"/>
  <c r="D947"/>
  <c r="D964"/>
  <c r="F963"/>
  <c r="D908"/>
  <c r="D1194"/>
  <c r="D1046"/>
  <c r="D1042"/>
  <c r="E1191"/>
  <c r="D246" i="8"/>
  <c r="G239"/>
  <c r="E289"/>
  <c r="G289"/>
  <c r="D363"/>
  <c r="D11" i="13"/>
  <c r="G33" i="15"/>
  <c r="I33"/>
  <c r="E39"/>
  <c r="D39" s="1"/>
  <c r="D169" i="13"/>
  <c r="D167"/>
  <c r="D35" i="15"/>
  <c r="D37"/>
  <c r="C32" i="17"/>
  <c r="G17" i="15"/>
  <c r="D182" i="12"/>
  <c r="D149"/>
  <c r="D52" i="10"/>
  <c r="D53"/>
  <c r="D189"/>
  <c r="D190"/>
  <c r="D191"/>
  <c r="D192"/>
  <c r="D193"/>
  <c r="D387"/>
  <c r="D459"/>
  <c r="D484"/>
  <c r="D485"/>
  <c r="G549"/>
  <c r="D801"/>
  <c r="D386"/>
  <c r="D458"/>
  <c r="F482"/>
  <c r="D483"/>
  <c r="F549"/>
  <c r="D550"/>
  <c r="D51"/>
  <c r="D188"/>
  <c r="D551"/>
  <c r="G906"/>
  <c r="F1040"/>
  <c r="G1040"/>
  <c r="G963"/>
  <c r="D495" i="8"/>
  <c r="D463"/>
  <c r="E462"/>
  <c r="D470"/>
  <c r="G347"/>
  <c r="D350"/>
  <c r="D197"/>
  <c r="H289"/>
  <c r="F289"/>
  <c r="D396"/>
  <c r="D453"/>
  <c r="G389"/>
  <c r="D393"/>
  <c r="D391"/>
  <c r="D392"/>
  <c r="D445"/>
  <c r="D437"/>
  <c r="D405"/>
  <c r="D397"/>
  <c r="E389"/>
  <c r="D247"/>
  <c r="D321"/>
  <c r="D294"/>
  <c r="D52"/>
  <c r="F51"/>
  <c r="D57"/>
  <c r="D181"/>
  <c r="H93"/>
  <c r="F93"/>
  <c r="D100"/>
  <c r="D97"/>
  <c r="G93"/>
  <c r="D95"/>
  <c r="D240"/>
  <c r="D245"/>
  <c r="D243"/>
  <c r="I239"/>
  <c r="D241"/>
  <c r="H347"/>
  <c r="F347"/>
  <c r="D354"/>
  <c r="D351"/>
  <c r="D349"/>
  <c r="D195"/>
  <c r="D193"/>
  <c r="I189"/>
  <c r="G189"/>
  <c r="D191"/>
  <c r="D255"/>
  <c r="D279"/>
  <c r="E347"/>
  <c r="I347"/>
  <c r="D348"/>
  <c r="D379"/>
  <c r="D371"/>
  <c r="D355"/>
  <c r="D290"/>
  <c r="D329"/>
  <c r="D313"/>
  <c r="D305"/>
  <c r="D297"/>
  <c r="E239"/>
  <c r="E189"/>
  <c r="I51"/>
  <c r="I19" s="1"/>
  <c r="I11" s="1"/>
  <c r="D53"/>
  <c r="D173"/>
  <c r="D83"/>
  <c r="D101"/>
  <c r="G51"/>
  <c r="E51"/>
  <c r="E11" s="1"/>
  <c r="D75"/>
  <c r="D67"/>
  <c r="D59"/>
  <c r="E12"/>
  <c r="F12"/>
  <c r="F545" s="1"/>
  <c r="G12"/>
  <c r="G545" s="1"/>
  <c r="H12"/>
  <c r="H545" s="1"/>
  <c r="I12"/>
  <c r="I545" s="1"/>
  <c r="E13"/>
  <c r="E546" s="1"/>
  <c r="F48" i="16" s="1"/>
  <c r="H58" i="20" s="1"/>
  <c r="F13" i="8"/>
  <c r="F546" s="1"/>
  <c r="G13"/>
  <c r="G546" s="1"/>
  <c r="H13"/>
  <c r="H546" s="1"/>
  <c r="I13"/>
  <c r="I546" s="1"/>
  <c r="E14"/>
  <c r="E547" s="1"/>
  <c r="F547"/>
  <c r="G14"/>
  <c r="H14"/>
  <c r="H547" s="1"/>
  <c r="I14"/>
  <c r="I547" s="1"/>
  <c r="F15"/>
  <c r="F548" s="1"/>
  <c r="G15"/>
  <c r="H15"/>
  <c r="H548" s="1"/>
  <c r="I15"/>
  <c r="I548" s="1"/>
  <c r="F16"/>
  <c r="G16"/>
  <c r="H16"/>
  <c r="H549" s="1"/>
  <c r="I16"/>
  <c r="I549" s="1"/>
  <c r="I12" i="15" s="1"/>
  <c r="E17" i="8"/>
  <c r="E550" s="1"/>
  <c r="F17"/>
  <c r="G17"/>
  <c r="G550" s="1"/>
  <c r="J50" i="16" s="1"/>
  <c r="H17" i="8"/>
  <c r="H550" s="1"/>
  <c r="I17"/>
  <c r="I550" s="1"/>
  <c r="I13" i="15" s="1"/>
  <c r="F11" i="8"/>
  <c r="G11"/>
  <c r="D49"/>
  <c r="D48"/>
  <c r="D46"/>
  <c r="D45"/>
  <c r="D44"/>
  <c r="D43"/>
  <c r="D41"/>
  <c r="D40"/>
  <c r="D38"/>
  <c r="D37"/>
  <c r="D36"/>
  <c r="D35"/>
  <c r="D30"/>
  <c r="D29"/>
  <c r="D28"/>
  <c r="D27"/>
  <c r="D22"/>
  <c r="D21"/>
  <c r="E42"/>
  <c r="E18" s="1"/>
  <c r="F34"/>
  <c r="F26"/>
  <c r="G18"/>
  <c r="F18"/>
  <c r="E42" i="15" l="1"/>
  <c r="D1032" i="10"/>
  <c r="G24" i="15"/>
  <c r="L60" i="20"/>
  <c r="D1200" i="10"/>
  <c r="D1035"/>
  <c r="G1206"/>
  <c r="D1034"/>
  <c r="G1204"/>
  <c r="D35" i="17"/>
  <c r="D16" i="8"/>
  <c r="D17"/>
  <c r="D1036" i="10"/>
  <c r="D263" i="11"/>
  <c r="G1205" i="10"/>
  <c r="F1205"/>
  <c r="F1206"/>
  <c r="F1204"/>
  <c r="D19" i="15"/>
  <c r="D1033" i="10"/>
  <c r="D27" i="15"/>
  <c r="C30" i="18"/>
  <c r="D32"/>
  <c r="G548" i="8"/>
  <c r="H50" i="16" s="1"/>
  <c r="J60" i="20" s="1"/>
  <c r="D31" i="15"/>
  <c r="G35" i="17"/>
  <c r="I47" i="15"/>
  <c r="I48"/>
  <c r="D22"/>
  <c r="H15"/>
  <c r="E35" i="17"/>
  <c r="I35"/>
  <c r="D30" i="15"/>
  <c r="D25"/>
  <c r="D61" i="20"/>
  <c r="C61" s="1"/>
  <c r="C33" i="17"/>
  <c r="G547" i="8"/>
  <c r="G50" i="16" s="1"/>
  <c r="I60" i="20" s="1"/>
  <c r="J35" i="17"/>
  <c r="H62" i="20"/>
  <c r="F62"/>
  <c r="C34" i="17"/>
  <c r="F35"/>
  <c r="G10" i="8"/>
  <c r="I10"/>
  <c r="I544"/>
  <c r="I7" i="15" s="1"/>
  <c r="I42" s="1"/>
  <c r="H7"/>
  <c r="D232" i="12"/>
  <c r="D487" i="8"/>
  <c r="D19"/>
  <c r="D11" s="1"/>
  <c r="E545"/>
  <c r="E48" i="16" s="1"/>
  <c r="F58" i="20" s="1"/>
  <c r="E10" i="8"/>
  <c r="H10"/>
  <c r="F10"/>
  <c r="D163" i="13"/>
  <c r="D18" i="15"/>
  <c r="D21"/>
  <c r="F15"/>
  <c r="E15"/>
  <c r="D20"/>
  <c r="H12"/>
  <c r="H47" s="1"/>
  <c r="H10"/>
  <c r="H45" s="1"/>
  <c r="H8"/>
  <c r="H43" s="1"/>
  <c r="H13"/>
  <c r="H48" s="1"/>
  <c r="H11"/>
  <c r="H46" s="1"/>
  <c r="H9"/>
  <c r="H44" s="1"/>
  <c r="D1031" i="10"/>
  <c r="D906"/>
  <c r="G1029"/>
  <c r="D50"/>
  <c r="D1030"/>
  <c r="D946"/>
  <c r="D237"/>
  <c r="D9"/>
  <c r="D187"/>
  <c r="D385"/>
  <c r="D542"/>
  <c r="D92"/>
  <c r="E24" i="15"/>
  <c r="F24"/>
  <c r="D28"/>
  <c r="D29"/>
  <c r="J32" i="18"/>
  <c r="G32"/>
  <c r="E1201" i="10"/>
  <c r="D540"/>
  <c r="D545"/>
  <c r="D544"/>
  <c r="D543"/>
  <c r="O544" s="1"/>
  <c r="E1202"/>
  <c r="D541"/>
  <c r="F1202"/>
  <c r="D33" i="15"/>
  <c r="D289" i="8"/>
  <c r="C29" i="18"/>
  <c r="H32"/>
  <c r="C28"/>
  <c r="E12" i="15"/>
  <c r="E47" s="1"/>
  <c r="I48" i="16"/>
  <c r="K58" i="20" s="1"/>
  <c r="E10" i="15"/>
  <c r="E45" s="1"/>
  <c r="G48" i="16"/>
  <c r="I58" i="20" s="1"/>
  <c r="F9" i="15"/>
  <c r="F44" s="1"/>
  <c r="F49" i="16"/>
  <c r="H59" i="20" s="1"/>
  <c r="G8" i="15"/>
  <c r="G43" s="1"/>
  <c r="E50" i="16"/>
  <c r="F60" i="20" s="1"/>
  <c r="E13" i="15"/>
  <c r="E48" s="1"/>
  <c r="J48" i="16"/>
  <c r="L58" i="20" s="1"/>
  <c r="E11" i="15"/>
  <c r="E46" s="1"/>
  <c r="H48" i="16"/>
  <c r="J58" i="20" s="1"/>
  <c r="G9" i="15"/>
  <c r="G44" s="1"/>
  <c r="F50" i="16"/>
  <c r="H60" i="20" s="1"/>
  <c r="F8" i="15"/>
  <c r="F43" s="1"/>
  <c r="E49" i="16"/>
  <c r="F59" i="20" s="1"/>
  <c r="I10" i="15"/>
  <c r="I45" s="1"/>
  <c r="C51" i="16"/>
  <c r="I8" i="15"/>
  <c r="I11"/>
  <c r="I46" s="1"/>
  <c r="C52" i="16"/>
  <c r="I9" i="15"/>
  <c r="I44" s="1"/>
  <c r="D462" i="8"/>
  <c r="G549"/>
  <c r="F550"/>
  <c r="E9" i="15"/>
  <c r="D546" i="8"/>
  <c r="H543"/>
  <c r="F549"/>
  <c r="I15" i="15"/>
  <c r="D16"/>
  <c r="D963" i="10"/>
  <c r="D482"/>
  <c r="E33" i="15"/>
  <c r="D782" i="10"/>
  <c r="D457"/>
  <c r="G13" i="15"/>
  <c r="G48" s="1"/>
  <c r="F1029" i="10"/>
  <c r="D1040"/>
  <c r="G538"/>
  <c r="E1203"/>
  <c r="D239" i="8"/>
  <c r="D189"/>
  <c r="D93"/>
  <c r="G15" i="15"/>
  <c r="D17"/>
  <c r="G1191" i="10"/>
  <c r="D1193"/>
  <c r="D1191" s="1"/>
  <c r="D800"/>
  <c r="D798" s="1"/>
  <c r="F798"/>
  <c r="E538"/>
  <c r="D549"/>
  <c r="F538"/>
  <c r="G1201"/>
  <c r="F1201"/>
  <c r="G1202"/>
  <c r="F1203"/>
  <c r="G1203"/>
  <c r="D347" i="8"/>
  <c r="D389"/>
  <c r="D51"/>
  <c r="D12"/>
  <c r="D14"/>
  <c r="D42"/>
  <c r="D34"/>
  <c r="D26"/>
  <c r="D13"/>
  <c r="G11" i="15" l="1"/>
  <c r="G46" s="1"/>
  <c r="D544" i="8"/>
  <c r="D548"/>
  <c r="G10" i="15"/>
  <c r="G45" s="1"/>
  <c r="D1029" i="10"/>
  <c r="G543" i="8"/>
  <c r="C35" i="17"/>
  <c r="C62" i="20"/>
  <c r="H63"/>
  <c r="C58"/>
  <c r="F63"/>
  <c r="D63"/>
  <c r="D18" i="8"/>
  <c r="I543"/>
  <c r="E543"/>
  <c r="E53" i="16"/>
  <c r="C48"/>
  <c r="E8" i="15"/>
  <c r="E6" s="1"/>
  <c r="D7"/>
  <c r="H42"/>
  <c r="D42" s="1"/>
  <c r="D545" i="8"/>
  <c r="D10"/>
  <c r="I43" i="15"/>
  <c r="I41" s="1"/>
  <c r="I6"/>
  <c r="H6"/>
  <c r="D538" i="10"/>
  <c r="D1203"/>
  <c r="D1202"/>
  <c r="D1204"/>
  <c r="D1205"/>
  <c r="D1206"/>
  <c r="D1201"/>
  <c r="D24" i="15"/>
  <c r="C32" i="18"/>
  <c r="D549" i="8"/>
  <c r="F53" i="16"/>
  <c r="D15" i="15"/>
  <c r="F11"/>
  <c r="F46" s="1"/>
  <c r="H49" i="16"/>
  <c r="F13" i="15"/>
  <c r="F48" s="1"/>
  <c r="J49" i="16"/>
  <c r="L59" i="20" s="1"/>
  <c r="L63" s="1"/>
  <c r="F10" i="15"/>
  <c r="F45" s="1"/>
  <c r="G49" i="16"/>
  <c r="D550" i="8"/>
  <c r="F12" i="15"/>
  <c r="I49" i="16"/>
  <c r="K59" i="20" s="1"/>
  <c r="G12" i="15"/>
  <c r="G47" s="1"/>
  <c r="I50" i="16"/>
  <c r="F543" i="8"/>
  <c r="D547"/>
  <c r="D9" i="15"/>
  <c r="E44"/>
  <c r="E1199" i="10"/>
  <c r="G1199"/>
  <c r="F1199"/>
  <c r="J53" i="16" l="1"/>
  <c r="C50"/>
  <c r="K60" i="20"/>
  <c r="C60" s="1"/>
  <c r="H53" i="16"/>
  <c r="J59" i="20"/>
  <c r="J63" s="1"/>
  <c r="G53" i="16"/>
  <c r="I59" i="20"/>
  <c r="D13" i="15"/>
  <c r="E43"/>
  <c r="E41" s="1"/>
  <c r="D8"/>
  <c r="H41"/>
  <c r="D44"/>
  <c r="D48"/>
  <c r="D46"/>
  <c r="D10"/>
  <c r="G6"/>
  <c r="D1199" i="10"/>
  <c r="I53" i="16"/>
  <c r="D543" i="8"/>
  <c r="D45" i="15"/>
  <c r="D11"/>
  <c r="L11" s="1"/>
  <c r="F6"/>
  <c r="C49" i="16"/>
  <c r="F47" i="15"/>
  <c r="D12"/>
  <c r="G41"/>
  <c r="C53" i="16" l="1"/>
  <c r="K63" i="20"/>
  <c r="C59"/>
  <c r="I63"/>
  <c r="D43" i="15"/>
  <c r="D6"/>
  <c r="F41"/>
  <c r="D47"/>
  <c r="C63" i="20" l="1"/>
  <c r="D41" i="15"/>
</calcChain>
</file>

<file path=xl/sharedStrings.xml><?xml version="1.0" encoding="utf-8"?>
<sst xmlns="http://schemas.openxmlformats.org/spreadsheetml/2006/main" count="4375" uniqueCount="1000">
  <si>
    <t>Управление по социальной политике Администрации Томского района</t>
  </si>
  <si>
    <t>Подпрограмма 1 "Развитие культуры, искусства и туризма на территории муниципального образования "Томский район"</t>
  </si>
  <si>
    <t>Подпрограмма 2 "Развитие физической культуры и спорта на территории Томского района"</t>
  </si>
  <si>
    <t>Подпрограмма 3 "Социальная защита населения Томского района"</t>
  </si>
  <si>
    <t>Подпрограмма 4 "Профилактика правонарушений на территории Томского района"</t>
  </si>
  <si>
    <t>ВЦП «Развитие массового спорта и подготовка спортивных сборных команд Томского района»</t>
  </si>
  <si>
    <t>ВЦП «Развитие культурно-досуговой и профессиональной деятельности, направленной на творческую самореализацию населения Томского района»</t>
  </si>
  <si>
    <t>ВЦП «Развитие внутреннего и въездного туризма на территории Томского района»</t>
  </si>
  <si>
    <t>ВЦП «Повышение качества жизни граждан старшего поколения Томского района»</t>
  </si>
  <si>
    <t>ВЦП «Создание условий для организации дополнительного образования населения Томского района»</t>
  </si>
  <si>
    <t>ВЦП «Реконструкция, текущий и капитальный ремонт детских школ искусств Томского района»</t>
  </si>
  <si>
    <t>2016 г.</t>
  </si>
  <si>
    <t>2017 г.</t>
  </si>
  <si>
    <t>2018 г.</t>
  </si>
  <si>
    <t>2019 г.</t>
  </si>
  <si>
    <t>2020 г.</t>
  </si>
  <si>
    <t>-</t>
  </si>
  <si>
    <t>Наименование задачи муниципальной программы, подпрограммы</t>
  </si>
  <si>
    <t>Срок реализации</t>
  </si>
  <si>
    <t>Объем финансирования (тыс. рублей)</t>
  </si>
  <si>
    <t>В том числе за счет средств:</t>
  </si>
  <si>
    <t>федерального бюджета (по согласованию)</t>
  </si>
  <si>
    <t>областного бюджета (по согласованию)</t>
  </si>
  <si>
    <t>бюджета Томского района</t>
  </si>
  <si>
    <t>бюджетов сельских поселений (по согласованию)</t>
  </si>
  <si>
    <t>внебюджетных источников (по согласованию)</t>
  </si>
  <si>
    <t>Задача 1 "Развитие единого культурного пространства на территории Томского района" муниципальной программы</t>
  </si>
  <si>
    <t>2016 - 2020 гг.</t>
  </si>
  <si>
    <t>Задача 2 "Повышение уровня физической подготовленности жителей Томского района" муниципальной программы</t>
  </si>
  <si>
    <t>Задача 3 "Повышение качества жизни жителей Томского района и степени их социальной защищенности" муниципальной программы</t>
  </si>
  <si>
    <t>Задача 4 "Снижение криминализации общества" муниципальной программы</t>
  </si>
  <si>
    <t>Итого по муниципальной программе</t>
  </si>
  <si>
    <t>2.1</t>
  </si>
  <si>
    <t>1.1</t>
  </si>
  <si>
    <t>Наименование задачи, мероприятия муниципальной программы</t>
  </si>
  <si>
    <t>Срок исполнения</t>
  </si>
  <si>
    <t>Участники - главные распорядители средств бюджета Томского района (ГРБС)</t>
  </si>
  <si>
    <t>Администрация Томского района</t>
  </si>
  <si>
    <t>Управление образования Томского района</t>
  </si>
  <si>
    <t>Управление финансов Администрации Томского района</t>
  </si>
  <si>
    <t>Задача 1 подпрограммы 1 "Создание условий для развития кадрового потенциала в Томском районе в сфере культуры и архивного дела"</t>
  </si>
  <si>
    <t>"Стимулирующие выплаты в муниципальных организациях дополнительного образования "</t>
  </si>
  <si>
    <t>"Осуществление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t>
  </si>
  <si>
    <t>"Достижение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организаций дополнительного образования"</t>
  </si>
  <si>
    <t>Государственная поддержка лучших работников муниципальных учреждений культуры и искусства, находящихся на территориях сельских поселений</t>
  </si>
  <si>
    <t>Задача 2 подпрограммы 1 "Развитие профессионального искусства и народного творчества"</t>
  </si>
  <si>
    <t>"Достижение целевых показателей по плану мероприятий ("дорожной карте") "Изменения в сфере культуры, направленные на повышение ее эффективности" в части повышения заработной платы работников культуры муниципальных учреждений культуры"</t>
  </si>
  <si>
    <t>"Оплата труда руководителей и специалистов муниципальных учреждений культуры и искусства в части выплат надбавок и доплат к тарифной ставке (должностному окладу)"</t>
  </si>
  <si>
    <t>Государственная поддержка муниципальных учреждений культуры, находящихся на территории сельских поселений</t>
  </si>
  <si>
    <t>2.1.4.</t>
  </si>
  <si>
    <t>Государственная поддержка лучших работников муниципальных учреждений культуры, находящихся на территории сельских поселений</t>
  </si>
  <si>
    <t>Задача 3 подпрограммы 1 "Развитие культурно-досуговой и профессиональной деятельности, направленной на творческую самореализацию населения Томского района"</t>
  </si>
  <si>
    <t>3.1.</t>
  </si>
  <si>
    <t>Основное мероприятие 1 «Развитие культурно-досуговой и профессиональной деятельности, направленной на творческую самореализацию населения Томского района», в том числе</t>
  </si>
  <si>
    <t>3.1.1.</t>
  </si>
  <si>
    <t>3.1.2.</t>
  </si>
  <si>
    <t>Укрепление материально-технической базы учреждений культуры</t>
  </si>
  <si>
    <t>Капитальный и текущий ремонт учреждений культуры»</t>
  </si>
  <si>
    <t>Создание условий для развития автономных и других не коммерческих организаций Томского района</t>
  </si>
  <si>
    <t>3.1.5.</t>
  </si>
  <si>
    <t>Обеспечение развития и укрепления материально-технической базы муниципальных домов культуры</t>
  </si>
  <si>
    <t>Основное мероприятие 2 «Софинансирование капитального ремонта учреждений культуры», в том числе</t>
  </si>
  <si>
    <t>Софинансирование капитального ремонта учреждений культуры</t>
  </si>
  <si>
    <t>Задача 4 подпрограммы 1 "Создание условий для организации библиотечного обслуживания населения Томского района"</t>
  </si>
  <si>
    <t>ВЦП «Создание условий для организации библиотечного обслуживания населения Томского района»,</t>
  </si>
  <si>
    <t>4.1.</t>
  </si>
  <si>
    <t>Основное мероприятие 1 «Создание условий для организации библиотечного обслуживания населения Томского района», в том числе</t>
  </si>
  <si>
    <t>4.1.1.</t>
  </si>
  <si>
    <t>Межбюджетные трансферты бюджетам поселений из бюджетов муниципальных районов на осуществление полномочий по вопросу местного значения муниципального района - организация библиотечного обслуживания населения, комплектование и обеспечение сохранности библиотечных фондов библиотек поселения</t>
  </si>
  <si>
    <t>4.1.2.</t>
  </si>
  <si>
    <t>Комплектование библиотечного фонда</t>
  </si>
  <si>
    <t>4.1.3.</t>
  </si>
  <si>
    <t>Обеспечение содержания и хранения библиотечных фондов</t>
  </si>
  <si>
    <t>4.1.4.</t>
  </si>
  <si>
    <t>Проведение культурно-просветительских мероприятий, направленных на развитие интереса к книгам и чтению</t>
  </si>
  <si>
    <t>4.1.5.</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</si>
  <si>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</si>
  <si>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Задача 5 подпрограммы 1 "Создание условий для организации дополнительного образования населения Томского района"</t>
  </si>
  <si>
    <t>ВЦП "Создание условий для организации дополнительного образования населения Томского района"</t>
  </si>
  <si>
    <t>Основное мероприятие "Создание условий для организации дополнительного образования населения Томского района", в том числе</t>
  </si>
  <si>
    <t>5.1.1.</t>
  </si>
  <si>
    <t>Предоставление образовательных услуг по дополнительным предпрофессиональным и общеразвивающим программам МБОУ ДО ДШИ д. Кисловка</t>
  </si>
  <si>
    <t>5.1.2.</t>
  </si>
  <si>
    <t>Предоставление образовательных услуг по дополнительным предпрофессиональным и общеразвивающим  программам МБОУ ДО ДШИ п. Молодежный</t>
  </si>
  <si>
    <t>5.1.3.</t>
  </si>
  <si>
    <t>Предоставление образовательных услуг по дополнительным предпрофессиональным и общеразвивающим программам МБОУ ДО ДШИ п. Зональная Станция</t>
  </si>
  <si>
    <t>5.1.4.</t>
  </si>
  <si>
    <t>Предоставление образовательных услуг по дополнительным предпрофессиональным и общеразвивающим программам МБОУ ДО ДШИ п. Мирный</t>
  </si>
  <si>
    <t>5.1.5.</t>
  </si>
  <si>
    <t>Выпуск презентационного студийного альбома представителя ДШИ д. Кисловка</t>
  </si>
  <si>
    <t>Задача 6 подпрограммы 1 "Реконструкция, текущий и капитальный ремонт детских школ искусств Томского района"</t>
  </si>
  <si>
    <t>6.1.</t>
  </si>
  <si>
    <t>Основное мероприятие 1 «Реконструкция, текущий и капитальный ремонт детских школ искусств Томского района», в том числе</t>
  </si>
  <si>
    <t>6.1.1.</t>
  </si>
  <si>
    <t>МБОУ ДО ДШИ д. Кисловка</t>
  </si>
  <si>
    <t>6.1.2.</t>
  </si>
  <si>
    <t>МБОУ ДО ДШИ п. Молодежный</t>
  </si>
  <si>
    <t>6.1.3.</t>
  </si>
  <si>
    <t>МБОУ ДО ДШИ п. Зональная Станция</t>
  </si>
  <si>
    <t>6.1.4.</t>
  </si>
  <si>
    <t>МБОУ ДО ДШИ п. Мирный</t>
  </si>
  <si>
    <t>Задача 7 подпрограммы 1 "Развитие внутреннего и въездного туризма на территории Томского района"</t>
  </si>
  <si>
    <t>7.1.</t>
  </si>
  <si>
    <t>Основное мероприятие 1  «Развитие внутреннего и въездного туризма на территории Томского района», в том числе</t>
  </si>
  <si>
    <t>7.1.1.</t>
  </si>
  <si>
    <t>Строительство туристическо-рекреационного комплекса — Дома-музея «Дорожный павильон Цесаревича» в с. Семилужки</t>
  </si>
  <si>
    <t>7.1.2.</t>
  </si>
  <si>
    <t xml:space="preserve">Организация и проведение культурно-массовых мероприятий на территории Томского района </t>
  </si>
  <si>
    <t>7.1.3.</t>
  </si>
  <si>
    <t>Организация туристических экскурсионных поездок детей и молодежи Томского района, с выездом за пределы района (туристические маршруты)</t>
  </si>
  <si>
    <t>7.1.4.</t>
  </si>
  <si>
    <t>7.1.5.</t>
  </si>
  <si>
    <t>Оказание услуг по реализации мероприятий, направленных на повышение информационной открытости и продвижение туризма в Томском районе</t>
  </si>
  <si>
    <t>Создание «Парка Советского периода»</t>
  </si>
  <si>
    <t>Задача 8 подпрограммы 1 "Создание условий для развития туристской деятельности и защита приоритетных направлений туризма"</t>
  </si>
  <si>
    <t>Реализация проектов, отобранных по итогам проведения конкурса проектов</t>
  </si>
  <si>
    <t>Софинансирование на реализацию проектов, отобранных по итогам конкурса проектов</t>
  </si>
  <si>
    <t>Задача 9 подпрограммы 1 «Организация библиотечного обслуживания населения, комплектование и обеспечение сохранности библиотечных фондов библиотек поселения»</t>
  </si>
  <si>
    <t>9.1.</t>
  </si>
  <si>
    <t>Основное мероприятие: «Организация библиотечного обслуживания, комплектование и обеспечение сохранности библиотечных фондов библиотек поселения»</t>
  </si>
  <si>
    <t xml:space="preserve">Межбюджетные трансферты бюджетам поселений из бюджетов муниципальных районов на осуществление полномочий по вопросу местного значения муниципального района – организация библиотечного обслуживания населения, комплектование и обеспечение сохранности библиотечных фондов библиотек поселения </t>
  </si>
  <si>
    <t>Комплектование книжных фондов библиотек муниципальных образований Томского района</t>
  </si>
  <si>
    <t>Софинансирование на комплектование книжных фондов библиотек муниципальных образований Томского района</t>
  </si>
  <si>
    <t>9.1.4.</t>
  </si>
  <si>
    <t>Подключение общедоступных библиотек РФ к сети Интернет и развитие системы библиотечного дела с учетом задачи расширения информационных технологий и оцифровки</t>
  </si>
  <si>
    <t>Итого по Подпрограмме 1</t>
  </si>
  <si>
    <t>Задача 1 подпрограммы 2 "Развитие массового спорта и подготовка спортивных сборных команд Томского района"</t>
  </si>
  <si>
    <t>Основное мероприятие «Развитие массового спорта и подготовка спортивных сборных команд Томского района», в том числе</t>
  </si>
  <si>
    <t>Организация мероприятий по подготовке спортивных сборных команд</t>
  </si>
  <si>
    <t>Организация и проведение официальных физкультурных (физкультурно-оздоровительных) муниципальных и межмуниципальных мероприятий</t>
  </si>
  <si>
    <t>Капитальный и текущий ремонт муниципального автономного учреждения «Центр физической культуры и спорта Томского района»</t>
  </si>
  <si>
    <t>Задача 2 подпрограммы 2 "Организация занятости молодежи, развитие физической культуры и спорта на территории Томского района"</t>
  </si>
  <si>
    <t>ВЦП "Молодежь, физическая культура и спорт в Томском районе"</t>
  </si>
  <si>
    <t>Основное мероприятие "Молодежь, физическая культура и спорт в Томском районе", в том числе</t>
  </si>
  <si>
    <t>11.1.1.</t>
  </si>
  <si>
    <t>Организация и проведение спортивно-массовых и физкультурных мероприятий, формирование устойчивого отношения к здоровому образу жизни и создание условий для развития талантливой молодежи</t>
  </si>
  <si>
    <t>11.1.2.</t>
  </si>
  <si>
    <t>Подготовка и участие  спортсменов, спортивных команд Томского района в соревнованиях областного и всероссийского уровня по различным видам спорта</t>
  </si>
  <si>
    <t>11.1.3.</t>
  </si>
  <si>
    <t>Награждение победителей и призеров Спартакиады Томского района, тренеров, победителей и призеров турниров, областных зимних и летних спортивных игр</t>
  </si>
  <si>
    <t>11.1.4.</t>
  </si>
  <si>
    <t>Транспортные расходы (приобретение ГСМ)</t>
  </si>
  <si>
    <t>11.1.5.</t>
  </si>
  <si>
    <t>Приобретение спортивного инвентаря и спортивной формы, наградного материала</t>
  </si>
  <si>
    <t>11.1.6.</t>
  </si>
  <si>
    <t xml:space="preserve">Укрепление материально-технической базы </t>
  </si>
  <si>
    <t>Задача 3 подпрограммы 2 "Создание благоприятных условий для увеличения охвата населения спортом и физической культурой"</t>
  </si>
  <si>
    <t>Обеспечение условий для развития физической культуры и массового спорта</t>
  </si>
  <si>
    <t>Итого по Подпрограмме 2</t>
  </si>
  <si>
    <t>Задача 1 подпрограммы 3 "Повышение качества жизни граждан старшего поколения Томского района"</t>
  </si>
  <si>
    <t>Подписка и доставка периодических печатных изданий (газета «Томское предместье») для пенсионеров, ветеранов и инвалидов Томского района</t>
  </si>
  <si>
    <t>Поздравление жителей старшего поколения в связи с праздничными датами</t>
  </si>
  <si>
    <t>Организация и проведение культурно-массовых мероприятий с участием граждан старшего поколения на территории сельских поселений Томского района</t>
  </si>
  <si>
    <t>Приобретение букетов цветов для вручения</t>
  </si>
  <si>
    <t>Приобретение венков для возложения</t>
  </si>
  <si>
    <t>Конкурс социальных проектов «С любовью к Томскому району»</t>
  </si>
  <si>
    <t>Поставка периодических печатных изданий (газета «Томское предместье») для пенсионеров, ветеранов и инвалидов Томского района</t>
  </si>
  <si>
    <t>Задача 2 подпрограммы 3 "Защита прав детей-сирот и детей, оставшихся без попечения родителей"</t>
  </si>
  <si>
    <t>Основное мероприятие 1. Организация работы по развитию форм жизнеустройства детей-сирот и детей, оставшихся без попечения родителей, в том числе</t>
  </si>
  <si>
    <t>Проведение ремонта жилых помещений, единственными собственниками которых являются дети-сироты и дети, оставшиеся без попечения родителей</t>
  </si>
  <si>
    <t>Ежемесячная выплата денежных средств опекунам (попечителям) на содержание детей и обеспечение денежными средствами лиц из числа детей-сирот и детей, оставшихся без попечения родителей, находившихся под опекой (попечительством), в приемной семье и продолжающих обучение в муниципальных общеобразовательных организациях</t>
  </si>
  <si>
    <t>Содержание приемных семей, включающее в себя денежные средства приемным семьям на содержание детей и ежемесячную выплату вознаграждения, причитающегося приемным родителям</t>
  </si>
  <si>
    <t>Выплата единовременного пособия при всех формах устройства детей, лишенных родительского попечения, в семью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</si>
  <si>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</si>
  <si>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Задача 3 подпрограммы 3 "Социальная защита отдельных категорий граждан"</t>
  </si>
  <si>
    <t>Оказание помощи в ремонте и (или) переустройстве жилых помещений граждан,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 из числа: участников и инвалидов Великой Отечественной войны 1941 - 1945 годов; тружеников тыла военных лет; лиц, награжденных знаком "Жителю блокадного Ленинграда"; бывших несовершеннолетних узников концлагерей; вдов погибших (умерших) участников Великой Отечественной войны 1941 - 1945 годов, не вступивших в повторный брак</t>
  </si>
  <si>
    <t>Основное мероприятие 2. "Социальная поддержка населения Томского района", в том числе</t>
  </si>
  <si>
    <t>15.2.1.</t>
  </si>
  <si>
    <t>Социальная поддержка населения Томского района</t>
  </si>
  <si>
    <t>Итого по Подпрограмме 3</t>
  </si>
  <si>
    <t>Задача 1 подпрограммы 4 "Профилактика правонарушений на территории Томского района"</t>
  </si>
  <si>
    <t>16.1.</t>
  </si>
  <si>
    <t>16.1.1.</t>
  </si>
  <si>
    <t xml:space="preserve">Организация и проведение мероприятий, направленных на профилактику правонарушений среди несовершеннолетних и молодежи на территории Томского района </t>
  </si>
  <si>
    <t>Изготовление и распространение информационных материалов по профилактике правонарушений</t>
  </si>
  <si>
    <t>Обеспечение безопасности на социально-культурных объектах Томского района</t>
  </si>
  <si>
    <t>Итого по подпрограмме 4</t>
  </si>
  <si>
    <t>3.2.</t>
  </si>
  <si>
    <t>Основное мероприятие «Повышение качества жизни граждан старшего поколения Томского района», в том числе</t>
  </si>
  <si>
    <t>ВЦП «Профилактика правонарушений и обеспечение общественной безопасности на территории Томского района»</t>
  </si>
  <si>
    <t>Основное мероприятие «Профилактика правонарушений и обеспечение общественной безопасности на территории Томского района»</t>
  </si>
  <si>
    <t>Основное мероприятие 1 "Создание условий для развития кадрового потенциала в Томском районе в сфере культуры и архивного дела", в том числе:</t>
  </si>
  <si>
    <t>1.1.1</t>
  </si>
  <si>
    <t>2021 г.</t>
  </si>
  <si>
    <t>1.1.2</t>
  </si>
  <si>
    <t>1.1.3</t>
  </si>
  <si>
    <t>1.1.4</t>
  </si>
  <si>
    <t>Основное мероприятие 1 "Развитие профессионального искусства и народного творчества", в том числе:</t>
  </si>
  <si>
    <t>Объем финансирования за счет средств бюджета Томского района, в т.ч. межбюджетных трансфертов Федерального/областного бюджетов  (тыс. рублей)</t>
  </si>
  <si>
    <t>3.2.1</t>
  </si>
  <si>
    <t>8.1</t>
  </si>
  <si>
    <t>8.1.1</t>
  </si>
  <si>
    <t>8.1.2</t>
  </si>
  <si>
    <t>9.1.1</t>
  </si>
  <si>
    <t>9.1.2</t>
  </si>
  <si>
    <t>9.1.3</t>
  </si>
  <si>
    <t>10.1.3</t>
  </si>
  <si>
    <t>10.1.2</t>
  </si>
  <si>
    <t>10.1.1</t>
  </si>
  <si>
    <t>10.1</t>
  </si>
  <si>
    <t>11.1</t>
  </si>
  <si>
    <t>Соисполнитель</t>
  </si>
  <si>
    <t>2022 г.</t>
  </si>
  <si>
    <t>2.1.1.</t>
  </si>
  <si>
    <t>2.1.2.</t>
  </si>
  <si>
    <t>2.1.3.</t>
  </si>
  <si>
    <t>3.1.3.</t>
  </si>
  <si>
    <t>5.1.</t>
  </si>
  <si>
    <t>3.2.1.</t>
  </si>
  <si>
    <t>3.1.4.</t>
  </si>
  <si>
    <t>12.1</t>
  </si>
  <si>
    <t>12.1.1</t>
  </si>
  <si>
    <t>13.1.2</t>
  </si>
  <si>
    <t>13.1.1</t>
  </si>
  <si>
    <t>13.1</t>
  </si>
  <si>
    <t>13.1.3</t>
  </si>
  <si>
    <t>13.1.4</t>
  </si>
  <si>
    <t>13.1.5</t>
  </si>
  <si>
    <t>13.1.6</t>
  </si>
  <si>
    <t>13.1.7</t>
  </si>
  <si>
    <t>14.1</t>
  </si>
  <si>
    <t>14.1.1</t>
  </si>
  <si>
    <t>14.1.2</t>
  </si>
  <si>
    <t>14.1.3</t>
  </si>
  <si>
    <t>14.1.4</t>
  </si>
  <si>
    <t>Основное мероприятие 2.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том числе:</t>
  </si>
  <si>
    <t>14.2</t>
  </si>
  <si>
    <t>14.2.1</t>
  </si>
  <si>
    <t>Основное мероприятие 1. Исполнение принятых обязательств по социальной поддержке отдельных категорий граждан за счет средств областного бюджета, в том числе:</t>
  </si>
  <si>
    <t>15.1</t>
  </si>
  <si>
    <t>15.1.1</t>
  </si>
  <si>
    <t>15.2</t>
  </si>
  <si>
    <t>Капитальный ремонт спортивных площадок</t>
  </si>
  <si>
    <t>11.1.7.</t>
  </si>
  <si>
    <t>Наименование задачи подпрограммы, основного мероприятия муниципальной программы</t>
  </si>
  <si>
    <t>Показатели конечного результата основного мероприятия, показатели непосредственного результата мероприятий, входящих в состав основного мероприятия, по годам реализации</t>
  </si>
  <si>
    <t>Наименование и единица измерения</t>
  </si>
  <si>
    <t>Значение по годам реализации</t>
  </si>
  <si>
    <t>Основное мероприятие 1 "Создание условий для развития кадрового потенциала в Томском районе в сфере культуры и архивного дела", в том числе</t>
  </si>
  <si>
    <t>МБОУ ДО ДШИ Томского района</t>
  </si>
  <si>
    <t>Количество организаций дополнительного образования, работники которых получают выплаты стимулирующего характера и надбавки, ед.</t>
  </si>
  <si>
    <t xml:space="preserve">Стимулирующие выплаты в муниципальных организациях дополнительного образования </t>
  </si>
  <si>
    <t>Количество педагогических работников муниципальных образовательных организаций, получивших стимулирующие выплаты, чел.</t>
  </si>
  <si>
    <t>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t>
  </si>
  <si>
    <t>Количество педагогических работников, муниципальных образовательных организаций, получивших надбавку к должностному окладу, чел.</t>
  </si>
  <si>
    <t>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организаций дополнительного образования</t>
  </si>
  <si>
    <t>Количество педагогических работников муниципальных организаций дополнительного образования, повысивших заработную плату за счет "дорожной карты", чел.</t>
  </si>
  <si>
    <t>1.4.</t>
  </si>
  <si>
    <t>Количество педагогических работников муниципальных учреждений культуры и искусства, получивших государственную поддержку, чел.</t>
  </si>
  <si>
    <t>2.1.</t>
  </si>
  <si>
    <t>Основное мероприятие "Развитие профессионального искусства и народного творчества", в том числе</t>
  </si>
  <si>
    <t>Администрации сельских поселений</t>
  </si>
  <si>
    <t>Количество культурно-досуговых учреждений, действующих на территории Томского района, ед.</t>
  </si>
  <si>
    <t>Достижение целевых показателей по плану мероприятий ("дорожной карте") "Изменения в сфере культуры, направленные на повышение её эффективности", в части повышения заработной платы работников культуры муниципальных учреждений культуры</t>
  </si>
  <si>
    <t>Среднесписочная численность работников муниципального учреждения культуры, получающих персональную надбавку к должностному окладу, по соответствующим должностям профессиональных квалификационных групп без учета внешних совместителей, чел.</t>
  </si>
  <si>
    <t>Оплата труда руководителей и специалистов муниципальных учреждений культуры и искусства в части выплат надбавок и доплат к тарифной ставке (должностному окладу)</t>
  </si>
  <si>
    <t>Количество руководителей и специалистов муниципальных учреждений культуры и искусства, получающих надбавки и доплаты к тарифной ставке (должностному окладу), чел.</t>
  </si>
  <si>
    <t>Отдел культуры</t>
  </si>
  <si>
    <t>Количество муниципальных учреждений культуры и искусства, получивших государственную поддержку, ед.</t>
  </si>
  <si>
    <t>Отдел культуры, МБОУ ДО ДШИ администрации сельских поселений (по согласованию)</t>
  </si>
  <si>
    <t>Количество посетителей и участников мероприятий, чел.</t>
  </si>
  <si>
    <t>Основное мероприятие "Развитие культурно-досуговой и профессиональной деятельности, направленной на творческую самореализацию населения Томского района", в том числе</t>
  </si>
  <si>
    <t xml:space="preserve">Укрепление материально-технической базы учреждений культуры </t>
  </si>
  <si>
    <t>Сельские поселения</t>
  </si>
  <si>
    <t>Количество учреждений, укрепивших материально-техническую базу</t>
  </si>
  <si>
    <t>Капитальный и текущий ремонт учреждений культуры</t>
  </si>
  <si>
    <t>Количество учреждений, в которых был проведен капитальный и текущий ремонт</t>
  </si>
  <si>
    <t>«Создание условий для развития автономных и других не коммерческих организаций Томского района»</t>
  </si>
  <si>
    <t xml:space="preserve">2017 г. </t>
  </si>
  <si>
    <t xml:space="preserve">Обеспечение развития и укрепления материально-технической базы муниципальных домов культуры </t>
  </si>
  <si>
    <t>Основное мероприятие 2 «Софинансирование капитального ремонта учреждений культуры»</t>
  </si>
  <si>
    <t>ВЦП "Создание условий для организации библиотечного обслуживания населения Томского района"</t>
  </si>
  <si>
    <t>МБУ "МЦБТР"</t>
  </si>
  <si>
    <t>Число посещений библиотек на 1000 жителей, ед.</t>
  </si>
  <si>
    <t>Основное мероприятие "Создание условий для организации библиотечного обслуживания населения Томского района"</t>
  </si>
  <si>
    <t>Администрации сельских поселений Томского района</t>
  </si>
  <si>
    <t>Количество приобретенных экземпляров печатной продукции, шт.</t>
  </si>
  <si>
    <t>Количество книг, тыс. экз.</t>
  </si>
  <si>
    <t>Количество выданных документов из фонда (книговыдача), тыс. экз.</t>
  </si>
  <si>
    <t>Количество посещений культурно-массовых мероприятий, тыс. посещений</t>
  </si>
  <si>
    <t>Количество общедоступных библиотек Томского района, подключенных к сети Интернет, ед.</t>
  </si>
  <si>
    <t>Детские школы искусств Томского района</t>
  </si>
  <si>
    <t>Количество обучающихся по дополнительным образовательным программам, чел.</t>
  </si>
  <si>
    <t>Предоставление образовательных услуг по дополнительным предпрофессиональным и общеразвивающим программам МБОУ ДО ДШИ п. Молодежный</t>
  </si>
  <si>
    <t>МБОУ ДО ДШИ</t>
  </si>
  <si>
    <t>Количество учреждений дополнительного образования детей, улучшивших состояние зданий и сооружений в результате текущего и капитального ремонта, ед.</t>
  </si>
  <si>
    <t>Основное мероприятие "Реконструкция, текущий и капитальный ремонт детских школ искусств Томского района", в том числе</t>
  </si>
  <si>
    <t>ВЦП "Развитие внутреннего и въездного туризма на территории Томского района"</t>
  </si>
  <si>
    <t>Отдел культуры, администрации сельских поселений (по согласованию)</t>
  </si>
  <si>
    <t>Основное мероприятие "Развитие внутреннего и въездного туризма на территории Томского района", в том числе</t>
  </si>
  <si>
    <t>Количество объектов, ед.</t>
  </si>
  <si>
    <t>Количество участников мероприятий, тыс. чел.</t>
  </si>
  <si>
    <t>Организация туристических экскурсионных поездок детей и молодежи Томского района, в выездом за пределы района (туристические маршруты)</t>
  </si>
  <si>
    <t>Количество участников экскурсионных поездок, чел</t>
  </si>
  <si>
    <t>Количество оказанных услуг, усл. ед.</t>
  </si>
  <si>
    <t>Количество экспонатов для экспозиции</t>
  </si>
  <si>
    <t>Задача 8 подпрограммы 1 "Создание условий для развития туристской деятельности и поддержка развития приоритетных направлений туризма"</t>
  </si>
  <si>
    <t>8.1.</t>
  </si>
  <si>
    <t>Основное мероприятие 1 "Создание условий для развития туристской деятельности и поддержка развития приоритетных направлений туризма", в том числе</t>
  </si>
  <si>
    <t>Количество мероприятий, направленных на развитие приоритетных видов туризма, ед.</t>
  </si>
  <si>
    <t>Количество отобранных проектов, ед.</t>
  </si>
  <si>
    <t>Софинансирование на реализацию проектов, отобранных по итогам проведения конкурса проектов</t>
  </si>
  <si>
    <t>Количество новых книг в фондах библиотек Томского района, шт.</t>
  </si>
  <si>
    <t>Количество новых книг в фондах библиотек Томского района, шт</t>
  </si>
  <si>
    <t xml:space="preserve"> Софинансирование на комплектование книжных фондов библиотек муниципальных образований Томского района</t>
  </si>
  <si>
    <t>Итого по подпрограмме 1</t>
  </si>
  <si>
    <t>1.2</t>
  </si>
  <si>
    <t>1.3</t>
  </si>
  <si>
    <t>Участник/ участники мероприятия</t>
  </si>
  <si>
    <t>Гоусдарственная поддержка лучших работников муниципальных учреждений культуры, находящихся на территории сельских поселений</t>
  </si>
  <si>
    <t>Количество учреждений, шт.</t>
  </si>
  <si>
    <t>3.2</t>
  </si>
  <si>
    <t>Общий объем туристского потока в Томском районе, тыс. чел.</t>
  </si>
  <si>
    <t>8.1.2.</t>
  </si>
  <si>
    <t>Строительство туристическо-рекреационного комплекса - Дома-музея «Дорожный павильон Цесаревича» в с. Семилужки</t>
  </si>
  <si>
    <t>9.1.1.</t>
  </si>
  <si>
    <t>9.1.2.</t>
  </si>
  <si>
    <t>9.1.3.</t>
  </si>
  <si>
    <t>Отдел культуры Управления по социальной политике Администрации Томского района, МБУ «МЦБТР»</t>
  </si>
  <si>
    <t>2016 - 2022 гг.</t>
  </si>
  <si>
    <t>2017 - 2022 гг.</t>
  </si>
  <si>
    <t>Участник/участник мероприятия</t>
  </si>
  <si>
    <t>бюджета Томского района)</t>
  </si>
  <si>
    <t>Задача 1 подпрограммы 2. Развитие массового спорта и подготовка спортивных сборных команд Томского района</t>
  </si>
  <si>
    <t>Количество участников соревнований различного уровня (чел./посещений), проводимых на территории района</t>
  </si>
  <si>
    <t>Основное мероприятие "Развитие массового спорта и подготовка спортивных сборных команд Томского района"</t>
  </si>
  <si>
    <t>1.1.</t>
  </si>
  <si>
    <t>Отдел по молодежной политике и спорту</t>
  </si>
  <si>
    <t>Количество соревнований, шт.</t>
  </si>
  <si>
    <t>1.2.</t>
  </si>
  <si>
    <t>Количество участников соревнований, чел.</t>
  </si>
  <si>
    <t>Задача 2 подпрограммы 2. Организация занятости молодежи, развитие физической культуры и спорта на территории Томского района</t>
  </si>
  <si>
    <t>Численность лиц, систематически занимающихся физической культурой и спортом</t>
  </si>
  <si>
    <t>Основное мероприятие "Молодежь, физическая культура и спорт в Томском районе"</t>
  </si>
  <si>
    <t>Количество участников мероприятий, чел.</t>
  </si>
  <si>
    <t>2.2.</t>
  </si>
  <si>
    <t xml:space="preserve">Количество победителей, призеров, тренеров, получивших награждение, чел.; Количество учереждений, шт.  </t>
  </si>
  <si>
    <t>1000;8</t>
  </si>
  <si>
    <t>Количество спортивного инвентаря и наградного материала, шт.</t>
  </si>
  <si>
    <t xml:space="preserve">Укрепление материально – технической базы </t>
  </si>
  <si>
    <t>Задача 3 подпрограммы 2. Создание благоприятных условий для увеличения охвата населения спортом и физической культурой</t>
  </si>
  <si>
    <t>Основное мероприятие 1 "Создание благоприятных условий для увеличения охвата населения спортом и физической культурой", в том числе</t>
  </si>
  <si>
    <t>Количество учреждений Томского района, предоставляющих услуги физической культуры и спорта населению, ед.</t>
  </si>
  <si>
    <t>Количество спорт. инструкторов на территории Томского района, ставок</t>
  </si>
  <si>
    <t>Итого по подпрограмме 2</t>
  </si>
  <si>
    <t>Участник / участник мероприятия</t>
  </si>
  <si>
    <t>Задача 1. Повышение качества жизни граждан старшего поколения Томского района</t>
  </si>
  <si>
    <t>ВЦП "Повышение качества жизни граждан старшего поколения Томского района"</t>
  </si>
  <si>
    <t>Управление по социальной политике Администрации Томского района; Администрации сельских поселений Томского района (по согласованию)</t>
  </si>
  <si>
    <t>Доля граждан старшего поколения, привлекаемых к участию в мероприятиях, проводимых на территории Томского района, %</t>
  </si>
  <si>
    <t>Основное мероприятие "Повышение качества жизни граждан старшего поколения Томского района"</t>
  </si>
  <si>
    <t>1.1.1.</t>
  </si>
  <si>
    <t xml:space="preserve">Количество экземпляров газеты, шт. </t>
  </si>
  <si>
    <t>1.1.2.</t>
  </si>
  <si>
    <t>Количество граждан старшего поколения (юбиляров), чел.</t>
  </si>
  <si>
    <t>1.1.3.</t>
  </si>
  <si>
    <t>1.1.4.</t>
  </si>
  <si>
    <t>Количество участников мероприятий</t>
  </si>
  <si>
    <t>1.1.5.</t>
  </si>
  <si>
    <t>Количество букетов цветов, шт.</t>
  </si>
  <si>
    <t>1.1.6.</t>
  </si>
  <si>
    <t>Количество венков, шт.</t>
  </si>
  <si>
    <t>1.1.7.</t>
  </si>
  <si>
    <t>Количество реализованных проектов, шт.</t>
  </si>
  <si>
    <t xml:space="preserve">Задача 2. Защита прав детей-сирот и детей, оставшихся без попечения родителей </t>
  </si>
  <si>
    <t>Основное мероприятие 1 "Организация работы по развитию форм жизнеустройства детей-сирот и детей, оставшихся без попечения родителей", в том числе</t>
  </si>
  <si>
    <t>Количество детей-сирот и детей, оставшихся без попечения родителей, получивших помощь, чел.</t>
  </si>
  <si>
    <t>Количество отремонтированных жилых помещений, кв. м (из расчета на 1 человека - 45 кв. м)</t>
  </si>
  <si>
    <t>Количество детей-сирот и детей, оставшихся без попечения родителей, находящихся под опекой (попечительством), в приемных семьях, продолжающих обучение в муниципальных общеобразовательных учреждениях, чел.</t>
  </si>
  <si>
    <t>Количество детей, находившихся в приемной семье</t>
  </si>
  <si>
    <t>Количество детей, лишенных родительского попечения, устроенных в семью</t>
  </si>
  <si>
    <t>Основное мероприятие 2.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том числе</t>
  </si>
  <si>
    <t>Количество детей-сирот и детей, оставшихся без попечения родителей, лиц из их числа, получивших жилые помещения по договорам найма специализированных жилых помещений, чел.</t>
  </si>
  <si>
    <t>2.2.1.</t>
  </si>
  <si>
    <t>Количество жилых помещений, предоставленных детям-сиротам и детям, оставшимся без попечения родителей, лицам из их числа по договорам найма специализированных жилых помещений</t>
  </si>
  <si>
    <t>Задача 3. Социальная защита отдельных категорий граждан</t>
  </si>
  <si>
    <t>Основное мероприятие 1. Исполнение принятых обязательств по социальной поддержке отдельных категорий граждан за счет средств областного бюджета, в том числе</t>
  </si>
  <si>
    <t>Количество граждан, улучшивших жилищные условия, чел.</t>
  </si>
  <si>
    <t>Количество граждан,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 из числа: участников и инвалидов Великой Отечественной войны 1941 - 1945 годов; тружеников тыла военных лет; лиц, награжденных знаком "Жителю блокадного Ленинграда"; бывших несовершеннолетних узников концлагерей; вдов погибших (умерших) участников Великой Отечественной войны 1941 - 1945 годов, не вступивших в повторный брак, чел.</t>
  </si>
  <si>
    <t>Основное мероприятие 2 «Социальная поддержка населения Томского района», в том числе</t>
  </si>
  <si>
    <t>Количество семей, которым оказана социальная поддержка</t>
  </si>
  <si>
    <t>Количество семей, которым оказана социальная поддержка на приобретение строительных материалов для проведения ремонта</t>
  </si>
  <si>
    <t>Итого по подпрограмме 3</t>
  </si>
  <si>
    <t>№       пп</t>
  </si>
  <si>
    <t>Управление по социальной политике Администрации Томского района, Администрации сельских поселений Томского района</t>
  </si>
  <si>
    <t>Задача 1. Профилактика правонарушений на территории Томского района</t>
  </si>
  <si>
    <t>ВЦП "Профилактика правонарушений и обеспечение общественной безопасности на территории Томского района"</t>
  </si>
  <si>
    <t>Количество организованных мероприятий в области правового просвещения и профилактики правонарушений, ед.</t>
  </si>
  <si>
    <t>Основное мероприятие "Профилактика правонарушений и обеспечение общественной безопасности на территории Томского района", в том числе</t>
  </si>
  <si>
    <t>Организация и проведение мероприятий, направленных на профилактику правонарушений среди несовершеннолетних и молодежи на территории Томского района</t>
  </si>
  <si>
    <t>Управление по социальной политике Администрации Томского района, Управление образования Администрации Томского района</t>
  </si>
  <si>
    <t>Управление по социальной политике Администрации Томского района, Администрация Рыболовского СП</t>
  </si>
  <si>
    <t>Количество установленного оборудования для обеспечения безопасности на социально-культурных объектах Томского района</t>
  </si>
  <si>
    <t>Организация и проведение ежегодного районного конкурса на звание «Лучшая народная дружина»</t>
  </si>
  <si>
    <t>N     пп</t>
  </si>
  <si>
    <t>№        пп</t>
  </si>
  <si>
    <t>N                пп</t>
  </si>
  <si>
    <t>Управление образования, отдел культуры Управления по социальной политике</t>
  </si>
  <si>
    <t>3.3.</t>
  </si>
  <si>
    <t>Основное мероприятие "Создание условий для обеспечения поселений, входящих в состав муниципального района услугами по организации досуга и обеспечения жителей поселения услугами организаций культуры", в том числе</t>
  </si>
  <si>
    <t>3.3.1.</t>
  </si>
  <si>
    <t>Приобретение оборудования для малобюджетных спортивных площадок по месту жительства и учебы в муниципальных образованиях Томского района</t>
  </si>
  <si>
    <t>Количество оборудования, приобретенного для малобюджетных спортивных площадок, шт.</t>
  </si>
  <si>
    <t>Основное мероприятие "Развитие материально-технической базы для занятий спортом, физической культурой по месту жительства", в том числе</t>
  </si>
  <si>
    <t>Прогнозный       2021 г.</t>
  </si>
  <si>
    <t>Прогнозный       2022 г.</t>
  </si>
  <si>
    <t>N        пп</t>
  </si>
  <si>
    <t>N          пп</t>
  </si>
  <si>
    <t>Строительство открытой универсальной спортивной площадки в п.Синий Утес Томского района Томской области</t>
  </si>
  <si>
    <t>Строительство детского хоккейного корта по адресу: Томский район, п.Аэропорт, уч.13</t>
  </si>
  <si>
    <t>Строительство комплексной спортивной площадки по адресу: Томская область, Томский район, с.Межениновка, ул.Первомайская, 21</t>
  </si>
  <si>
    <t>Распространение световозвращающих приспособлений среди дошкольников и учащихся младших классов образовательных учреждений и участников дорожного движения</t>
  </si>
  <si>
    <t>Основное мероприятие «Формирование законопослушного поведения участников дорожного движения», в том числе</t>
  </si>
  <si>
    <t>Количество образовательных организаций участников конкурса, шт.</t>
  </si>
  <si>
    <t>Количество команд, принимающих участие в конкурсе, шт.</t>
  </si>
  <si>
    <t>Количество дошкольников и учащихся младших классов образовательных учреждений, чел.</t>
  </si>
  <si>
    <t>Количество посетителей и участников мероприятия, чел.</t>
  </si>
  <si>
    <t>Наименование подпрограммы 1</t>
  </si>
  <si>
    <t>"Развитие культуры, искусства и туризма на территории муниципального образования "Томский район"</t>
  </si>
  <si>
    <t>Соисполнитель подпрограммы 1 (ответственный за подпрограмму)</t>
  </si>
  <si>
    <t>Участники подпрограммы 1</t>
  </si>
  <si>
    <t>Цель подпрограммы 1</t>
  </si>
  <si>
    <t>Развитие единого культурного пространства на территории Томского района</t>
  </si>
  <si>
    <t>Показатели цели подпрограммы 1 и их значения (с детализацией по годам реализации)</t>
  </si>
  <si>
    <t>Показатели цели</t>
  </si>
  <si>
    <t>2015 год</t>
  </si>
  <si>
    <t>2016 год</t>
  </si>
  <si>
    <t>2017 год</t>
  </si>
  <si>
    <t>2018 год</t>
  </si>
  <si>
    <t>2019 год</t>
  </si>
  <si>
    <t>2020 год</t>
  </si>
  <si>
    <t>Удельный вес участвующих в культурной жизни Томского района в численности населения Томского района, %</t>
  </si>
  <si>
    <t>Задачи подпрограммы 1</t>
  </si>
  <si>
    <t>Задача 1 "Создание условий для развития кадрового потенциала в Томском районе в сфере культуры и архивного дела"</t>
  </si>
  <si>
    <t>Задача 2 "Развитие профессионального искусства и народного творчества"</t>
  </si>
  <si>
    <t>Задача 3 "Развитие культурно-досуговой и профессиональной деятельности, направленной на творческую самореализацию населения Томского района"</t>
  </si>
  <si>
    <t>Задача 4 "Создание условий для организации библиотечного обслуживания населения Томского района"</t>
  </si>
  <si>
    <t>Задача 5 "Создание условий для организации дополнительного образования населения Томского района"</t>
  </si>
  <si>
    <t>Задача 6 "Реконструкция, текущий и капитальный ремонт детских школ искусств Томского района"</t>
  </si>
  <si>
    <t>Задача 7 "Развитие внутреннего и въездного туризма на территории Томского района"</t>
  </si>
  <si>
    <t>Задача 8 "Создание условий для развития туристской деятельности и поддержка приоритетных направлений туризма"</t>
  </si>
  <si>
    <t>Показатели задач подпрограммы 1 и их значения (с детализацией по годам реализации)</t>
  </si>
  <si>
    <t>Показатели задач</t>
  </si>
  <si>
    <t>1 000</t>
  </si>
  <si>
    <t>Общий объем туристского потока в районе, тыс. человек</t>
  </si>
  <si>
    <t>Задача 9 " Организация библиотечного обслуживания населения, комплектование и обеспечение сохранности библиотечных фондов библиотек поселения»</t>
  </si>
  <si>
    <r>
      <t>Количество новых книг в фондах библиотек Томского района, шт</t>
    </r>
    <r>
      <rPr>
        <sz val="11"/>
        <color theme="1"/>
        <rFont val="Times New Roman"/>
        <family val="1"/>
        <charset val="204"/>
      </rPr>
      <t>.</t>
    </r>
  </si>
  <si>
    <t>Ведомственные целевые программы, входящие в состав подпрограммы 1</t>
  </si>
  <si>
    <t>ВЦП «Создание условий для организации библиотечного обслуживания населения Томского района»</t>
  </si>
  <si>
    <t>Сроки реализации подпрограммы 1</t>
  </si>
  <si>
    <t>Объем и источники финансирования подпрограммы 1 (с детализацией по годам реализации, тыс. рублей)</t>
  </si>
  <si>
    <t>Источники</t>
  </si>
  <si>
    <t>Всего</t>
  </si>
  <si>
    <t>федеральный бюджет (по согласованию)</t>
  </si>
  <si>
    <t>областной бюджет (по согласованию)</t>
  </si>
  <si>
    <t>местный бюджет</t>
  </si>
  <si>
    <t>бюджет сельских поселений</t>
  </si>
  <si>
    <t>внебюджетные источники (по согласованию)</t>
  </si>
  <si>
    <t>всего по источникам</t>
  </si>
  <si>
    <t>Наименование подпрограммы 2</t>
  </si>
  <si>
    <t>"Развитие физической культуры и спорта на территории Томского района"</t>
  </si>
  <si>
    <t>Соисполнитель подпрограммы 2 (ответственный за подпрограмму)</t>
  </si>
  <si>
    <t>Участники подпрограммы 2</t>
  </si>
  <si>
    <t>Цель подпрограммы 2</t>
  </si>
  <si>
    <t>Повышение уровня физической подготовленности жителей Томского района</t>
  </si>
  <si>
    <t>Показатели цели подпрограммы 2 и их значения (с детализацией по годам реализации)</t>
  </si>
  <si>
    <t>Задачи подпрограммы 2</t>
  </si>
  <si>
    <t>Задача 1 "Развитие массового спорта и подготовка спортивных сборных команд Томского района"</t>
  </si>
  <si>
    <t>Задача 2 "Организация занятости молодежи, развитие физической культуры и спорта на территории Томского района"</t>
  </si>
  <si>
    <t>Задача 3 "Создание благоприятных условий для увеличения охвата населения спортом и физической культурой"</t>
  </si>
  <si>
    <t>Показатели задач подпрограммы 2 и их значения (с детализацией по годам реализации)</t>
  </si>
  <si>
    <t>Количество участников соревнований различного уровня, проводимых на территории района, чел./посещений</t>
  </si>
  <si>
    <t>Численность лиц, систематически занимающихся физической культурой и спортом, чел.</t>
  </si>
  <si>
    <t>Ведомственные целевые программы, входящие в состав подпрограммы 2</t>
  </si>
  <si>
    <t>ВЦП «Молодежь, физическая культура и спорт в Томском районе»</t>
  </si>
  <si>
    <t>Сроки реализации подпрограммы 2</t>
  </si>
  <si>
    <t>Объем и источники финансирования подпрограммы 2 (с детализацией по годам реализации, тыс. рублей)</t>
  </si>
  <si>
    <t>Наименование подпрограммы 3</t>
  </si>
  <si>
    <t>"Социальная защита населения Томского района"</t>
  </si>
  <si>
    <t>Соисполнитель подпрограммы 3 (ответственный за подпрограмму)</t>
  </si>
  <si>
    <t>Участники подпрограммы 3</t>
  </si>
  <si>
    <t>Цель подпрограммы 3</t>
  </si>
  <si>
    <t>Повышение качества жизни жителей Томского района и степени их социальной защищенности</t>
  </si>
  <si>
    <t>Показатели цели подпрограммы 3 и их значения (с детализацией по годам реализации)</t>
  </si>
  <si>
    <t>Доля жителей Томского района, удовлетворенных предоставляемыми социальными услугами, в общем количестве опрошенных, %</t>
  </si>
  <si>
    <t>Задачи подпрограммы 3</t>
  </si>
  <si>
    <t>Задача 1 "Повышение качества жизни граждан старшего поколения Томского района"</t>
  </si>
  <si>
    <t>Задача 2 "Защита прав детей-сирот и детей, оставшихся без попечения родителей"</t>
  </si>
  <si>
    <t>Задача 3 "Социальная защита отдельных категорий граждан"</t>
  </si>
  <si>
    <t>Показатели задач подпрограммы3  и их значения (с детализацией по годам реализации)</t>
  </si>
  <si>
    <t>Сроки реализации подпрограммы 3</t>
  </si>
  <si>
    <t>Ведомственные целевые программы, входящие в состав подпрограммы 3</t>
  </si>
  <si>
    <t>Объем и источники финансирования подпрограммы 3 (с детализацией по годам реализации, тыс. рублей)</t>
  </si>
  <si>
    <t>Количество построенных детских хоккейных кортов, шт.</t>
  </si>
  <si>
    <t>Количество построенных открытых универсальных спортивных площадок, шт.</t>
  </si>
  <si>
    <t>Количество построенных комплексных спортивных площадок, шт.</t>
  </si>
  <si>
    <t>Наименование подпрограммы 4</t>
  </si>
  <si>
    <t>"Профилактика правонарушений на территории Томского района"</t>
  </si>
  <si>
    <t>Соисполнитель подпрограммы 4 (ответственный за подпрограмму)</t>
  </si>
  <si>
    <t>Участники подпрограммы 4</t>
  </si>
  <si>
    <t>Цель подпрограммы 4</t>
  </si>
  <si>
    <t>Показатели цели подпрограммы 4 и их значения (с детализацией по годам реализации)</t>
  </si>
  <si>
    <t>Количество зарегистрированных правонарушений, посягающих на общественный порядок и общественную безопасность, ед.</t>
  </si>
  <si>
    <t>Задачи подпрограммы 4</t>
  </si>
  <si>
    <t>Задача 1 "Профилактика правонарушений на территории Томского района"</t>
  </si>
  <si>
    <t>Показатели задач подпрограммы 4 и их значения (с детализацией по годам реализации)</t>
  </si>
  <si>
    <t>Сроки реализации подпрограммы 4</t>
  </si>
  <si>
    <t>Ведомственные целевые программы, входящие в состав подпрограммы 4</t>
  </si>
  <si>
    <t>Объем и источники финансирования подпрограммы 4 (с детализацией по годам реализации, тыс. рублей)</t>
  </si>
  <si>
    <t>1.2.1.</t>
  </si>
  <si>
    <t>1.2.2.</t>
  </si>
  <si>
    <t>1.2.3.</t>
  </si>
  <si>
    <t>2.1.5.</t>
  </si>
  <si>
    <t>2.1.6.</t>
  </si>
  <si>
    <t>2.1.7.</t>
  </si>
  <si>
    <t>2.1.8.</t>
  </si>
  <si>
    <t>Количество информационных материалов по профилактике правонарушений, шт.</t>
  </si>
  <si>
    <t xml:space="preserve">Состояние общей преступности на 100 тысяч населения, ед. </t>
  </si>
  <si>
    <t>Число лиц погибших в ДТП на 100 тысяч населения, ед.</t>
  </si>
  <si>
    <t>Число лиц погибших в ДТП, на 10 тысяч транспортных средств, ед.</t>
  </si>
  <si>
    <t>1.2.4.</t>
  </si>
  <si>
    <t>1.2.5.</t>
  </si>
  <si>
    <t>1.2.6.</t>
  </si>
  <si>
    <t>1.2.7.</t>
  </si>
  <si>
    <t>1.2.8.</t>
  </si>
  <si>
    <t>1.2.9.</t>
  </si>
  <si>
    <t>1.2.10.</t>
  </si>
  <si>
    <t>1.2.11.</t>
  </si>
  <si>
    <t>1.2.12.</t>
  </si>
  <si>
    <t>1.2.13.</t>
  </si>
  <si>
    <t>Проведение обучающих семинаров по безопасности дорожного движения, психологических тренингов и ролевых игр с педагогами образовательных организаций</t>
  </si>
  <si>
    <t>Управление образования Администрации Томского района</t>
  </si>
  <si>
    <t>Количество участников обучающих семинаров по безопасности дорожного движения, психологических тренингов и ролевых игр, чел.</t>
  </si>
  <si>
    <t xml:space="preserve">Проведение конкурсов и соревнований среди отрядов юных инспекторов движения </t>
  </si>
  <si>
    <t>Проведение конкурса юных велосипедистов «Безопасное колесо», участие команды Томского района в областном и Всероссийском финале конкурса-фестиваля «Безопасное колесо»</t>
  </si>
  <si>
    <t>Проведение на базе образовательных организаций ежегодного месячника по безопасности дорожного движения «Зеленый светофор» с участием дошкольных образовательных организаций и общеобразовательных организаций</t>
  </si>
  <si>
    <t>Количество учащихся школ и воспитанников дошкольных учреждений, чел.</t>
  </si>
  <si>
    <t>Количество учащихся школ и воспитанников дошкольных учреждений принявших участие, чел.</t>
  </si>
  <si>
    <t>Организация детского автогородка в природном парке «Околица»</t>
  </si>
  <si>
    <t>Количество посетителей, чел.</t>
  </si>
  <si>
    <t>Распространение печатной продукции по пропаганде безопасности дорожного движения для образовательных организаций</t>
  </si>
  <si>
    <t>Проведение профильной смены юных инспекторов движения  ЮИД в рамках деятельности летних пришкольных лагерей на базе окружных общеобразовательных организаций</t>
  </si>
  <si>
    <t>Количество участников профильных смен, чел.</t>
  </si>
  <si>
    <t>Организация взаимодействия с РАО РЖД по профилактике детского травматизма на объектах железнодорожного транспорта.</t>
  </si>
  <si>
    <t>Количество учащихся школ, чел.</t>
  </si>
  <si>
    <t>Дополнительное информирование образовательных организаций о возможностях Интернет-ресурсов в области формирования у обучающихся навыков безопасного поведения на дороге</t>
  </si>
  <si>
    <t>Тематические образовательные события «Здравствуй, лето!», «Здравствуй, школа!» силами сотрудников дорожно-патрульной службы ГИБДД УМВД России по Томскому району и отрядов ЮИД</t>
  </si>
  <si>
    <t>Рейдовые профилактические мероприятия дорожно-патрульной службы ГИБДД УМВД России по Томскому району с участием отрядов ЮИД</t>
  </si>
  <si>
    <t>Количество юных инспекторов движения, чел.</t>
  </si>
  <si>
    <t>Неделя безопасности дорожного движения</t>
  </si>
  <si>
    <t>Снижение криминализации общества, повышение безопасности дорожного движения</t>
  </si>
  <si>
    <t>10.2.1</t>
  </si>
  <si>
    <t>10.2.2</t>
  </si>
  <si>
    <t>10.2.3</t>
  </si>
  <si>
    <t>10.2</t>
  </si>
  <si>
    <t>Приобретение спортивного инвентаря и оборудования для проведения физкультурных и спортивных мероприятий по реализации комплекса ГТО</t>
  </si>
  <si>
    <t>Количество приобретенного спортивного инвентаря и оборудования, шт.</t>
  </si>
  <si>
    <t>2.1.9.</t>
  </si>
  <si>
    <t>11.1.8.</t>
  </si>
  <si>
    <t>11.1.9.</t>
  </si>
  <si>
    <t>Создание условий для организации досуга и обеспечения жителей посления услугами организаций культуры</t>
  </si>
  <si>
    <t>Создание условий для организации досуга и обеспечения жителей посленеия услугами организаций культуры</t>
  </si>
  <si>
    <t xml:space="preserve">Количество учреждений, шт </t>
  </si>
  <si>
    <t>6000;48</t>
  </si>
  <si>
    <t>Организация социально-значимых мероприятий, в том числе районных конкурсов, фестивалей, профессиональных праздников и других мероприятий, в том числе:</t>
  </si>
  <si>
    <t>3.1.1.1.</t>
  </si>
  <si>
    <t>3.1.1.2.</t>
  </si>
  <si>
    <t>3.1.1.3.</t>
  </si>
  <si>
    <t>3.1.1.4.</t>
  </si>
  <si>
    <t>Детско-юношеский кинофестиваль «Бронзовый Витязь»</t>
  </si>
  <si>
    <t>Международный фестиваль народных ремесел «Праздник Топора»</t>
  </si>
  <si>
    <t>Районный конкурс «Лучшее учреждение культуры»</t>
  </si>
  <si>
    <t>Организация и проведение культурно-массовых и творческих мероприятий</t>
  </si>
  <si>
    <t xml:space="preserve">Организация и проведение праздничных мероприятий и народных гуляний
</t>
  </si>
  <si>
    <t>Организация участия творческих коллективов Томского района в конкурсах и фестивалях различного уровня</t>
  </si>
  <si>
    <t>3.1.1.5.</t>
  </si>
  <si>
    <t>3.1.1.6.</t>
  </si>
  <si>
    <t>Организация и проведение культурно-массовых мероприятий на территории Томского района, в том числе:</t>
  </si>
  <si>
    <t>7.1.2.2.</t>
  </si>
  <si>
    <t>7.1.2.1.</t>
  </si>
  <si>
    <t>7.1.2.3.</t>
  </si>
  <si>
    <t>Фестиваль "Петра и Февронии" - праздник, посвящённый Дню семьи, любви и верности</t>
  </si>
  <si>
    <t>Фестиваль реконструкции "Семилуженское поле"</t>
  </si>
  <si>
    <t>Коркурс проектов направленных на поддержку развития социального туризма</t>
  </si>
  <si>
    <t>Управление по культуре, спорту, молодежной политике и туризму</t>
  </si>
  <si>
    <t>13.1.8</t>
  </si>
  <si>
    <t>Оказание консультативных, методических, организационных и информационных услуг Администрации Томского района в рамках деятельности районной организации Всероссийского общества инвалидов Томского района.</t>
  </si>
  <si>
    <t>13.1.9</t>
  </si>
  <si>
    <t>Оказание услуг по делопроизводству  Администрации Томского района в рамках деятельности Совета общественной организации ветеранов (пенсионеров) войны и труда Томского района.</t>
  </si>
  <si>
    <t>13.1.10</t>
  </si>
  <si>
    <t>Оказание консультативных, методических, организационных и информационных услуг  Администрации Томского района в рамках деятельности Совета общественной организации ветеранов (пенсионеров) войны и труда Томского района</t>
  </si>
  <si>
    <t>1.1.9.</t>
  </si>
  <si>
    <t>1.1.8.</t>
  </si>
  <si>
    <t>1.1.10.</t>
  </si>
  <si>
    <t>Управление территориального развития</t>
  </si>
  <si>
    <t xml:space="preserve"> </t>
  </si>
  <si>
    <t>10.2.4</t>
  </si>
  <si>
    <t>5.1.6</t>
  </si>
  <si>
    <t>Организация участия в конкурсах и фестивалях</t>
  </si>
  <si>
    <t>Создание модельных муниципальных библиотек по результутам конкурсного отбора</t>
  </si>
  <si>
    <t>3. РЕСУРСНОЕ ОБЕСПЕЧЕНИЕ МУНИЦИПАЛЬНОЙ ПРОГРАММЫ</t>
  </si>
  <si>
    <t xml:space="preserve">ПАСПОРТ ПОДПРОГРАММЫ 1
"РАЗВИТИЕ КУЛЬТУРЫ, ИСКУССТВА И ТУРИЗМА НА ТЕРРИТОРИИ
МУНИЦИПАЛЬНОГО ОБРАЗОВАНИЯ "ТОМСКИЙ РАЙОН" МУНИЦИПАЛЬНОЙ
ПРОГРАММЫ "СОЦИАЛЬНОЕ РАЗВИТИЕ ТОМСКОГО РАЙОНА
НА 2016 - 2020 ГОДЫ"
</t>
  </si>
  <si>
    <t xml:space="preserve">Перечень основных мероприятий и ресурсное обеспечение реализации подпрограммы 1
"Развитие культуры, искусства и туризма на территории муниципального образования "Томский район"
</t>
  </si>
  <si>
    <t xml:space="preserve">ПАСПОРТ ПОДПРОГРАММЫ 2
"РАЗВИТИЕ ФИЗИЧЕСКОЙ КУЛЬТУРЫ И СПОРТА НА ТЕРРИТОРИИ
ТОМСКОГО РАЙОНА" МУНИЦИПАЛЬНОЙ ПРОГРАММЫ "СОЦИАЛЬНОЕ
РАЗВИТИЕ ТОМСКОГО РАЙОНА НА 2016 - 2020 ГОДЫ"
</t>
  </si>
  <si>
    <t>Перечень основных мероприятий и ресурсное обеспечение реализации подпрограммы 2 «Развитие физической культуры и спорта на территории Томского района»</t>
  </si>
  <si>
    <t xml:space="preserve">ПАСПОРТ ПОДПРОГРАММЫ 3
"СОЦИАЛЬНАЯ ЗАЩИТА НАСЕЛЕНИЯ ТОМСКОГО РАЙОНА" МУНИЦИПАЛЬНОЙ
ПРОГРАММЫ "СОЦИАЛЬНОЕ РАЗВИТИЕ ТОМСКОГО РАЙОНА
НА 2016 - 2020 ГОДЫ"
</t>
  </si>
  <si>
    <t xml:space="preserve">Перечень основных мероприятий и ресурсное обеспечение реализации подпрограммы 3 "Социальная защита населения Томского района"
</t>
  </si>
  <si>
    <t xml:space="preserve">ПАСПОРТ ПОДПРОГРАММЫ 4
"ПРОФИЛАКТИКА ПРАВОНАРУШЕНИЙ НА ТЕРРИТОРИИ ТОМСКОГО РАЙОНА" МУНИЦИПАЛЬНОЙ ПРОГРАММЫ "СОЦИАЛЬНОЕ РАЗВИТИЕ ТОМСКОГО РАЙОНА НА 2016 - 2020 ГОДЫ"
</t>
  </si>
  <si>
    <t xml:space="preserve">Перечень основных мероприятий и ресурсное обеспечение реализации подпрограммы 4 "Профилактика правонарушений на территории Томского района"
</t>
  </si>
  <si>
    <t>Наименование муниципальной программы</t>
  </si>
  <si>
    <t>«Социальное развитие Томского района на 2016 - 2020 годы»</t>
  </si>
  <si>
    <t>Ответственный исполнитель муниципальной программы</t>
  </si>
  <si>
    <t>Соисполнители муниципальной программы</t>
  </si>
  <si>
    <t>Управление территориального развития Администрации Томского района</t>
  </si>
  <si>
    <t>Участники муниципальной программы</t>
  </si>
  <si>
    <t>Управление по культуре, спорту, молодежной политике и туризму Администрации Томского района</t>
  </si>
  <si>
    <t>Среднесрочная цель социально-экономического развития Томского района, на реализацию которой направлена муниципальная программа</t>
  </si>
  <si>
    <t>Обеспечение стабильного повышения качества жизни населения посредством устойчивого развития экономики и повышения эффективности муниципального управления</t>
  </si>
  <si>
    <t>Цель муниципальной программы</t>
  </si>
  <si>
    <t>Социальное развитие Томского района</t>
  </si>
  <si>
    <t>Показатели цели муниципальной программы и их значения (с детализацией по годам реализации)</t>
  </si>
  <si>
    <t>Уровень доступности социальных услуг для населения Томского района, %</t>
  </si>
  <si>
    <t>Задачи муниципальной программы</t>
  </si>
  <si>
    <t>Задача 1.</t>
  </si>
  <si>
    <t>Задача 2.</t>
  </si>
  <si>
    <t>Задача 3.</t>
  </si>
  <si>
    <t>Задача 4.</t>
  </si>
  <si>
    <t>Снижение криминализации общества</t>
  </si>
  <si>
    <t>Показатели задач муниципальной программы и их значения (с детализацией по годам реализации)</t>
  </si>
  <si>
    <t>Задача 1. Развитие единого культурного пространства на территории Томского района</t>
  </si>
  <si>
    <t>Задача 2. Повышение уровня физической подготовленности жителей Томского района</t>
  </si>
  <si>
    <t>Задача 3. Повышение качества жизни жителей Томского района и степени их социальной защищенности</t>
  </si>
  <si>
    <t>Задача 4. Снижение криминализации общества</t>
  </si>
  <si>
    <t>Состояние общей преступности на 100 тысяч населения, ед.</t>
  </si>
  <si>
    <t>Число погибших в ДТП на 100 тысяч населения, ед.</t>
  </si>
  <si>
    <t>Число погибших в ДТП на10 тысяч транспортных средств, ед.</t>
  </si>
  <si>
    <t>Подпрограммы муниципальной программы</t>
  </si>
  <si>
    <t>Ведомственные целевые программы, входящие в состав муниципальной программы (далее - ВЦП)</t>
  </si>
  <si>
    <t>ВЦП «Профилактика правонарушений и обеспечение общественной безопасности на территории Томского района»;</t>
  </si>
  <si>
    <t>Сроки реализации муниципальной программы</t>
  </si>
  <si>
    <t>Объем и источники финансирования муниципальной программы (с детализацией по годам реализации, тыс. рублей)</t>
  </si>
  <si>
    <t>бюджет Томского района</t>
  </si>
  <si>
    <t>бюджеты сельских поселений (по согласованию)</t>
  </si>
  <si>
    <t>ПАСПОРТ МУНИЦИПАЛЬНОЙ ПРОГРАММЫ</t>
  </si>
  <si>
    <t>N</t>
  </si>
  <si>
    <t>пп</t>
  </si>
  <si>
    <t>Наименование показателя</t>
  </si>
  <si>
    <t>Единица измерения</t>
  </si>
  <si>
    <t>Периодичность сбора данных</t>
  </si>
  <si>
    <t>Временные характеристики показателя</t>
  </si>
  <si>
    <t>Алгоритм формирования (формула) расчета показателя</t>
  </si>
  <si>
    <t>Метод сбора информации</t>
  </si>
  <si>
    <t>Ответственный за сбор данных по показателю</t>
  </si>
  <si>
    <t>Показатели цели муниципальной программы:</t>
  </si>
  <si>
    <t>Уровень доступности социальных услуг для населения Томского района</t>
  </si>
  <si>
    <t>%</t>
  </si>
  <si>
    <t>год</t>
  </si>
  <si>
    <t>За отчетный период</t>
  </si>
  <si>
    <t>Ку = К пол. / К ок.</t>
  </si>
  <si>
    <t>Ку - уровень доступности социальных услуг для населения Томского района;</t>
  </si>
  <si>
    <t>К пол. - количество услуг, полученных населением;</t>
  </si>
  <si>
    <t>К ок. - количество оказанных услуг</t>
  </si>
  <si>
    <t>Ведомственная статистика</t>
  </si>
  <si>
    <t>Управление по социальной политике Администрации Томского района,</t>
  </si>
  <si>
    <t>ОГБУ "Центр социальной поддержки населения Томского района"</t>
  </si>
  <si>
    <t>Показатели задачи 1. Развитие единого культурного пространства на территории Томского района</t>
  </si>
  <si>
    <t>Удельный вес участвующих в культурной жизни Томского района в численности населения Томского района</t>
  </si>
  <si>
    <t>U = (n + N) / H;</t>
  </si>
  <si>
    <t>U - удельный вес участвующих в культурной жизни Томского района в численности населения Томского района;</t>
  </si>
  <si>
    <t>n - число участников мероприятий;</t>
  </si>
  <si>
    <t>N - число участников клубных формирований;</t>
  </si>
  <si>
    <t>U – уд . вес;</t>
  </si>
  <si>
    <t>Н - число жителей Томского района</t>
  </si>
  <si>
    <t>Управление по культуре, спорту, молодёжной политике и туризму Администрации Томского района</t>
  </si>
  <si>
    <t>Показатели задачи 2. Повышение уровня физической подготовленности жителей Томского района</t>
  </si>
  <si>
    <t>К1 = (Р1 + Р2) / Р3, где:</t>
  </si>
  <si>
    <t>К1 - удельный вес занимающихся физической культурой в численности населения Томского района;</t>
  </si>
  <si>
    <t>Р1 - количество людей, занимающихся физической культурой и спортом в учреждениях дополнительного образования, ОУ, МАУ "ЦФКиС";</t>
  </si>
  <si>
    <r>
      <t>Р2 - количество</t>
    </r>
    <r>
      <rPr>
        <sz val="11"/>
        <color theme="1"/>
        <rFont val="Times New Roman"/>
        <family val="1"/>
        <charset val="204"/>
      </rPr>
      <t xml:space="preserve"> занимающихся физической культурой и спортом по месту жительства в физкультурно-спортивных клубах;</t>
    </r>
  </si>
  <si>
    <t>Р3 - число жителей Томского района</t>
  </si>
  <si>
    <t>Показатели задачи 3. Повышение качества жизни жителей Томского района и степени их социальной защищенности</t>
  </si>
  <si>
    <t>Доля жителей Томского района, удовлетворенных предоставляемыми социальными услугами, в общем количестве опрошенных</t>
  </si>
  <si>
    <t>Д у = К уд. / Ко.</t>
  </si>
  <si>
    <t>Д у - доля жителей Томского района, удовлетворенных предоставляемыми социальными услугами, в общем количестве опрошенных;</t>
  </si>
  <si>
    <t>Ко. - общее количество опрошенных;</t>
  </si>
  <si>
    <t>К уд. - количество удовлетворенных предоставляемыми социальными услугами в общем числе опрошенных</t>
  </si>
  <si>
    <t>Данные анкетирования</t>
  </si>
  <si>
    <t>Показатели задачи 4. Снижение криминализации общества</t>
  </si>
  <si>
    <t>Количество зарегистрированных правонарушений, посягающих на общественный порядок и общественную безопасность</t>
  </si>
  <si>
    <t>Ед.</t>
  </si>
  <si>
    <t>За отчетный период 2016-2018 гг.</t>
  </si>
  <si>
    <t>Данные отдела МВД России по Томскому району</t>
  </si>
  <si>
    <t>Состояние общей преступности на 100 тысяч населения</t>
  </si>
  <si>
    <t>За отчетный период с 2019 г.</t>
  </si>
  <si>
    <t>Число лиц, погибших в ДТП на 100 тысяч населения.</t>
  </si>
  <si>
    <t>Число лиц, погибших в ДТП на 10 тысяч транспортных средств</t>
  </si>
  <si>
    <t>Перечень показателей цели и задач муниципальной программы и сведения о порядке сбора информации по показателям и методике их расчета</t>
  </si>
  <si>
    <t>Показатели цели подпрограммы 1. Развитие единого культурного пространства на территории Томского района</t>
  </si>
  <si>
    <t>Показатели задачи 1 подпрограммы 1. Создание условий для развития кадрового потенциала в Томском районе в сфере культуры и архивного дела</t>
  </si>
  <si>
    <t>Количество организаций дополнительного образования, работники которых получают выплаты стимулирующего характера и надбавки</t>
  </si>
  <si>
    <t>К = К 1 + ... + К н., где:</t>
  </si>
  <si>
    <t>К - количество организаций дополнительного образования, работники которых получают выплаты стимулирующего характера и надбавки;</t>
  </si>
  <si>
    <t>К 1 - 1-я организация дополнительного образования, работники которых получают выплаты стимулирующего характера и надбавки;</t>
  </si>
  <si>
    <t>Н - количество организаций, работники которых попадают под выплаты стимулирующего характера и надбавки</t>
  </si>
  <si>
    <t>Показатели задачи 2 подпрограммы 1. Развитие профессионального искусства и народного творчества</t>
  </si>
  <si>
    <t>Количество культурно-досуговых учреждений, действующих на территории Томского района</t>
  </si>
  <si>
    <t>К - количество культурно-досуговых учреждений, действующих на территории Томского района;</t>
  </si>
  <si>
    <t>К 1 - 1-е учреждение культурно-досугового типа, действующее на территории Томского района;</t>
  </si>
  <si>
    <t>Н - н-е учреждение культурно-досугового типа, действующее на территории Томского района</t>
  </si>
  <si>
    <t>Показатели задачи 3 подпрограммы 1. Развитие культурно-досуговой и профессиональной деятельности, направленной на творческую самореализацию населения Томского района</t>
  </si>
  <si>
    <t>Чел.</t>
  </si>
  <si>
    <t>Отчеты учреждений культуры - Росстат N 7-НК</t>
  </si>
  <si>
    <t>Показатели задачи 4 подпрограммы 1. Создание условий для организации библиотечного обслуживания населения Томского района</t>
  </si>
  <si>
    <t>Число посещений библиотек на 1000 жителей</t>
  </si>
  <si>
    <t>С = А / N x 1000, где:</t>
  </si>
  <si>
    <t>С - количество посещений библиотек на 1000 жителей Томского района;</t>
  </si>
  <si>
    <t>А - общее количество посещений в отчетном периоде (физических и виртуальных/через электронные ресурсы);</t>
  </si>
  <si>
    <t>N - численность постоянного населения на 1 января отчетного года</t>
  </si>
  <si>
    <t>Показатели задачи 5 подпрограммы 1. Создание условий для организации дополнительного образования населения Томского района</t>
  </si>
  <si>
    <t>Количество обучающихся по дополнительным образовательным программам</t>
  </si>
  <si>
    <t>Коб. = Коб.1 + ... + Коб.н.</t>
  </si>
  <si>
    <t>Коб. - количество обучающихся по дополнительным образовательным программам;</t>
  </si>
  <si>
    <t>Коб.1 - количество обучающихся по дополнительным образовательным программам 1-го образовательного учреждения;</t>
  </si>
  <si>
    <t>Коб.н. - количество обучающихся по дополнительным образовательным программам н-го образовательного учреждения</t>
  </si>
  <si>
    <t>Показатели задачи 6 подпрограммы 1. Реконструкция, текущий и капитальный ремонт детских школ искусств Томского района</t>
  </si>
  <si>
    <t>Количество учреждений дополнительного образования детей, улучшивших состояние зданий и сооружений в результате текущего и капитального ремонта</t>
  </si>
  <si>
    <t>Куч. = Куч.</t>
  </si>
  <si>
    <t>Куч. - количество учреждений дополнительного образования детей, улучшивших состояние зданий и сооружений в результате текущего и капитального ремонта (данные отчета учреждения)</t>
  </si>
  <si>
    <t>Управление по социальной политике Администрации Томского района, Управление по культуре, спорту, молодежной политике и туризму Администрации Томского района</t>
  </si>
  <si>
    <t>Показатели задачи 7 подпрограммы 1. Развитие внутреннего и въездного туризма на территории Томского района</t>
  </si>
  <si>
    <t>Общий объем туристского потока в районе</t>
  </si>
  <si>
    <t>Тыс. чел.</t>
  </si>
  <si>
    <t>V тур. = V тур.1 сп. + ... + V тур.н. сп.</t>
  </si>
  <si>
    <t>V тур. - общий объем туристского потока в Томском районе.</t>
  </si>
  <si>
    <t>Данные отчетов учреждений;</t>
  </si>
  <si>
    <t>V тур.1. сп. - общий объем туристского потока в 1-м поселении Томского района;</t>
  </si>
  <si>
    <t>V тур.н. сп. - общий объем туристского потока в н-м поселении Томского района</t>
  </si>
  <si>
    <t>Показатели задачи 8 подпрограммы 1. Создание условий для развития туристской деятельности и поддержка приоритетных направлений туризма</t>
  </si>
  <si>
    <t>Количество мероприятий, направленных на развитие приоритетных видов туризма</t>
  </si>
  <si>
    <r>
      <t>Кобщ. = М</t>
    </r>
    <r>
      <rPr>
        <vertAlign val="subscript"/>
        <sz val="11"/>
        <color theme="1"/>
        <rFont val="Times New Roman"/>
        <family val="1"/>
        <charset val="204"/>
      </rPr>
      <t>1</t>
    </r>
    <r>
      <rPr>
        <sz val="11"/>
        <color theme="1"/>
        <rFont val="Times New Roman"/>
        <family val="1"/>
        <charset val="204"/>
      </rPr>
      <t xml:space="preserve"> + М</t>
    </r>
    <r>
      <rPr>
        <vertAlign val="subscript"/>
        <sz val="11"/>
        <color theme="1"/>
        <rFont val="Times New Roman"/>
        <family val="1"/>
        <charset val="204"/>
      </rPr>
      <t>2</t>
    </r>
    <r>
      <rPr>
        <sz val="11"/>
        <color theme="1"/>
        <rFont val="Times New Roman"/>
        <family val="1"/>
        <charset val="204"/>
      </rPr>
      <t xml:space="preserve"> ... М</t>
    </r>
    <r>
      <rPr>
        <vertAlign val="subscript"/>
        <sz val="11"/>
        <color theme="1"/>
        <rFont val="Times New Roman"/>
        <family val="1"/>
        <charset val="204"/>
      </rPr>
      <t>N</t>
    </r>
    <r>
      <rPr>
        <sz val="11"/>
        <color theme="1"/>
        <rFont val="Times New Roman"/>
        <family val="1"/>
        <charset val="204"/>
      </rPr>
      <t>, где:</t>
    </r>
  </si>
  <si>
    <r>
      <t>М</t>
    </r>
    <r>
      <rPr>
        <vertAlign val="subscript"/>
        <sz val="11"/>
        <color theme="1"/>
        <rFont val="Times New Roman"/>
        <family val="1"/>
        <charset val="204"/>
      </rPr>
      <t>1,2...N</t>
    </r>
    <r>
      <rPr>
        <sz val="11"/>
        <color theme="1"/>
        <rFont val="Times New Roman"/>
        <family val="1"/>
        <charset val="204"/>
      </rPr>
      <t xml:space="preserve"> - мероприятия, направленные на развитие приоритетных видов туризма;</t>
    </r>
  </si>
  <si>
    <t>Кобщ. - общее количество мероприятий, направленных на развитие приоритетных видов туризма</t>
  </si>
  <si>
    <t>Перечень показателей цели и задач подпрограммы 1 "Развитие культуры, искусства и туризма на территории муниципального образования "Томский район" муниципальной программы "Социальное развитие Томского района на 2016 - 2020 годы" и сведения о порядке сбора информации по показателям и методике их расчета</t>
  </si>
  <si>
    <t>Показатели цели.</t>
  </si>
  <si>
    <t>Р2 - количество занимающихся физической культурой и спортом по месту жительства в физкультурно-спортивных клубах;</t>
  </si>
  <si>
    <t>Управление по социальной политике Администрации Томского района;</t>
  </si>
  <si>
    <t>Показатели задачи 1. Развитие массового спорта и подготовка спортивных сборных команд Томского района</t>
  </si>
  <si>
    <t>К2 = N1 + N2 + N3, где:</t>
  </si>
  <si>
    <t>N1 - количество участников мероприятий районного уровня;</t>
  </si>
  <si>
    <t>N2 - количество участников мероприятий областного уровня;</t>
  </si>
  <si>
    <t>N3 - количество участников соревнований всероссийского уровня</t>
  </si>
  <si>
    <t>Показатели задачи 2. Организация занятости молодежи, развитие физической культуры и спорта на территории Томского района</t>
  </si>
  <si>
    <t>К = N1 + N2 + N3, где:</t>
  </si>
  <si>
    <t>К - численность лиц, систематически занимающихся физической культурой и спортом;</t>
  </si>
  <si>
    <t>Показатель задачи 3. Создание благоприятных условий для увеличения охвата населения спортом и физической культурой</t>
  </si>
  <si>
    <t>К = К 1 + ... + К н, где:</t>
  </si>
  <si>
    <t>К - количество учреждений Томского района, предоставляющих услуги физической культуры и спорта населению;</t>
  </si>
  <si>
    <t>К 1 - количество учреждений Томского района, предоставляющих услуги физической культуры и спорта населению на территории 1-го сельского поселения;</t>
  </si>
  <si>
    <t>Н - количество учреждений Томского района, предоставляющих услуги физической культуры и спорта населению на территории н-го сельского поселения</t>
  </si>
  <si>
    <t>Перечень показателей цели и задач подпрограммы 2 "Развитие физической культуры и спорта на территории Томского района" муниципальной программы "Социальное развитие Томского района на 2016 - 2020 годы" и сведения о порядке сбора информации по показателям и методике их расчета</t>
  </si>
  <si>
    <t>Показатели цели подпрограммы 3.</t>
  </si>
  <si>
    <t>Ко = К уд. / Кобщ., где:</t>
  </si>
  <si>
    <t>Ко - доля жителей Томского района, удовлетворенных предоставляемыми социальными услугами, в общем количестве опрошенных;</t>
  </si>
  <si>
    <t>К уд. - количество опрошенных, удовлетворенных предоставляемыми социальными услугами;</t>
  </si>
  <si>
    <t>К общ. - общее количество опрошенных</t>
  </si>
  <si>
    <t>Анкетирование</t>
  </si>
  <si>
    <t>Показатели задачи 1 подпрограммы 3. Повышение качества жизни граждан старшего поколения Томского района</t>
  </si>
  <si>
    <t>Доля граждан старшего поколения привлекаемых к участию в мероприятиях, проводимых на территории Томского района</t>
  </si>
  <si>
    <t>К = N1 / Н, где:</t>
  </si>
  <si>
    <t>К - доля граждан старшего поколения, привлекаемых к участию в мероприятиях, проводимых на территории Томского района;</t>
  </si>
  <si>
    <t>N1 - количество граждан старшего поколения - участников мероприятий;</t>
  </si>
  <si>
    <t>Кн - численность граждан старшего поколения Томского района</t>
  </si>
  <si>
    <t>Показатели задачи 2 подпрограммы 3. Защита прав детей-сирот и детей, оставшихся без попечения родителей</t>
  </si>
  <si>
    <t>Количество детей-сирот и детей, оставшихся без попечения родителей, получивших помощь</t>
  </si>
  <si>
    <t>К - количество детей-сирот и детей, оставшихся без попечения родителей, получивших помощь;</t>
  </si>
  <si>
    <t>К1 - количество детей-сирот и детей, оставшихся без попечения родителей, 1-го сельского поселения, получивших помощь;</t>
  </si>
  <si>
    <t>Кн - количество детей-сирот и детей, оставшихся без попечения родителей, н-го сельского поселения, получивших помощь</t>
  </si>
  <si>
    <t>Количество детей-сирот и детей, оставшихся без попечения родителей, лиц из их числа получивших жилые помещения по договорам найма специализированных жилых помещений</t>
  </si>
  <si>
    <t>К - количество детей-сирот и детей, оставшихся без попечения родителей, лиц из их числа, получивших жилые помещения по договорам найма специализированных жилых помещений;</t>
  </si>
  <si>
    <t>К 1 - количество детей-сирот и детей, оставшихся без попечения родителей, лиц из их числа, получивших жилые помещения по договорам найма специализированных жилых помещений в 1-м сельском поселении;</t>
  </si>
  <si>
    <t>Кн - количество детей-сирот и детей, оставшихся без попечения родителей, лиц из их числа, получивших жилые помещения по договорам найма специализированных жилых помещений в н-м сельском поселении</t>
  </si>
  <si>
    <t>Показатели задачи 3 подпрограммы 3. Социальная защита отдельных категорий граждан</t>
  </si>
  <si>
    <t>Количество граждан, улучшивших жилищные условия</t>
  </si>
  <si>
    <t>К = К1 + ... + Кн, где:</t>
  </si>
  <si>
    <t>К - количество граждан, улучшивших жилищные условия;К 1 - количество граждан 1-го сельского поселения, улучшивших жилищные условия;</t>
  </si>
  <si>
    <t>К н - количество граждан н-го сельского поселения, улучшивших жилищные условия</t>
  </si>
  <si>
    <t xml:space="preserve">Перечень показателей цели и задач подпрограммы 3 
"Социальная защита населения Томского района" муниципальной программы "Социальное развитие Томского района на 2016 - 2020 годы" и сведения о порядке сбора информации по показателям и методике их расчета
</t>
  </si>
  <si>
    <t>Показатели цели подпрограммы. Снижение криминализации общества, повышение безопасности дорожного движения</t>
  </si>
  <si>
    <t>За отчетный период  2016-2018 гг.</t>
  </si>
  <si>
    <t xml:space="preserve">Состояние общей преступности на 100 тысяч населения. </t>
  </si>
  <si>
    <t>Число лиц погибших в ДТП на 100 тысяч населения.</t>
  </si>
  <si>
    <t>Число лиц погибших в ДТП, на 10 тысяч транспортных средств.</t>
  </si>
  <si>
    <t>Показатели задачи 1. Профилактика правонарушений на территории Томского района</t>
  </si>
  <si>
    <t>Количество организованных мероприятий в области правового просвещения и профилактики правонарушений</t>
  </si>
  <si>
    <t>Кп. = К1 + К2, где</t>
  </si>
  <si>
    <t>Кп. - количество организованных мероприятий в области правового просвещения и профилактики правонарушений;</t>
  </si>
  <si>
    <t>К1 - количество мероприятий районного уровня;</t>
  </si>
  <si>
    <t>К2 - количество мероприятий, проводимых в сельских поселениях</t>
  </si>
  <si>
    <t xml:space="preserve">Перечень показателей цели и задач подпрограммы 4
"Профилактика правонарушений на территории Томского района" муниципальной программы "Социальное развитие Томского района на 2016 - 2020 годы" и сведения о порядке сбора информации по показателям и методике их расчета
</t>
  </si>
  <si>
    <t>Управление по социальной политике Администрации Томского района,Управление по культуре, спорту, молодёжной политике и туризму Администрации Томского района</t>
  </si>
  <si>
    <t>Управление по социальной политике Администрации Томского района;Управление по культуре, спорту, молодёжной политике и туризму Администрации Томского района, Администрации сельских поселений Томского района( по согласованию)</t>
  </si>
  <si>
    <t xml:space="preserve"> Управление по культуре, спорту, молодёжной политике и туризму Администрации Томского района, МБУ «МЦБТР»</t>
  </si>
  <si>
    <t>Управления по социальной политике Администрации Томского района,Управление по культуре, спорту, молодежной политике и туризму Администрации Томского района</t>
  </si>
  <si>
    <t>Отдел по молодежной политике и спорту Управления по социальной политике Администрации Томского района,Управление по культуре, спорту, молодежной политике и туризму Администрации Томского района</t>
  </si>
  <si>
    <t>Отдел по опеке и попечительству, отдел культуры Управления по социальной политике,Управление по культуре, спорту, молодежной политике и туризму Администрации Томского района</t>
  </si>
  <si>
    <t>10.2.5</t>
  </si>
  <si>
    <t>Осуществление строительного контроля по объекту: «Строительство открытой универсальной спортивной площадки в п.Синий Утес Томского района Томской области»</t>
  </si>
  <si>
    <t>Осуществление строительного контроля по объекту: «Строительство детского хоккейного корта по адресу: Томский район, п.Аэропорт, уч.13»</t>
  </si>
  <si>
    <t>10.2.6</t>
  </si>
  <si>
    <t>Осуществление строительного контроля по объекту: «Строительство комплексной спортивной площадки по адресу: Томская область, Томский район, с.Межениновка, ул.Первомайская, 21»</t>
  </si>
  <si>
    <t>Управление по социальной политике Администрации Томского района, Управление территориального развития Администрации Томского района</t>
  </si>
  <si>
    <t>Оказание помощи в ремонте и (или) переустройстве жилых помещений граждан,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 из числа: участников и инвалидов Великой Отечественной войны 1941 - 1945 годов; тружеников тыла военных лет; лиц, награжденных знаком "Жителю блокадного Ленинграда"; бывших несовершеннолетних узников концлагерей; вдов погибших (умерших) участников ВОВ 1941 - 1945 годов, не вступивших в повторный брак</t>
  </si>
  <si>
    <t>Управление по социальной политике Администрации Томского района,Управление по культуре, спорту, молодёжной политике и туризму Администрации Томского района; Администрации сельских поселений Томского района (по согласованию); Учреждения культуры Томского района</t>
  </si>
  <si>
    <t>Администрации сельских поселений, Учреждения культуры Томского района</t>
  </si>
  <si>
    <t>Администрации сельских поселений; Учреждения культуры Тиомского района</t>
  </si>
  <si>
    <t>Сельские поселения, Учреждения культуры Томского райлна</t>
  </si>
  <si>
    <t>Учреждения культуры Томского района</t>
  </si>
  <si>
    <t>Администрация Зоркальцевского сельского поселения, МБУ "ЦД"</t>
  </si>
  <si>
    <t>2016 - 2022гг.</t>
  </si>
  <si>
    <t xml:space="preserve">Ресурсное обеспечение реализации муниципальной программы
"Социальное развитие Томского района на 2016 - 2020 годы" за счет средств бюджета Томского района, и целевых межбюджетных трансфертов федерального/областного бюджетов по главным распорядителям средств
</t>
  </si>
  <si>
    <t xml:space="preserve">Количество учреждений, учавствующих в мероприятиях,шт </t>
  </si>
  <si>
    <r>
      <rPr>
        <sz val="10.5"/>
        <rFont val="Times New Roman"/>
        <family val="1"/>
        <charset val="204"/>
      </rPr>
      <t>Отдел культуры</t>
    </r>
    <r>
      <rPr>
        <sz val="11"/>
        <rFont val="Times New Roman"/>
        <family val="1"/>
        <charset val="204"/>
      </rPr>
      <t>, администрации сельских поселений (по согласованию)</t>
    </r>
  </si>
  <si>
    <t>Управление по культуре и туризму, Отдел культуры, администрации сельских поселений (по согласованию)</t>
  </si>
  <si>
    <t>2.1.10</t>
  </si>
  <si>
    <t>Управление по культуре, спорту, молодежной политике и туризму, Отдел по молодежной политике и спорту</t>
  </si>
  <si>
    <t>Управление по культуре, спорту, молодежной политике и туризму,Отдел по молодежной политике и спорту</t>
  </si>
  <si>
    <t>Оснащение объектов спортивной инфраструктуры спортивно-технологическим оборудованием</t>
  </si>
  <si>
    <t>11.1.10</t>
  </si>
  <si>
    <t>Основное мероприятие: «Организация библиотечного обслуживания населения, комплектование и обеспечение сохранности библиотечных фондов библиотек поселения»</t>
  </si>
  <si>
    <t>9.1.5</t>
  </si>
  <si>
    <t>Конкурс проектов направленных на поддержку развития социального туризма</t>
  </si>
  <si>
    <t>Организация социально-значимых мероприятий, в том числе районных конкурсов, фестивалей, профессиональных праздников и других мероприятий, в том                                                                                                                                                                                                                                                   числе:</t>
  </si>
  <si>
    <t>Задача 9 "Организация библиотечного обслуживания населения, комплектование и обеспечение сохранности библиотечных фондов библиотек поселения"</t>
  </si>
  <si>
    <t>Софинансирование приобретения помещения для обеспечения поселений, входящих в состав муниципального района услугами по организации досуга и обеспечения жителей поселения услугами организаций культуры</t>
  </si>
  <si>
    <t>3.4.</t>
  </si>
  <si>
    <t>Основное мероприятие 3 "Создание условий для обеспечения поселений, входящих в состав муниципального района услугами по организации досуга и обеспечения жителей поселения услугами организаций культуры", в том числе</t>
  </si>
  <si>
    <t>Основное мероприятие 4"Софинансирование приобретения помещения для обеспечения поселений, входящих в состав муниципального района услугами по организации досуга и обеспечения жителей поселения услугами организаций культуры"</t>
  </si>
  <si>
    <t>3.4.1.</t>
  </si>
  <si>
    <t>Основное мероприятие " Создание благоприятных условий для увеличения охвата населения спортом и физической культурой", в том числе:</t>
  </si>
  <si>
    <t>9.1.6.</t>
  </si>
  <si>
    <t>Софинансирование на Создание модельных муниципальных библиотек по результутам конкурсного отбора</t>
  </si>
  <si>
    <t>11.1.11</t>
  </si>
  <si>
    <t>Приобретение спортивного инвентаря и оборудования для спортивных школ</t>
  </si>
  <si>
    <t>Уровень обеспеченности граждан спортивными сооружениями исходя из единовременной пропускной способности объектов спорта (%)</t>
  </si>
  <si>
    <t>К1 - доля занимающихся физической культурой в численности населения Томского района от 3 до 79 лет;</t>
  </si>
  <si>
    <t xml:space="preserve">К1 = (Р1 + Р2) / Р3, где:
К1 - доля занимающихся физической культурой в численности детей и молодежи Томского района;
Р1 - количество детей и молодежи, занимающихся физической культурой и спортом в учреждениях дополнительного образования, ОУ, МАУ "ЦФКиС";
Р2 - количество детей и молодежи занимающихся физической культурой и спортом по месту жительства в физкультурно-спортивных клубах;
Р3 - число детей и молодежи Томского района
</t>
  </si>
  <si>
    <t>Управление по социальной политике Администрации Томского района; Управление по культуре, спорту, молодёжной политике и туризму Администрации Томского района</t>
  </si>
  <si>
    <t xml:space="preserve">К1 = (Р1 + Р2) / Р3, где:
К1 - доля занимающихся физической культурой в численности граждан среднего возраста Томского района;
Р1 - количество граждан среднего возраста, занимающихся физической культурой и спортом в учреждениях дополнительного образования, ОУ, МАУ "ЦФКиС";
Р2 - количество граждан среднего возраста занимающихся физической культурой и спортом по месту жительства в физкультурно-спортивных клубах;
Р3 - число граждан среднего возраста Томского района
</t>
  </si>
  <si>
    <t>К1 = (Р1 + Р2) / Р3, где:
К1 - доля занимающихся физической культурой в численности граждан старшего возраста Томского района;
Р1 - количество граждан старшего возраста, занимающихся физической культурой и спортом в учреждениях дополнительного образования, ОУ, МАУ "ЦФКиС";
Р2 - количество граждан старшего возраста занимающихся физической культурой и спортом по месту жительства в физкультурно-спортивных клубах;
Р3 - число граждан старшего возраста Томского района</t>
  </si>
  <si>
    <t xml:space="preserve">Уровень обеспеченности граждан спортивными сооружениями исходя из единовременной пропускной способности объектов спорта </t>
  </si>
  <si>
    <t>ЕПС= ЕПСфакт/ЕПСнорм х 100, где:</t>
  </si>
  <si>
    <t>ЕПС - Уровень обеспеченности граждан спортивными сооружениями исходя из единовременной пропускной способности объектов спорта</t>
  </si>
  <si>
    <t>ЕПСнорм - нормативная потребность в объектах спортивной инфраструктуры, исходя из единовременной пропускной способности спортивных сооружений, рассчитанная в соответствии с методическими рекомендациями о применении нормативов и норм при определении потребности субъектов Российской Федерации в объектах физической культуры и спорта, утвержденными приказом Минспорта России от 21 марта 2018 г. №244.</t>
  </si>
  <si>
    <t>ЕПСфакт - единовременная пропускная способность имеющихся спортивных сооружений, в соответствии с данными федерального статистического наблюдения по форме №1-ФК "Сведения о физической  культуре и спорте"</t>
  </si>
  <si>
    <t>Софинансирование на создание модельных муниципальных библиотек</t>
  </si>
  <si>
    <t>2.1.11.</t>
  </si>
  <si>
    <t>Управление образования</t>
  </si>
  <si>
    <t>Отдел по молодежной политике и спорту, Управлени е по культуре и спорту Администрации Томского района</t>
  </si>
  <si>
    <t>Администрации сельских поселений Томского района, Управлени е по культуре и спорту Администрации Томского района</t>
  </si>
  <si>
    <t>Администрации сельских поселений Томского района, Отдел по молодежной политике и спорту, Управлени е по культуре и спорту Администрации Томского района</t>
  </si>
  <si>
    <t xml:space="preserve">Управление по социальной политике Администрации Томского района
Управление по культуре, спорту, молодёжной политике и туризму Администрации Томского района
Управление Делами
</t>
  </si>
  <si>
    <t>Задача 4 "Совершенствование системы поощрений граждан и коллективов организаций Томского района"</t>
  </si>
  <si>
    <t xml:space="preserve">Задача 4 «Совершенствование системы поощрений граждан и коллективов организаций Томского района»  </t>
  </si>
  <si>
    <t xml:space="preserve">Показатели задачи 4 подпрограммы 3. Совершенствование системы поощрений граждан и коллективов организаций Томского района </t>
  </si>
  <si>
    <t>Доля жителей, привлекаемых к поощрению на территории Томского района</t>
  </si>
  <si>
    <t>К - доля жителей, привлекаемых к поощрению на территории Томского района;</t>
  </si>
  <si>
    <t>N1 - количество поощренных граждан;</t>
  </si>
  <si>
    <t>Кн – численность населения Томского района</t>
  </si>
  <si>
    <t>Управление Делами</t>
  </si>
  <si>
    <t xml:space="preserve">Задача 4 "Совершенствование системы поощрений граждан и коллективов организаций Томского района"  </t>
  </si>
  <si>
    <t>4.1</t>
  </si>
  <si>
    <t>Совершенствование системы поощрений граждан и коллективов организаций Томского района</t>
  </si>
  <si>
    <t>Управление Делами Администрации Томского района</t>
  </si>
  <si>
    <t>Доля занимающихся физической культурой в численности населения Томского района от 3 до 79 лет, %</t>
  </si>
  <si>
    <t xml:space="preserve">16                                           Задача 4 подпрограммы 3 «Совершенствование системы поощрений граждан и коллективов организаций Томского района»  </t>
  </si>
  <si>
    <t xml:space="preserve">Совершенствование системы поощрений граждан и коллективов организаций Томского района </t>
  </si>
  <si>
    <t xml:space="preserve">Основное мероприятие. "Совершенствование системы поощрений граждан и коллективов организаций Томского района" </t>
  </si>
  <si>
    <t>Сельские поселения, МАУ ЦФКиС</t>
  </si>
  <si>
    <t>Укрепление материально – технической базы муниципального автономного учреждения «Центр физической культуры и спорта Томского района»</t>
  </si>
  <si>
    <t>10.1.4</t>
  </si>
  <si>
    <t>Укрепление материально-технической базы «Центр физической культуры и спорта Томского района»</t>
  </si>
  <si>
    <t>Количество учреждений,шт</t>
  </si>
  <si>
    <t>Количество учреждений, шт</t>
  </si>
  <si>
    <t>2016 - 2020 годы и прогноз на 2021 и 2022 годы</t>
  </si>
  <si>
    <t>17</t>
  </si>
  <si>
    <t>17.1.</t>
  </si>
  <si>
    <t>17.1.1.</t>
  </si>
  <si>
    <t>17.1.2.</t>
  </si>
  <si>
    <t>17.1.3</t>
  </si>
  <si>
    <t>17.2.</t>
  </si>
  <si>
    <t>17.1.4</t>
  </si>
  <si>
    <t>17.2.1.</t>
  </si>
  <si>
    <t>17.2.2.</t>
  </si>
  <si>
    <t>17.2.3.</t>
  </si>
  <si>
    <t>17.2.4.</t>
  </si>
  <si>
    <t>17.2.5.</t>
  </si>
  <si>
    <t>17.2.6.</t>
  </si>
  <si>
    <t>17.2.7.</t>
  </si>
  <si>
    <t>17.2.8.</t>
  </si>
  <si>
    <t>17.2.9.</t>
  </si>
  <si>
    <t>17.2.10.</t>
  </si>
  <si>
    <t>17.2.11.</t>
  </si>
  <si>
    <t>17.2.12.</t>
  </si>
  <si>
    <t>17.2.13.</t>
  </si>
  <si>
    <t>Количество посетителей и участников  мероприятий, чел.</t>
  </si>
  <si>
    <t>2016 - 2020 годы и прогноз на 2021-2022 годы</t>
  </si>
  <si>
    <t>Количество посетителей и участников  мероприятий</t>
  </si>
  <si>
    <t>Количество помещений, ед.</t>
  </si>
  <si>
    <t>Количество модельных муниципальных библиотек, ед</t>
  </si>
  <si>
    <t>Доля граждан старшего поколения, привлекаемых к участию в мероприятиях, проводимых на территории Томского района,%</t>
  </si>
  <si>
    <t>2016 - 2020 годы и на прогнозный 2021 и 2022 годы</t>
  </si>
  <si>
    <t>Показатели задачи 9 подпрограммы 1 Организация библиотечного обслуживания населения, комплектование и обеспечение сохранности библиотечных фондов библиотек поселения</t>
  </si>
  <si>
    <t>Количество новых книг в фондах библиотек Томского района</t>
  </si>
  <si>
    <t>Шт..</t>
  </si>
  <si>
    <t>Кобщ. - общее количество новых книг в фондах библиотек Томского района</t>
  </si>
  <si>
    <r>
      <t>Кобщ. = К</t>
    </r>
    <r>
      <rPr>
        <vertAlign val="subscript"/>
        <sz val="11"/>
        <color theme="1"/>
        <rFont val="Times New Roman"/>
        <family val="1"/>
        <charset val="204"/>
      </rPr>
      <t>1</t>
    </r>
    <r>
      <rPr>
        <sz val="11"/>
        <color theme="1"/>
        <rFont val="Times New Roman"/>
        <family val="1"/>
        <charset val="204"/>
      </rPr>
      <t xml:space="preserve"> + К</t>
    </r>
    <r>
      <rPr>
        <vertAlign val="subscript"/>
        <sz val="11"/>
        <color theme="1"/>
        <rFont val="Times New Roman"/>
        <family val="1"/>
        <charset val="204"/>
      </rPr>
      <t>2</t>
    </r>
    <r>
      <rPr>
        <sz val="11"/>
        <color theme="1"/>
        <rFont val="Times New Roman"/>
        <family val="1"/>
        <charset val="204"/>
      </rPr>
      <t xml:space="preserve"> ... К</t>
    </r>
    <r>
      <rPr>
        <vertAlign val="subscript"/>
        <sz val="11"/>
        <color theme="1"/>
        <rFont val="Times New Roman"/>
        <family val="1"/>
        <charset val="204"/>
      </rPr>
      <t>N</t>
    </r>
    <r>
      <rPr>
        <sz val="11"/>
        <color theme="1"/>
        <rFont val="Times New Roman"/>
        <family val="1"/>
        <charset val="204"/>
      </rPr>
      <t>, где:</t>
    </r>
  </si>
  <si>
    <r>
      <t>К</t>
    </r>
    <r>
      <rPr>
        <vertAlign val="subscript"/>
        <sz val="11"/>
        <color theme="1"/>
        <rFont val="Times New Roman"/>
        <family val="1"/>
        <charset val="204"/>
      </rPr>
      <t>1,2...N</t>
    </r>
    <r>
      <rPr>
        <sz val="11"/>
        <color theme="1"/>
        <rFont val="Times New Roman"/>
        <family val="1"/>
        <charset val="204"/>
      </rPr>
      <t xml:space="preserve"> - количество новых книг в фонде библиотеки Томского района;</t>
    </r>
  </si>
  <si>
    <t>Доля занимающихся физической культурой в численности населения Томского района от 3 до 79 лет, %, в том числе :</t>
  </si>
  <si>
    <t>Доля занимающихся физической культурой в численности населения Томского района от 3 до 79 лет, в том числе:</t>
  </si>
  <si>
    <t>Количество учреждений Томского района, предоставляющих услуги физической культуры и спорта населению</t>
  </si>
  <si>
    <t>Уровень обеспеченности граждан спортивными сооружениями исходя из единовременной пропускной способности объектов спорта ,  %</t>
  </si>
  <si>
    <t>Количество жителей Томского района, поощренных денежной премией, шт</t>
  </si>
  <si>
    <t>Доля  жителей Томского района, поощренных денежной премией, %</t>
  </si>
  <si>
    <t>Доля занимающихся физической культурой в численности населения Томского района от 3 до 79 лет</t>
  </si>
  <si>
    <t>1)Доля детей и молодежи (возраст 3-29 лет), проживающих в Томском районе, систематически занимающихся физической культурой и спортом, в общей численности детей и молодежи</t>
  </si>
  <si>
    <t>2)Доля граждан среднего возраста (женщины: 30-54; мужчины: 30-59 лет), проживающих в Томском районе, систематически занимающихся физической культурой и спортом, в общей численности граждан среднего возраста</t>
  </si>
  <si>
    <t>3) Доля граждан старшего возраста (женщины: 55-79; мужчины: 60-79 лет), проживающих в Томском районе, систематически занимающихся физической культурой и спортом, в общей численности граждан старшего возраста</t>
  </si>
  <si>
    <t xml:space="preserve"> 2)Доля граждан среднего возраста (женщины: 30-54; мужчины: 30-59 лет), проживающих в Томском районе, систематически занимающихся физической культурой и спортом, в общей численности граждан среднего возраста</t>
  </si>
  <si>
    <t>3)Доля граждан старшего возраста (женщины: 55-79; мужчины: 60-79 лет), проживающих в Томском районе, систематически занимающихся физической культурой и спортом, в общей численности граждан старшего возраста</t>
  </si>
  <si>
    <t>Чел/посещений</t>
  </si>
  <si>
    <t xml:space="preserve">Основное мероприятие  «Совершенствование системы поощрений граждан и коллективов организаций Томского района»  </t>
  </si>
  <si>
    <t>Доля жителей Томского района, привлекаемых к поощрению Администрацией Томского района,%</t>
  </si>
  <si>
    <t>Прогноз-ный 2021</t>
  </si>
  <si>
    <t>Прогноз-ный 2022</t>
  </si>
  <si>
    <t>10.3</t>
  </si>
  <si>
    <t>10.3.1</t>
  </si>
  <si>
    <t>10.3.2</t>
  </si>
  <si>
    <t>Основное мероприятие "Спорт - норма жизни"»</t>
  </si>
  <si>
    <t>Приобретение оборудования для малобюджетных спортивных площадок по месту жительства и учебы в муниципальных образованиях Томской области, за исключением муниципального образования "Город Томск", муниципального образования "Городской округ закрытое административно-территориальное образование Северск Томской области"</t>
  </si>
  <si>
    <t>Обеспечение условий для развития физической культуры и массового спорта"</t>
  </si>
  <si>
    <t>Приобретение памятных подарков для вручения гражданам и коллективам организации Томского района</t>
  </si>
  <si>
    <t>16.1.2.</t>
  </si>
  <si>
    <t>Основное мероприятие 1 "Создание условий для развития туристической деятельности и поддержка развития приоритетных направлений туризма", в том числе:</t>
  </si>
  <si>
    <t>10.3.3</t>
  </si>
  <si>
    <t>Приобретение в муниципальную собственность объектов спортивного назанчения</t>
  </si>
  <si>
    <t>Основное мероприятие "Разработка ПСД спортивных объектов Томского района"</t>
  </si>
  <si>
    <t>10.4</t>
  </si>
  <si>
    <t>26/4208</t>
  </si>
  <si>
    <t>5</t>
  </si>
  <si>
    <t>Проведения Всероссийской акции «Сад  памяти» на территории Томской области</t>
  </si>
  <si>
    <t>Количество высаживаемых деревьев , шт.</t>
  </si>
  <si>
    <t>не прибавленно к общей сумме</t>
  </si>
  <si>
    <t>16.2</t>
  </si>
  <si>
    <t>Количество памятных подарков для вручения жителям Томского района,  шт</t>
  </si>
  <si>
    <t>по реш.АТР</t>
  </si>
  <si>
    <t>Основное мероприятие 1 "Спорт- норма жизни", в том числе</t>
  </si>
  <si>
    <t>Учреждения, подведомственные Управлению по культуре, администрации сельских поселений (по согласованию)</t>
  </si>
  <si>
    <t>Учреждения, подведомственные Управлению по культуре, администрации сельских поселений (по согласованию))</t>
  </si>
  <si>
    <t>Администрация Рыбаловского сельского поселения</t>
  </si>
  <si>
    <t>1.3.1</t>
  </si>
  <si>
    <t>1.3.2</t>
  </si>
  <si>
    <t>1.3.3</t>
  </si>
  <si>
    <t>1.3.4</t>
  </si>
  <si>
    <t>Администрации сельских поселений Томского района,  Управление по культуре, спорту, молодежной политике и туризму  Администрации Томского района</t>
  </si>
  <si>
    <t xml:space="preserve"> Управление по культуре, спорту, молодежной политике и туризму  Администрации Томского района</t>
  </si>
  <si>
    <t>Управление по культуре, спорту, молодежной политике и туризму  Администрации Томского района</t>
  </si>
  <si>
    <t>Отдел культуры, МБОУ ДО ДШИ администрации сельских поселений (по согласованию),МБУ ЦД Управление по культуре, спорту, молодежной политике и туризму Администрации Томского района</t>
  </si>
  <si>
    <t>Отдел культуры,Управление по культуре, спорту, молодежной политике и туризму Администрации Томского района</t>
  </si>
  <si>
    <t>Отдел культуры, Управление по культуре, спорту, молодежной политике и туризму Администрации Томского района</t>
  </si>
  <si>
    <t>Отдел культурыУправление по культуре, спорту, молодежной политике и туризму Администрации Томского района</t>
  </si>
  <si>
    <t>Управление по культуре, спорту, молодежной политике и туризму Администрации Томского района, МБУ "МЦБТР"</t>
  </si>
  <si>
    <t>Управление по культуре, спорту, молодежной политике и туризму Администрации Томского района, администрации сельских поселений (по согласованию)</t>
  </si>
  <si>
    <t>Отдел по молодежной политике и спорту, Управление по культуре, спорту, молодежной политике и туризму Администрации Томского района</t>
  </si>
  <si>
    <t>Отдел по молодежной политике и спорту, администрации сельских поселений (по согласованию), Управление по культуре, спорту, молодежной политике и туризму Администрации Томского района</t>
  </si>
  <si>
    <t xml:space="preserve"> Управление по культуре, спорту, молодежной политике и туризму Администрации Томского района</t>
  </si>
  <si>
    <t>Управление по социальной политике Администрации Томского района,Управление по культуре, спорту, молодёжной политике и туризмуАдминистрации Томского района;                          МБУ "КСЦ "Радость" п. Молодежный, МБУ "ЦД",МБУ "ДК с.Рыбалово".</t>
  </si>
  <si>
    <t>13.1.11</t>
  </si>
  <si>
    <t xml:space="preserve"> Проведение Всероссийской акции «Сад памяти» на территории Томской области в 2020 году, посвященной памяти о событиях и участниках Великой Отечественной войны и празднование 75-летие Победы в муниципальных районах  </t>
  </si>
  <si>
    <t>Управление по социальной политике Администрации Томского района,Управление по культуре, спорту, молодёжной политике и туризму Администрации Томского района МБУ «МЦБТР»</t>
  </si>
  <si>
    <t>1.1.11.</t>
  </si>
  <si>
    <t xml:space="preserve">Проведение Всероссийской акции «Сад памяти» на территории Томской области в 2020 году, посвященной памяти о событиях и участниках Великой Отечественной войны и празднование 75-летие Победы в муниципальных районах </t>
  </si>
  <si>
    <t>Количество саженцев, шт.; количество табличек, шт.</t>
  </si>
  <si>
    <t>166/14</t>
  </si>
  <si>
    <t>Количество высаженных деревьев и количество поставленных табличек</t>
  </si>
  <si>
    <t>Шт.</t>
  </si>
  <si>
    <t xml:space="preserve">К - общее количество саженцев и табличек;К 1 - количество саженцев 1-го сельского поселения, </t>
  </si>
  <si>
    <t>К н - количествотабличек н-го сельского поселения</t>
  </si>
  <si>
    <t>Управление по социальной политике Администрации Томского района, Управление образования Администрации Томского района, ОМВД России по Томскому району</t>
  </si>
  <si>
    <t>Управление по социальной политике Администрации Томского района, ОМВД России по Томскому району</t>
  </si>
  <si>
    <t>Количество разработанных проектно-сметных документаций, ед.</t>
  </si>
  <si>
    <t>ГСМ, л.</t>
  </si>
  <si>
    <t>Количество учреждений, укрепивших материально-техническую базу, ед.</t>
  </si>
  <si>
    <t>Количество учреждений, ед.</t>
  </si>
  <si>
    <t>Количество закупленных комплектов спотривно-технологического оборудования, ед.</t>
  </si>
  <si>
    <t>Количество спортивных школ, ед.</t>
  </si>
  <si>
    <t>Количество комплектов оборудования, приобретенных для малобюджетных спортивных площадок, ед.;
Количество созданных малобюджетных спортивных площадок по месту жительства и учебы в муниципальном образовании "Томский район", ед.</t>
  </si>
  <si>
    <t>12;12</t>
  </si>
  <si>
    <t>4;4</t>
  </si>
  <si>
    <t>Количество инструкторов по спорту на территории Томского района, ставок</t>
  </si>
  <si>
    <t>Количество объектов спортивного назначения, приобретенных в муниципальную собственность муниципального образования "Томский район", ед.</t>
  </si>
</sst>
</file>

<file path=xl/styles.xml><?xml version="1.0" encoding="utf-8"?>
<styleSheet xmlns="http://schemas.openxmlformats.org/spreadsheetml/2006/main">
  <numFmts count="6">
    <numFmt numFmtId="43" formatCode="_-* #,##0.00_р_._-;\-* #,##0.00_р_._-;_-* &quot;-&quot;??_р_._-;_-@_-"/>
    <numFmt numFmtId="164" formatCode="_-* #,##0.00\ _р_._-;\-* #,##0.00\ _р_._-;_-* &quot;-&quot;??\ _р_._-;_-@_-"/>
    <numFmt numFmtId="165" formatCode="0.0"/>
    <numFmt numFmtId="166" formatCode="#,##0.0_ ;\-#,##0.0\ "/>
    <numFmt numFmtId="167" formatCode="_-* #,##0.0\ _р_._-;\-* #,##0.0\ _р_._-;_-* &quot;-&quot;??\ _р_._-;_-@_-"/>
    <numFmt numFmtId="168" formatCode="#,##0.0\ _₽"/>
  </numFmts>
  <fonts count="35">
    <font>
      <sz val="11"/>
      <color theme="1"/>
      <name val="Calibri"/>
      <family val="2"/>
      <scheme val="minor"/>
    </font>
    <font>
      <sz val="11"/>
      <color theme="1"/>
      <name val="Times New Roman"/>
      <family val="1"/>
      <charset val="204"/>
    </font>
    <font>
      <b/>
      <sz val="11"/>
      <color theme="1"/>
      <name val="Times New Roman"/>
      <family val="1"/>
      <charset val="204"/>
    </font>
    <font>
      <b/>
      <sz val="11"/>
      <color theme="1"/>
      <name val="Calibri"/>
      <family val="2"/>
      <scheme val="minor"/>
    </font>
    <font>
      <sz val="11"/>
      <name val="Times New Roman"/>
      <family val="1"/>
      <charset val="204"/>
    </font>
    <font>
      <b/>
      <sz val="11"/>
      <name val="Times New Roman"/>
      <family val="1"/>
      <charset val="204"/>
    </font>
    <font>
      <sz val="10"/>
      <color theme="1"/>
      <name val="Times New Roman"/>
      <family val="1"/>
      <charset val="204"/>
    </font>
    <font>
      <b/>
      <sz val="10"/>
      <color theme="1"/>
      <name val="Times New Roman"/>
      <family val="1"/>
      <charset val="204"/>
    </font>
    <font>
      <sz val="10"/>
      <color theme="1"/>
      <name val="Calibri"/>
      <family val="2"/>
      <scheme val="minor"/>
    </font>
    <font>
      <sz val="12"/>
      <color theme="1"/>
      <name val="Times New Roman"/>
      <family val="1"/>
      <charset val="204"/>
    </font>
    <font>
      <sz val="12"/>
      <name val="Times New Roman"/>
      <family val="1"/>
      <charset val="204"/>
    </font>
    <font>
      <sz val="11"/>
      <color rgb="FFFF0000"/>
      <name val="Times New Roman"/>
      <family val="1"/>
      <charset val="204"/>
    </font>
    <font>
      <sz val="10.5"/>
      <color theme="1"/>
      <name val="Times New Roman"/>
      <family val="1"/>
      <charset val="204"/>
    </font>
    <font>
      <sz val="11"/>
      <color rgb="FF000000"/>
      <name val="Times New Roman"/>
      <family val="1"/>
      <charset val="204"/>
    </font>
    <font>
      <u/>
      <sz val="11"/>
      <color theme="10"/>
      <name val="Calibri"/>
      <family val="2"/>
      <scheme val="minor"/>
    </font>
    <font>
      <vertAlign val="subscript"/>
      <sz val="11"/>
      <color theme="1"/>
      <name val="Times New Roman"/>
      <family val="1"/>
      <charset val="204"/>
    </font>
    <font>
      <sz val="12"/>
      <color theme="1"/>
      <name val="Calibri"/>
      <family val="2"/>
      <scheme val="minor"/>
    </font>
    <font>
      <sz val="12"/>
      <name val="Calibri"/>
      <family val="2"/>
      <scheme val="minor"/>
    </font>
    <font>
      <sz val="11"/>
      <name val="Calibri"/>
      <family val="2"/>
      <scheme val="minor"/>
    </font>
    <font>
      <b/>
      <sz val="12"/>
      <name val="Times New Roman"/>
      <family val="1"/>
      <charset val="204"/>
    </font>
    <font>
      <b/>
      <sz val="10"/>
      <color theme="1"/>
      <name val="Calibri"/>
      <family val="2"/>
      <scheme val="minor"/>
    </font>
    <font>
      <sz val="10.5"/>
      <name val="Times New Roman"/>
      <family val="1"/>
      <charset val="204"/>
    </font>
    <font>
      <u/>
      <sz val="11"/>
      <name val="Times New Roman"/>
      <family val="1"/>
      <charset val="204"/>
    </font>
    <font>
      <b/>
      <sz val="11"/>
      <color rgb="FFFF0000"/>
      <name val="Times New Roman"/>
      <family val="1"/>
      <charset val="204"/>
    </font>
    <font>
      <b/>
      <sz val="11"/>
      <color theme="1"/>
      <name val="Calibri"/>
      <family val="2"/>
      <charset val="204"/>
      <scheme val="minor"/>
    </font>
    <font>
      <sz val="10"/>
      <color rgb="FF000000"/>
      <name val="Times New Roman"/>
      <family val="1"/>
      <charset val="204"/>
    </font>
    <font>
      <sz val="10"/>
      <name val="Calibri"/>
      <family val="2"/>
      <scheme val="minor"/>
    </font>
    <font>
      <sz val="11"/>
      <name val="Calibri"/>
      <family val="2"/>
      <charset val="204"/>
      <scheme val="minor"/>
    </font>
    <font>
      <sz val="10"/>
      <color theme="0"/>
      <name val="Calibri"/>
      <family val="2"/>
      <scheme val="minor"/>
    </font>
    <font>
      <sz val="11"/>
      <color theme="0"/>
      <name val="Calibri"/>
      <family val="2"/>
      <scheme val="minor"/>
    </font>
    <font>
      <b/>
      <sz val="11"/>
      <color theme="0"/>
      <name val="Calibri"/>
      <family val="2"/>
      <scheme val="minor"/>
    </font>
    <font>
      <sz val="11"/>
      <color theme="0"/>
      <name val="Times New Roman"/>
      <family val="1"/>
      <charset val="204"/>
    </font>
    <font>
      <b/>
      <sz val="11"/>
      <color theme="0"/>
      <name val="Times New Roman"/>
      <family val="1"/>
      <charset val="204"/>
    </font>
    <font>
      <b/>
      <sz val="12"/>
      <color theme="1"/>
      <name val="Times New Roman"/>
      <family val="1"/>
      <charset val="204"/>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3">
    <xf numFmtId="0" fontId="0" fillId="0" borderId="0"/>
    <xf numFmtId="0" fontId="14" fillId="0" borderId="0" applyNumberFormat="0" applyFill="0" applyBorder="0" applyAlignment="0" applyProtection="0"/>
    <xf numFmtId="164" fontId="34" fillId="0" borderId="0" applyFont="0" applyFill="0" applyBorder="0" applyAlignment="0" applyProtection="0"/>
  </cellStyleXfs>
  <cellXfs count="538">
    <xf numFmtId="0" fontId="0" fillId="0" borderId="0" xfId="0"/>
    <xf numFmtId="165"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1" fillId="0" borderId="0" xfId="0" applyFont="1" applyBorder="1" applyAlignment="1">
      <alignment horizontal="center" vertical="center" wrapText="1"/>
    </xf>
    <xf numFmtId="165" fontId="2" fillId="0" borderId="1" xfId="0" applyNumberFormat="1" applyFont="1" applyBorder="1" applyAlignment="1">
      <alignment horizontal="center" vertical="center" wrapText="1"/>
    </xf>
    <xf numFmtId="0" fontId="0" fillId="0" borderId="0" xfId="0" applyBorder="1" applyAlignment="1">
      <alignment horizontal="center" vertical="center" wrapText="1"/>
    </xf>
    <xf numFmtId="0" fontId="1" fillId="0" borderId="0" xfId="0" applyFont="1" applyAlignment="1">
      <alignment horizontal="left" vertical="center" wrapText="1"/>
    </xf>
    <xf numFmtId="1" fontId="1" fillId="0" borderId="0" xfId="0" applyNumberFormat="1" applyFont="1" applyAlignment="1">
      <alignment horizontal="center" vertical="center" wrapText="1"/>
    </xf>
    <xf numFmtId="0" fontId="0" fillId="0" borderId="0" xfId="0" applyAlignment="1">
      <alignment horizontal="left" vertical="center" wrapText="1"/>
    </xf>
    <xf numFmtId="49" fontId="1" fillId="0" borderId="0" xfId="0" applyNumberFormat="1" applyFont="1" applyAlignment="1">
      <alignment horizontal="center" vertical="center" wrapText="1"/>
    </xf>
    <xf numFmtId="165" fontId="1"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165" fontId="1" fillId="0" borderId="1" xfId="0" applyNumberFormat="1" applyFont="1" applyBorder="1" applyAlignment="1">
      <alignment horizontal="center" vertical="center" wrapText="1"/>
    </xf>
    <xf numFmtId="0" fontId="0" fillId="0" borderId="0" xfId="0" applyAlignment="1">
      <alignment vertical="center" wrapText="1"/>
    </xf>
    <xf numFmtId="0" fontId="1" fillId="0" borderId="1" xfId="0" applyFont="1" applyBorder="1" applyAlignment="1">
      <alignment vertical="center" wrapText="1"/>
    </xf>
    <xf numFmtId="0" fontId="2" fillId="0" borderId="1" xfId="0" applyFont="1" applyBorder="1" applyAlignment="1">
      <alignment vertical="center" wrapText="1"/>
    </xf>
    <xf numFmtId="0" fontId="1" fillId="0" borderId="3" xfId="0" applyFont="1" applyBorder="1" applyAlignment="1">
      <alignment vertical="center" wrapText="1"/>
    </xf>
    <xf numFmtId="0" fontId="0" fillId="0" borderId="0" xfId="0" applyAlignment="1">
      <alignment vertical="center"/>
    </xf>
    <xf numFmtId="0" fontId="0" fillId="0" borderId="0" xfId="0" applyBorder="1"/>
    <xf numFmtId="0" fontId="1"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left" vertical="center" wrapText="1"/>
    </xf>
    <xf numFmtId="1" fontId="1"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165" fontId="1" fillId="0" borderId="1" xfId="0" applyNumberFormat="1" applyFont="1" applyBorder="1" applyAlignment="1">
      <alignment horizontal="center" vertical="center" wrapText="1"/>
    </xf>
    <xf numFmtId="165" fontId="5" fillId="0" borderId="1" xfId="0"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65" fontId="10" fillId="0" borderId="1" xfId="0" applyNumberFormat="1" applyFont="1" applyFill="1" applyBorder="1" applyAlignment="1">
      <alignment horizontal="center" vertical="center" wrapText="1"/>
    </xf>
    <xf numFmtId="0" fontId="1" fillId="0" borderId="13" xfId="0" applyFont="1" applyBorder="1" applyAlignment="1">
      <alignment horizontal="center" vertical="center" wrapText="1"/>
    </xf>
    <xf numFmtId="0" fontId="1" fillId="0" borderId="13" xfId="0" applyFont="1" applyBorder="1" applyAlignment="1">
      <alignment vertical="center" wrapText="1"/>
    </xf>
    <xf numFmtId="0" fontId="1" fillId="0" borderId="14" xfId="0" applyFont="1" applyBorder="1" applyAlignment="1">
      <alignment vertical="center" wrapText="1"/>
    </xf>
    <xf numFmtId="0" fontId="0" fillId="0" borderId="14" xfId="0" applyBorder="1" applyAlignment="1">
      <alignment vertical="center" wrapText="1"/>
    </xf>
    <xf numFmtId="0" fontId="0" fillId="0" borderId="13" xfId="0" applyBorder="1" applyAlignment="1">
      <alignment vertical="center" wrapText="1"/>
    </xf>
    <xf numFmtId="0" fontId="1" fillId="0" borderId="11" xfId="0" applyFont="1" applyBorder="1" applyAlignment="1">
      <alignment horizontal="center" vertical="center" wrapText="1"/>
    </xf>
    <xf numFmtId="0" fontId="1" fillId="0" borderId="17" xfId="0" applyFont="1" applyBorder="1" applyAlignment="1">
      <alignment horizontal="center" vertical="center" wrapText="1"/>
    </xf>
    <xf numFmtId="0" fontId="13" fillId="0" borderId="13" xfId="0" applyFont="1" applyBorder="1" applyAlignment="1">
      <alignment vertical="center" wrapText="1"/>
    </xf>
    <xf numFmtId="165"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65" fontId="4" fillId="2" borderId="0"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165" fontId="1" fillId="2" borderId="0" xfId="0" applyNumberFormat="1" applyFont="1" applyFill="1" applyBorder="1" applyAlignment="1">
      <alignment horizontal="center" vertical="center" wrapText="1"/>
    </xf>
    <xf numFmtId="165" fontId="18" fillId="2" borderId="0" xfId="0" applyNumberFormat="1" applyFont="1" applyFill="1" applyBorder="1" applyAlignment="1">
      <alignment horizontal="center" vertical="center" wrapText="1"/>
    </xf>
    <xf numFmtId="0" fontId="18" fillId="2" borderId="0" xfId="0" applyFont="1" applyFill="1" applyBorder="1" applyAlignment="1">
      <alignment horizontal="center" vertical="center" wrapText="1"/>
    </xf>
    <xf numFmtId="165" fontId="10" fillId="2" borderId="1" xfId="0" applyNumberFormat="1" applyFont="1" applyFill="1" applyBorder="1" applyAlignment="1">
      <alignment horizontal="center" vertical="center" wrapText="1"/>
    </xf>
    <xf numFmtId="165" fontId="0" fillId="2" borderId="0" xfId="0" applyNumberFormat="1" applyFont="1" applyFill="1" applyBorder="1" applyAlignment="1">
      <alignment horizontal="center" vertical="center" wrapText="1"/>
    </xf>
    <xf numFmtId="165" fontId="0" fillId="2" borderId="0" xfId="0" applyNumberFormat="1" applyFill="1" applyBorder="1" applyAlignment="1">
      <alignment horizontal="center" vertical="center" wrapText="1"/>
    </xf>
    <xf numFmtId="0" fontId="0" fillId="0" borderId="0" xfId="0"/>
    <xf numFmtId="0" fontId="1" fillId="0" borderId="13" xfId="0" applyFont="1" applyBorder="1" applyAlignment="1">
      <alignment horizontal="center" vertical="center" wrapText="1"/>
    </xf>
    <xf numFmtId="0" fontId="1" fillId="0" borderId="13" xfId="0" applyFont="1" applyBorder="1" applyAlignment="1">
      <alignment vertical="center" wrapText="1"/>
    </xf>
    <xf numFmtId="0" fontId="1" fillId="0" borderId="14" xfId="0" applyFont="1" applyBorder="1" applyAlignment="1">
      <alignment vertical="center" wrapText="1"/>
    </xf>
    <xf numFmtId="0" fontId="12" fillId="0" borderId="14" xfId="0" applyFont="1" applyBorder="1" applyAlignment="1">
      <alignment vertical="center" wrapText="1"/>
    </xf>
    <xf numFmtId="0" fontId="0" fillId="0" borderId="14" xfId="0" applyBorder="1" applyAlignment="1">
      <alignment vertical="center" wrapText="1"/>
    </xf>
    <xf numFmtId="0" fontId="0" fillId="0" borderId="13" xfId="0" applyBorder="1" applyAlignment="1">
      <alignment vertical="center" wrapText="1"/>
    </xf>
    <xf numFmtId="0" fontId="1" fillId="0" borderId="11" xfId="0" applyFont="1" applyBorder="1" applyAlignment="1">
      <alignment horizontal="center" vertical="center" wrapText="1"/>
    </xf>
    <xf numFmtId="0" fontId="12" fillId="0" borderId="13" xfId="0" applyFont="1" applyBorder="1" applyAlignment="1">
      <alignment vertical="center" wrapText="1"/>
    </xf>
    <xf numFmtId="165" fontId="1" fillId="0" borderId="1" xfId="0" applyNumberFormat="1" applyFont="1" applyBorder="1" applyAlignment="1">
      <alignment horizontal="center" vertical="center" wrapText="1"/>
    </xf>
    <xf numFmtId="165" fontId="23" fillId="2" borderId="1"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13" fillId="0" borderId="13" xfId="0" applyFont="1" applyBorder="1" applyAlignment="1">
      <alignment horizontal="center" vertical="center" wrapText="1"/>
    </xf>
    <xf numFmtId="0" fontId="4" fillId="0" borderId="1" xfId="0" applyFont="1" applyBorder="1" applyAlignment="1">
      <alignment vertical="center" wrapText="1"/>
    </xf>
    <xf numFmtId="3" fontId="4" fillId="2" borderId="1"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18" fillId="2" borderId="0" xfId="0" applyFont="1" applyFill="1" applyAlignment="1"/>
    <xf numFmtId="165" fontId="19" fillId="2" borderId="1" xfId="0" applyNumberFormat="1" applyFont="1" applyFill="1" applyBorder="1" applyAlignment="1">
      <alignment horizontal="center" vertical="center" wrapText="1"/>
    </xf>
    <xf numFmtId="49" fontId="4" fillId="2" borderId="0" xfId="0" applyNumberFormat="1" applyFont="1" applyFill="1" applyAlignment="1">
      <alignment horizontal="center" vertical="center" wrapText="1"/>
    </xf>
    <xf numFmtId="0" fontId="4" fillId="2" borderId="0" xfId="0" applyFont="1" applyFill="1" applyAlignment="1">
      <alignment horizontal="left" vertical="center" wrapText="1"/>
    </xf>
    <xf numFmtId="0" fontId="4" fillId="2" borderId="0" xfId="0" applyFont="1" applyFill="1" applyAlignment="1">
      <alignment horizontal="center" vertical="center" wrapText="1"/>
    </xf>
    <xf numFmtId="165" fontId="4" fillId="2" borderId="0" xfId="0" applyNumberFormat="1" applyFont="1" applyFill="1" applyAlignment="1">
      <alignment horizontal="center" vertical="center" wrapText="1"/>
    </xf>
    <xf numFmtId="0" fontId="4" fillId="2" borderId="1" xfId="0" applyFont="1" applyFill="1" applyBorder="1" applyAlignment="1">
      <alignment horizontal="left" vertical="center" wrapText="1"/>
    </xf>
    <xf numFmtId="0" fontId="18" fillId="0" borderId="0" xfId="0" applyFont="1"/>
    <xf numFmtId="0" fontId="4" fillId="0" borderId="1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vertical="center" wrapText="1"/>
    </xf>
    <xf numFmtId="0" fontId="18" fillId="0" borderId="14" xfId="0" applyFont="1" applyBorder="1" applyAlignment="1">
      <alignment vertical="center" wrapText="1"/>
    </xf>
    <xf numFmtId="0" fontId="4" fillId="0" borderId="22" xfId="0" applyFont="1" applyBorder="1" applyAlignment="1">
      <alignment horizontal="center" vertical="center" wrapText="1"/>
    </xf>
    <xf numFmtId="0" fontId="18" fillId="0" borderId="1" xfId="0" applyFont="1" applyBorder="1" applyAlignment="1">
      <alignment vertical="center" wrapText="1"/>
    </xf>
    <xf numFmtId="0" fontId="27" fillId="0" borderId="1" xfId="0" applyFont="1" applyBorder="1" applyAlignment="1">
      <alignment vertical="center" wrapText="1"/>
    </xf>
    <xf numFmtId="0" fontId="4" fillId="0" borderId="13" xfId="0" applyFont="1" applyBorder="1" applyAlignment="1">
      <alignment vertical="center" wrapText="1"/>
    </xf>
    <xf numFmtId="0" fontId="18" fillId="0" borderId="13" xfId="0" applyFont="1" applyBorder="1" applyAlignment="1">
      <alignment vertical="center" wrapText="1"/>
    </xf>
    <xf numFmtId="165" fontId="4" fillId="2"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xf>
    <xf numFmtId="165" fontId="4" fillId="2" borderId="1" xfId="0" applyNumberFormat="1" applyFont="1" applyFill="1" applyBorder="1" applyAlignment="1" applyProtection="1">
      <alignment horizontal="center" vertical="center"/>
      <protection locked="0"/>
    </xf>
    <xf numFmtId="0" fontId="1" fillId="0" borderId="14" xfId="0" applyFont="1" applyBorder="1" applyAlignment="1">
      <alignment vertical="center" wrapText="1"/>
    </xf>
    <xf numFmtId="0" fontId="1" fillId="0" borderId="13" xfId="0" applyFont="1" applyBorder="1" applyAlignment="1">
      <alignment vertical="center" wrapText="1"/>
    </xf>
    <xf numFmtId="165" fontId="11" fillId="2" borderId="0" xfId="0" applyNumberFormat="1" applyFont="1" applyFill="1" applyBorder="1" applyAlignment="1">
      <alignment horizontal="center" vertical="center" wrapText="1"/>
    </xf>
    <xf numFmtId="0" fontId="16" fillId="0" borderId="0" xfId="0" applyFont="1" applyFill="1" applyAlignment="1">
      <alignment vertical="center" wrapText="1"/>
    </xf>
    <xf numFmtId="165" fontId="1" fillId="2" borderId="0" xfId="0" applyNumberFormat="1" applyFont="1" applyFill="1" applyAlignment="1">
      <alignment horizontal="center" vertical="center" wrapText="1"/>
    </xf>
    <xf numFmtId="0" fontId="2" fillId="2" borderId="0" xfId="0" applyFont="1" applyFill="1" applyAlignment="1">
      <alignment wrapText="1"/>
    </xf>
    <xf numFmtId="0" fontId="1" fillId="2" borderId="0" xfId="0" applyFont="1" applyFill="1" applyAlignment="1">
      <alignment horizontal="center" vertical="center" wrapText="1"/>
    </xf>
    <xf numFmtId="0" fontId="1" fillId="2" borderId="0" xfId="0" applyFont="1" applyFill="1" applyAlignment="1">
      <alignment vertical="center" wrapText="1"/>
    </xf>
    <xf numFmtId="0" fontId="1" fillId="2" borderId="0" xfId="0" applyFont="1" applyFill="1" applyAlignment="1">
      <alignment horizontal="left" vertical="center" wrapText="1"/>
    </xf>
    <xf numFmtId="0" fontId="1" fillId="2" borderId="0" xfId="0" applyFont="1" applyFill="1" applyAlignment="1">
      <alignment wrapText="1"/>
    </xf>
    <xf numFmtId="0" fontId="1"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43" fontId="4" fillId="2" borderId="1" xfId="0" applyNumberFormat="1" applyFont="1" applyFill="1" applyBorder="1" applyAlignment="1">
      <alignment horizontal="center" vertical="center" wrapText="1"/>
    </xf>
    <xf numFmtId="43" fontId="5" fillId="2" borderId="1" xfId="0" applyNumberFormat="1" applyFont="1" applyFill="1" applyBorder="1" applyAlignment="1">
      <alignment horizontal="center" vertical="center" wrapText="1"/>
    </xf>
    <xf numFmtId="1" fontId="1" fillId="2" borderId="0" xfId="0" applyNumberFormat="1" applyFont="1" applyFill="1" applyBorder="1" applyAlignment="1">
      <alignment horizontal="center" vertical="center" wrapText="1"/>
    </xf>
    <xf numFmtId="0" fontId="11" fillId="2" borderId="0" xfId="0" applyFont="1" applyFill="1" applyBorder="1" applyAlignment="1">
      <alignment horizontal="center" vertical="center" wrapText="1"/>
    </xf>
    <xf numFmtId="0" fontId="1" fillId="2" borderId="0" xfId="0" applyFont="1" applyFill="1" applyBorder="1" applyAlignment="1">
      <alignment wrapText="1"/>
    </xf>
    <xf numFmtId="0" fontId="1" fillId="2" borderId="2" xfId="0" applyFont="1" applyFill="1" applyBorder="1" applyAlignment="1">
      <alignment horizontal="center" vertical="center" wrapText="1"/>
    </xf>
    <xf numFmtId="165" fontId="11" fillId="2" borderId="7" xfId="0" applyNumberFormat="1" applyFont="1" applyFill="1" applyBorder="1" applyAlignment="1">
      <alignment horizontal="center" vertical="center" wrapText="1"/>
    </xf>
    <xf numFmtId="49" fontId="1" fillId="2" borderId="0" xfId="0" applyNumberFormat="1" applyFont="1" applyFill="1" applyBorder="1" applyAlignment="1">
      <alignment horizontal="center" vertical="center" wrapText="1"/>
    </xf>
    <xf numFmtId="0" fontId="1" fillId="2" borderId="0" xfId="0" applyFont="1" applyFill="1" applyBorder="1" applyAlignment="1">
      <alignment horizontal="left" vertical="center" wrapText="1"/>
    </xf>
    <xf numFmtId="166" fontId="4" fillId="2" borderId="1" xfId="0" applyNumberFormat="1" applyFont="1" applyFill="1" applyBorder="1" applyAlignment="1">
      <alignment horizontal="center" vertical="center" wrapText="1"/>
    </xf>
    <xf numFmtId="0" fontId="0" fillId="2" borderId="0" xfId="0" applyFill="1" applyBorder="1" applyAlignment="1">
      <alignment horizontal="center" vertical="center" wrapText="1"/>
    </xf>
    <xf numFmtId="0" fontId="0" fillId="2" borderId="0" xfId="0" applyFont="1" applyFill="1" applyAlignment="1">
      <alignment horizontal="center" vertical="center" wrapText="1"/>
    </xf>
    <xf numFmtId="0" fontId="0" fillId="2" borderId="0" xfId="0" applyFill="1" applyAlignment="1">
      <alignment horizontal="center" vertical="center" wrapText="1"/>
    </xf>
    <xf numFmtId="165" fontId="0" fillId="2" borderId="0" xfId="0" applyNumberFormat="1" applyFill="1" applyAlignment="1">
      <alignment horizontal="center" vertical="center" wrapText="1"/>
    </xf>
    <xf numFmtId="165" fontId="29" fillId="2" borderId="0" xfId="0" applyNumberFormat="1" applyFont="1" applyFill="1" applyBorder="1" applyAlignment="1">
      <alignment horizontal="center" vertical="center" wrapText="1"/>
    </xf>
    <xf numFmtId="49" fontId="18" fillId="2" borderId="0" xfId="0" applyNumberFormat="1" applyFont="1" applyFill="1" applyBorder="1" applyAlignment="1">
      <alignment horizontal="center" vertical="center" wrapText="1"/>
    </xf>
    <xf numFmtId="1" fontId="0" fillId="2" borderId="0" xfId="0" applyNumberFormat="1" applyFill="1" applyBorder="1" applyAlignment="1">
      <alignment horizontal="center" vertical="center" wrapText="1"/>
    </xf>
    <xf numFmtId="0" fontId="3" fillId="2" borderId="0" xfId="0" applyFont="1" applyFill="1" applyBorder="1" applyAlignment="1">
      <alignment horizontal="center" vertical="center" wrapText="1"/>
    </xf>
    <xf numFmtId="49" fontId="0" fillId="2" borderId="0" xfId="0" applyNumberFormat="1" applyFill="1" applyBorder="1" applyAlignment="1">
      <alignment horizontal="center" vertical="center" wrapText="1"/>
    </xf>
    <xf numFmtId="0" fontId="29" fillId="2" borderId="0" xfId="0" applyFont="1" applyFill="1" applyBorder="1" applyAlignment="1">
      <alignment horizontal="center" vertical="center" wrapText="1"/>
    </xf>
    <xf numFmtId="165" fontId="5" fillId="2" borderId="1" xfId="0" applyNumberFormat="1" applyFont="1" applyFill="1" applyBorder="1" applyAlignment="1" applyProtection="1">
      <alignment horizontal="center" vertical="center"/>
      <protection locked="0"/>
    </xf>
    <xf numFmtId="165" fontId="19" fillId="0" borderId="1"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165" fontId="2" fillId="2" borderId="0" xfId="0" applyNumberFormat="1" applyFont="1" applyFill="1" applyBorder="1" applyAlignment="1">
      <alignment horizontal="center" vertical="center" wrapText="1"/>
    </xf>
    <xf numFmtId="0" fontId="2" fillId="2" borderId="0" xfId="0" applyFont="1" applyFill="1" applyBorder="1" applyAlignment="1">
      <alignment wrapText="1"/>
    </xf>
    <xf numFmtId="2" fontId="4" fillId="2" borderId="1" xfId="0" applyNumberFormat="1" applyFont="1" applyFill="1" applyBorder="1" applyAlignment="1">
      <alignment horizontal="center" vertical="center"/>
    </xf>
    <xf numFmtId="0" fontId="0" fillId="2" borderId="0" xfId="0" applyFont="1" applyFill="1" applyBorder="1" applyAlignment="1">
      <alignment horizontal="left" vertical="center" wrapText="1"/>
    </xf>
    <xf numFmtId="0" fontId="31" fillId="2" borderId="0" xfId="0" applyFont="1" applyFill="1" applyAlignment="1">
      <alignment vertical="center" wrapText="1"/>
    </xf>
    <xf numFmtId="0" fontId="31" fillId="2" borderId="0" xfId="0" applyFont="1" applyFill="1" applyAlignment="1">
      <alignment horizontal="center" vertical="center" wrapText="1"/>
    </xf>
    <xf numFmtId="1" fontId="31" fillId="2" borderId="0" xfId="0" applyNumberFormat="1" applyFont="1" applyFill="1" applyAlignment="1">
      <alignment horizontal="center" vertical="center" wrapText="1"/>
    </xf>
    <xf numFmtId="1" fontId="1" fillId="2" borderId="0" xfId="0" applyNumberFormat="1" applyFont="1" applyFill="1" applyAlignment="1">
      <alignment horizontal="center" vertical="center" wrapText="1"/>
    </xf>
    <xf numFmtId="0" fontId="18" fillId="2" borderId="1" xfId="0" applyFont="1" applyFill="1" applyBorder="1" applyAlignment="1">
      <alignment horizontal="center" vertical="center" wrapText="1"/>
    </xf>
    <xf numFmtId="165" fontId="1" fillId="2" borderId="0" xfId="0" applyNumberFormat="1" applyFont="1" applyFill="1" applyAlignment="1">
      <alignment vertical="center" wrapText="1"/>
    </xf>
    <xf numFmtId="0" fontId="1" fillId="2" borderId="0" xfId="0" applyFont="1" applyFill="1" applyAlignment="1">
      <alignment horizontal="right" vertical="center" wrapText="1"/>
    </xf>
    <xf numFmtId="0" fontId="5"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pplyProtection="1">
      <alignment horizontal="center" vertical="center" wrapText="1"/>
      <protection locked="0"/>
    </xf>
    <xf numFmtId="49" fontId="4" fillId="2" borderId="0" xfId="0" applyNumberFormat="1" applyFont="1" applyFill="1" applyAlignment="1">
      <alignment vertical="center" wrapText="1"/>
    </xf>
    <xf numFmtId="49" fontId="1" fillId="2" borderId="0" xfId="0" applyNumberFormat="1" applyFont="1" applyFill="1" applyAlignment="1">
      <alignment vertical="center" wrapText="1"/>
    </xf>
    <xf numFmtId="0" fontId="32" fillId="2" borderId="0" xfId="0" applyFont="1" applyFill="1" applyAlignment="1">
      <alignment vertical="center" wrapText="1"/>
    </xf>
    <xf numFmtId="0" fontId="2" fillId="2" borderId="0" xfId="0" applyFont="1" applyFill="1" applyAlignment="1">
      <alignment vertical="center" wrapText="1"/>
    </xf>
    <xf numFmtId="0" fontId="30" fillId="2" borderId="0"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33" fillId="0" borderId="1" xfId="0" applyFont="1" applyFill="1" applyBorder="1" applyAlignment="1">
      <alignment horizontal="center" vertical="center" wrapText="1"/>
    </xf>
    <xf numFmtId="0" fontId="4" fillId="2" borderId="0" xfId="0" applyFont="1" applyFill="1" applyBorder="1" applyAlignment="1">
      <alignment vertical="center" wrapText="1"/>
    </xf>
    <xf numFmtId="0" fontId="18" fillId="2" borderId="0" xfId="0" applyFont="1" applyFill="1" applyAlignment="1">
      <alignment wrapText="1"/>
    </xf>
    <xf numFmtId="0" fontId="21"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65" fontId="5" fillId="2"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0" fontId="4" fillId="2" borderId="6" xfId="0" applyFont="1" applyFill="1" applyBorder="1" applyAlignment="1">
      <alignment vertical="center" wrapText="1"/>
    </xf>
    <xf numFmtId="165" fontId="4" fillId="2" borderId="1" xfId="0" applyNumberFormat="1" applyFont="1" applyFill="1" applyBorder="1" applyAlignment="1">
      <alignment horizontal="center" vertical="center" wrapText="1"/>
    </xf>
    <xf numFmtId="0" fontId="0" fillId="2" borderId="0" xfId="0" applyFill="1" applyAlignment="1"/>
    <xf numFmtId="0" fontId="0" fillId="2" borderId="0" xfId="0" applyFill="1" applyBorder="1" applyAlignment="1">
      <alignment wrapText="1"/>
    </xf>
    <xf numFmtId="0" fontId="1" fillId="2" borderId="0" xfId="0" applyFont="1" applyFill="1" applyAlignment="1"/>
    <xf numFmtId="0" fontId="24" fillId="2" borderId="0" xfId="0" applyFont="1" applyFill="1" applyAlignment="1"/>
    <xf numFmtId="167" fontId="0" fillId="2" borderId="0" xfId="2" applyNumberFormat="1" applyFont="1" applyFill="1" applyAlignment="1"/>
    <xf numFmtId="167" fontId="24" fillId="2" borderId="0" xfId="0" applyNumberFormat="1" applyFont="1" applyFill="1" applyAlignment="1"/>
    <xf numFmtId="0" fontId="3" fillId="2" borderId="0" xfId="0" applyFont="1" applyFill="1" applyAlignment="1">
      <alignment horizontal="center" vertical="center" wrapText="1"/>
    </xf>
    <xf numFmtId="0" fontId="0" fillId="2" borderId="0" xfId="0" applyFill="1" applyAlignment="1">
      <alignment horizontal="left" vertical="center" wrapText="1"/>
    </xf>
    <xf numFmtId="0" fontId="29" fillId="2" borderId="0" xfId="0" applyFont="1" applyFill="1" applyAlignment="1">
      <alignment horizontal="center" vertical="center" wrapText="1"/>
    </xf>
    <xf numFmtId="0" fontId="0" fillId="2" borderId="0" xfId="0" applyFill="1"/>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6" fillId="2" borderId="1" xfId="0" applyFont="1" applyFill="1" applyBorder="1" applyAlignment="1">
      <alignment vertical="center" wrapText="1"/>
    </xf>
    <xf numFmtId="3" fontId="1"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2" borderId="1" xfId="0" applyFill="1" applyBorder="1"/>
    <xf numFmtId="0" fontId="9" fillId="2" borderId="1" xfId="0" applyFont="1" applyFill="1" applyBorder="1" applyAlignment="1">
      <alignment horizontal="center" vertical="center" wrapText="1"/>
    </xf>
    <xf numFmtId="165" fontId="6" fillId="2" borderId="1" xfId="0" applyNumberFormat="1" applyFont="1" applyFill="1" applyBorder="1" applyAlignment="1">
      <alignment horizontal="center" vertical="center" wrapText="1"/>
    </xf>
    <xf numFmtId="165" fontId="9" fillId="2"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165" fontId="7" fillId="2" borderId="1" xfId="0" applyNumberFormat="1" applyFont="1" applyFill="1" applyBorder="1" applyAlignment="1">
      <alignment horizontal="center" vertical="center" wrapText="1"/>
    </xf>
    <xf numFmtId="165" fontId="33" fillId="2" borderId="1" xfId="0" applyNumberFormat="1" applyFont="1" applyFill="1" applyBorder="1" applyAlignment="1">
      <alignment horizontal="center" vertical="center" wrapText="1"/>
    </xf>
    <xf numFmtId="165" fontId="6" fillId="2" borderId="0" xfId="0" applyNumberFormat="1" applyFont="1" applyFill="1" applyBorder="1" applyAlignment="1">
      <alignment horizontal="center" vertical="center" wrapText="1"/>
    </xf>
    <xf numFmtId="0" fontId="8" fillId="2" borderId="0" xfId="0" applyFont="1" applyFill="1"/>
    <xf numFmtId="0" fontId="1" fillId="2" borderId="1" xfId="0" applyFont="1" applyFill="1" applyBorder="1" applyAlignment="1">
      <alignment horizontal="left" vertical="center" wrapText="1"/>
    </xf>
    <xf numFmtId="0" fontId="8" fillId="2" borderId="0" xfId="0" applyFont="1" applyFill="1" applyBorder="1"/>
    <xf numFmtId="0" fontId="6" fillId="2" borderId="0" xfId="0" applyFont="1" applyFill="1" applyBorder="1" applyAlignment="1">
      <alignment vertical="center" wrapText="1"/>
    </xf>
    <xf numFmtId="0" fontId="4" fillId="2" borderId="1" xfId="0" applyNumberFormat="1" applyFont="1" applyFill="1" applyBorder="1" applyAlignment="1">
      <alignment horizontal="center" vertical="center" wrapText="1"/>
    </xf>
    <xf numFmtId="165" fontId="4" fillId="2" borderId="1" xfId="0" applyNumberFormat="1" applyFont="1" applyFill="1" applyBorder="1" applyAlignment="1" applyProtection="1">
      <alignment horizontal="center" vertical="center" wrapText="1"/>
      <protection locked="0"/>
    </xf>
    <xf numFmtId="0" fontId="5" fillId="2" borderId="1" xfId="0" applyFont="1" applyFill="1" applyBorder="1" applyAlignment="1">
      <alignment vertical="center" wrapText="1"/>
    </xf>
    <xf numFmtId="0" fontId="20" fillId="2" borderId="0" xfId="0" applyFont="1" applyFill="1"/>
    <xf numFmtId="0" fontId="26" fillId="2" borderId="0" xfId="0" applyFont="1" applyFill="1" applyAlignment="1">
      <alignment horizontal="left"/>
    </xf>
    <xf numFmtId="0" fontId="26" fillId="2" borderId="0" xfId="0" applyFont="1" applyFill="1"/>
    <xf numFmtId="0" fontId="28" fillId="2" borderId="0" xfId="0" applyFont="1" applyFill="1"/>
    <xf numFmtId="0" fontId="8" fillId="2" borderId="0" xfId="0" applyFont="1" applyFill="1" applyAlignment="1">
      <alignment horizontal="left"/>
    </xf>
    <xf numFmtId="0" fontId="18" fillId="2" borderId="23" xfId="0" applyFont="1" applyFill="1" applyBorder="1" applyAlignment="1">
      <alignment horizontal="center" vertical="center" wrapText="1"/>
    </xf>
    <xf numFmtId="0" fontId="18" fillId="2" borderId="8" xfId="0" applyFont="1" applyFill="1" applyBorder="1" applyAlignment="1">
      <alignment horizontal="center" vertical="top" wrapText="1"/>
    </xf>
    <xf numFmtId="0" fontId="18" fillId="2" borderId="8"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65" fontId="5" fillId="2"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0" fontId="4" fillId="2" borderId="0" xfId="0" applyFont="1" applyFill="1" applyAlignment="1">
      <alignment wrapText="1"/>
    </xf>
    <xf numFmtId="0" fontId="4" fillId="2" borderId="3" xfId="0" applyFont="1" applyFill="1" applyBorder="1" applyAlignment="1">
      <alignment vertical="center" wrapText="1"/>
    </xf>
    <xf numFmtId="0" fontId="4" fillId="2" borderId="5" xfId="0" applyFont="1" applyFill="1" applyBorder="1" applyAlignment="1">
      <alignment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165" fontId="4" fillId="2" borderId="3" xfId="0" applyNumberFormat="1" applyFont="1" applyFill="1" applyBorder="1" applyAlignment="1">
      <alignment horizontal="center" vertical="center" wrapText="1"/>
    </xf>
    <xf numFmtId="165" fontId="4" fillId="2" borderId="4" xfId="0" applyNumberFormat="1" applyFont="1" applyFill="1" applyBorder="1" applyAlignment="1">
      <alignment horizontal="center" vertical="center" wrapText="1"/>
    </xf>
    <xf numFmtId="165" fontId="4" fillId="2" borderId="2"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0" xfId="0" applyFont="1" applyFill="1" applyAlignment="1">
      <alignment vertical="center" wrapText="1"/>
    </xf>
    <xf numFmtId="1" fontId="4" fillId="2" borderId="1" xfId="0" applyNumberFormat="1" applyFont="1" applyFill="1" applyBorder="1" applyAlignment="1">
      <alignment horizontal="left" vertical="center" wrapText="1"/>
    </xf>
    <xf numFmtId="165" fontId="4" fillId="2" borderId="1" xfId="0" applyNumberFormat="1" applyFont="1" applyFill="1" applyBorder="1" applyAlignment="1">
      <alignment horizontal="center" wrapText="1"/>
    </xf>
    <xf numFmtId="165" fontId="5" fillId="2" borderId="1" xfId="0" applyNumberFormat="1" applyFont="1" applyFill="1" applyBorder="1" applyAlignment="1">
      <alignment horizontal="center" wrapText="1"/>
    </xf>
    <xf numFmtId="0" fontId="19" fillId="2" borderId="1" xfId="0" applyFont="1" applyFill="1" applyBorder="1" applyAlignment="1">
      <alignment horizontal="center" vertical="center" wrapText="1"/>
    </xf>
    <xf numFmtId="165" fontId="19" fillId="2" borderId="1" xfId="0" applyNumberFormat="1" applyFont="1" applyFill="1" applyBorder="1" applyAlignment="1">
      <alignment horizontal="center" wrapText="1"/>
    </xf>
    <xf numFmtId="2" fontId="1" fillId="2" borderId="0" xfId="0" applyNumberFormat="1" applyFont="1" applyFill="1" applyAlignment="1">
      <alignment wrapText="1"/>
    </xf>
    <xf numFmtId="2" fontId="18" fillId="2" borderId="1" xfId="0" applyNumberFormat="1" applyFont="1" applyFill="1" applyBorder="1" applyAlignment="1">
      <alignment horizontal="center" vertical="center" wrapText="1"/>
    </xf>
    <xf numFmtId="165" fontId="4" fillId="2" borderId="1" xfId="0" applyNumberFormat="1" applyFont="1" applyFill="1" applyBorder="1" applyAlignment="1">
      <alignment wrapText="1"/>
    </xf>
    <xf numFmtId="165" fontId="5" fillId="2" borderId="1" xfId="0" applyNumberFormat="1" applyFont="1" applyFill="1" applyBorder="1" applyAlignment="1">
      <alignment wrapText="1"/>
    </xf>
    <xf numFmtId="168" fontId="5" fillId="2" borderId="1" xfId="0" applyNumberFormat="1" applyFont="1" applyFill="1" applyBorder="1" applyAlignment="1">
      <alignment horizontal="center" vertical="center" wrapText="1"/>
    </xf>
    <xf numFmtId="0" fontId="4" fillId="2" borderId="23" xfId="0" applyFont="1" applyFill="1" applyBorder="1" applyAlignment="1">
      <alignment horizontal="left" vertical="center" wrapText="1"/>
    </xf>
    <xf numFmtId="165" fontId="4" fillId="2" borderId="2" xfId="0" applyNumberFormat="1" applyFont="1" applyFill="1" applyBorder="1" applyAlignment="1">
      <alignment horizontal="center" wrapText="1"/>
    </xf>
    <xf numFmtId="0" fontId="18" fillId="2" borderId="5" xfId="0" applyFont="1" applyFill="1" applyBorder="1" applyAlignment="1">
      <alignment horizontal="left" vertical="center" wrapText="1"/>
    </xf>
    <xf numFmtId="0" fontId="2" fillId="2" borderId="0" xfId="0" applyFont="1" applyFill="1" applyAlignment="1">
      <alignment horizontal="center" vertical="center" wrapText="1"/>
    </xf>
    <xf numFmtId="165" fontId="1" fillId="2" borderId="0" xfId="0" applyNumberFormat="1" applyFont="1" applyFill="1" applyAlignment="1">
      <alignment wrapText="1"/>
    </xf>
    <xf numFmtId="49" fontId="1" fillId="2" borderId="0" xfId="0" applyNumberFormat="1" applyFont="1" applyFill="1" applyAlignment="1">
      <alignment horizontal="center" vertical="center" wrapText="1"/>
    </xf>
    <xf numFmtId="0" fontId="1" fillId="2" borderId="17"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vertical="center" wrapText="1"/>
    </xf>
    <xf numFmtId="0" fontId="13" fillId="2" borderId="14" xfId="0" applyFont="1" applyFill="1" applyBorder="1" applyAlignment="1">
      <alignment vertical="center" wrapText="1"/>
    </xf>
    <xf numFmtId="0" fontId="1" fillId="2" borderId="13" xfId="0" applyFont="1" applyFill="1" applyBorder="1" applyAlignment="1">
      <alignment vertical="center" wrapText="1"/>
    </xf>
    <xf numFmtId="0" fontId="0" fillId="2" borderId="13" xfId="0" applyFill="1" applyBorder="1" applyAlignment="1">
      <alignment vertical="top" wrapText="1"/>
    </xf>
    <xf numFmtId="0" fontId="12" fillId="2" borderId="14" xfId="0" applyFont="1" applyFill="1" applyBorder="1" applyAlignment="1">
      <alignment vertical="center" wrapText="1"/>
    </xf>
    <xf numFmtId="0" fontId="1" fillId="2" borderId="20" xfId="0" applyFont="1" applyFill="1" applyBorder="1" applyAlignment="1">
      <alignment vertical="center" wrapText="1"/>
    </xf>
    <xf numFmtId="0" fontId="4" fillId="2" borderId="1" xfId="0" applyFont="1" applyFill="1" applyBorder="1" applyAlignment="1">
      <alignment horizontal="center" vertical="center" wrapText="1"/>
    </xf>
    <xf numFmtId="165" fontId="5" fillId="2"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0" fontId="4" fillId="2" borderId="3" xfId="0" applyFont="1" applyFill="1" applyBorder="1" applyAlignment="1">
      <alignment vertical="center" wrapText="1"/>
    </xf>
    <xf numFmtId="165" fontId="4" fillId="2" borderId="4"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165" fontId="5"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65" fontId="5" fillId="2" borderId="1" xfId="0" applyNumberFormat="1" applyFont="1" applyFill="1" applyBorder="1" applyAlignment="1">
      <alignment horizontal="center" vertical="center" wrapText="1"/>
    </xf>
    <xf numFmtId="0" fontId="4" fillId="2" borderId="6" xfId="0" applyFont="1" applyFill="1" applyBorder="1" applyAlignment="1">
      <alignment vertical="center" wrapText="1"/>
    </xf>
    <xf numFmtId="0" fontId="0" fillId="2" borderId="2" xfId="0" applyFill="1" applyBorder="1" applyAlignment="1">
      <alignment vertical="center" wrapText="1"/>
    </xf>
    <xf numFmtId="0" fontId="0" fillId="2" borderId="7" xfId="0" applyFill="1" applyBorder="1" applyAlignment="1">
      <alignment vertical="center" wrapText="1"/>
    </xf>
    <xf numFmtId="0" fontId="4" fillId="2" borderId="3" xfId="0" applyFont="1" applyFill="1" applyBorder="1" applyAlignment="1">
      <alignment vertical="center" wrapText="1"/>
    </xf>
    <xf numFmtId="0" fontId="4" fillId="2" borderId="5" xfId="0" applyFont="1" applyFill="1" applyBorder="1" applyAlignment="1">
      <alignment vertical="center" wrapText="1"/>
    </xf>
    <xf numFmtId="0" fontId="0" fillId="2" borderId="4" xfId="0" applyFill="1" applyBorder="1" applyAlignment="1">
      <alignment vertical="center" wrapText="1"/>
    </xf>
    <xf numFmtId="0" fontId="10" fillId="2" borderId="1" xfId="0" applyFont="1" applyFill="1" applyBorder="1" applyAlignment="1">
      <alignment horizontal="justify" vertical="center" wrapText="1"/>
    </xf>
    <xf numFmtId="0" fontId="4" fillId="2" borderId="1" xfId="0" applyFont="1" applyFill="1" applyBorder="1" applyAlignment="1">
      <alignment vertical="center" wrapText="1"/>
    </xf>
    <xf numFmtId="0" fontId="22" fillId="2" borderId="1" xfId="1" applyFont="1" applyFill="1" applyBorder="1" applyAlignment="1">
      <alignment vertical="center" wrapText="1"/>
    </xf>
    <xf numFmtId="0" fontId="4" fillId="2" borderId="1" xfId="0" applyFont="1" applyFill="1" applyBorder="1" applyAlignment="1">
      <alignment horizontal="center" vertical="center" wrapText="1"/>
    </xf>
    <xf numFmtId="0" fontId="4" fillId="2" borderId="0" xfId="0" applyFont="1" applyFill="1" applyAlignment="1">
      <alignment wrapText="1"/>
    </xf>
    <xf numFmtId="165" fontId="5" fillId="2" borderId="1" xfId="0" applyNumberFormat="1" applyFont="1" applyFill="1" applyBorder="1" applyAlignment="1">
      <alignment horizontal="center" vertical="center" wrapText="1"/>
    </xf>
    <xf numFmtId="0" fontId="21" fillId="2" borderId="1" xfId="0" applyFont="1" applyFill="1" applyBorder="1" applyAlignment="1">
      <alignment vertical="center" wrapText="1"/>
    </xf>
    <xf numFmtId="0" fontId="21" fillId="2" borderId="1" xfId="0" applyFont="1" applyFill="1" applyBorder="1" applyAlignment="1">
      <alignment horizontal="justify" vertical="center" wrapText="1"/>
    </xf>
    <xf numFmtId="0" fontId="18" fillId="2" borderId="0" xfId="0" applyFont="1" applyFill="1" applyAlignment="1">
      <alignment wrapText="1"/>
    </xf>
    <xf numFmtId="0" fontId="5" fillId="2" borderId="1" xfId="0" applyFont="1" applyFill="1" applyBorder="1" applyAlignment="1">
      <alignment horizontal="center" vertical="center" wrapText="1"/>
    </xf>
    <xf numFmtId="0" fontId="1" fillId="0" borderId="16" xfId="0" applyFont="1" applyBorder="1" applyAlignment="1">
      <alignment vertical="center" wrapText="1"/>
    </xf>
    <xf numFmtId="0" fontId="1" fillId="0" borderId="9" xfId="0" applyFont="1" applyBorder="1" applyAlignment="1">
      <alignment vertical="center" wrapText="1"/>
    </xf>
    <xf numFmtId="0" fontId="1" fillId="0" borderId="16" xfId="0" applyFont="1" applyBorder="1" applyAlignment="1">
      <alignment horizontal="center" vertical="center" wrapText="1"/>
    </xf>
    <xf numFmtId="0" fontId="1" fillId="0" borderId="9" xfId="0" applyFont="1" applyBorder="1" applyAlignment="1">
      <alignment horizontal="center" vertical="center" wrapText="1"/>
    </xf>
    <xf numFmtId="0" fontId="12" fillId="0" borderId="16" xfId="0" applyFont="1" applyBorder="1" applyAlignment="1">
      <alignment vertical="center" wrapText="1"/>
    </xf>
    <xf numFmtId="0" fontId="12" fillId="0" borderId="9" xfId="0" applyFont="1" applyBorder="1" applyAlignment="1">
      <alignment vertical="center" wrapText="1"/>
    </xf>
    <xf numFmtId="0" fontId="1" fillId="0" borderId="10" xfId="0" applyFont="1" applyBorder="1" applyAlignment="1">
      <alignment vertical="center" wrapText="1"/>
    </xf>
    <xf numFmtId="0" fontId="1" fillId="0" borderId="18"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8" xfId="0" applyFont="1" applyBorder="1" applyAlignment="1">
      <alignment vertical="center" wrapText="1"/>
    </xf>
    <xf numFmtId="0" fontId="1" fillId="0" borderId="20" xfId="0" applyFont="1" applyBorder="1" applyAlignment="1">
      <alignment vertical="center" wrapText="1"/>
    </xf>
    <xf numFmtId="0" fontId="1" fillId="0" borderId="22" xfId="0" applyFont="1" applyBorder="1" applyAlignment="1">
      <alignment vertical="center" wrapText="1"/>
    </xf>
    <xf numFmtId="0" fontId="1" fillId="0" borderId="14" xfId="0" applyFont="1" applyBorder="1" applyAlignment="1">
      <alignment vertical="center" wrapText="1"/>
    </xf>
    <xf numFmtId="0" fontId="1" fillId="0" borderId="21" xfId="0" applyFont="1" applyBorder="1" applyAlignment="1">
      <alignment vertical="center" wrapText="1"/>
    </xf>
    <xf numFmtId="0" fontId="1" fillId="0" borderId="13" xfId="0" applyFont="1" applyBorder="1" applyAlignment="1">
      <alignment vertical="center" wrapText="1"/>
    </xf>
    <xf numFmtId="0" fontId="1" fillId="0" borderId="1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7" xfId="0" applyFont="1" applyBorder="1" applyAlignment="1">
      <alignment vertical="center" wrapText="1"/>
    </xf>
    <xf numFmtId="0" fontId="1" fillId="0" borderId="12" xfId="0" applyFont="1" applyBorder="1" applyAlignment="1">
      <alignment vertical="center" wrapText="1"/>
    </xf>
    <xf numFmtId="0" fontId="1" fillId="0" borderId="11" xfId="0" applyFont="1" applyBorder="1" applyAlignment="1">
      <alignment vertical="center" wrapText="1"/>
    </xf>
    <xf numFmtId="0" fontId="12" fillId="0" borderId="18" xfId="0" applyFont="1" applyBorder="1" applyAlignment="1">
      <alignment vertical="center" wrapText="1"/>
    </xf>
    <xf numFmtId="0" fontId="12" fillId="0" borderId="20" xfId="0" applyFont="1" applyBorder="1" applyAlignment="1">
      <alignment vertical="center" wrapText="1"/>
    </xf>
    <xf numFmtId="0" fontId="12" fillId="0" borderId="22" xfId="0" applyFont="1" applyBorder="1" applyAlignment="1">
      <alignment vertical="center" wrapText="1"/>
    </xf>
    <xf numFmtId="0" fontId="12" fillId="0" borderId="14" xfId="0" applyFont="1" applyBorder="1" applyAlignment="1">
      <alignment vertical="center" wrapText="1"/>
    </xf>
    <xf numFmtId="0" fontId="12" fillId="0" borderId="21" xfId="0" applyFont="1" applyBorder="1" applyAlignment="1">
      <alignment vertical="center" wrapText="1"/>
    </xf>
    <xf numFmtId="0" fontId="12" fillId="0" borderId="13"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22" xfId="0" applyFont="1" applyBorder="1" applyAlignment="1">
      <alignment vertical="center" wrapText="1"/>
    </xf>
    <xf numFmtId="0" fontId="4" fillId="0" borderId="14" xfId="0" applyFont="1" applyBorder="1" applyAlignment="1">
      <alignment vertical="center" wrapText="1"/>
    </xf>
    <xf numFmtId="0" fontId="4" fillId="0" borderId="21" xfId="0" applyFont="1" applyBorder="1" applyAlignment="1">
      <alignment vertical="center" wrapText="1"/>
    </xf>
    <xf numFmtId="0" fontId="4" fillId="0" borderId="13" xfId="0" applyFont="1" applyBorder="1" applyAlignment="1">
      <alignment vertical="center" wrapText="1"/>
    </xf>
    <xf numFmtId="0" fontId="1" fillId="0" borderId="0" xfId="0" applyFont="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4"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8" xfId="0" applyFont="1" applyFill="1" applyBorder="1" applyAlignment="1">
      <alignment vertical="center" wrapText="1"/>
    </xf>
    <xf numFmtId="0" fontId="4" fillId="2"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18" fillId="2" borderId="5" xfId="0" applyFont="1" applyFill="1" applyBorder="1" applyAlignment="1">
      <alignment horizontal="left" vertical="center" wrapText="1"/>
    </xf>
    <xf numFmtId="0" fontId="18" fillId="2" borderId="4" xfId="0" applyFont="1" applyFill="1" applyBorder="1" applyAlignment="1">
      <alignment horizontal="left" vertical="center" wrapText="1"/>
    </xf>
    <xf numFmtId="49" fontId="4" fillId="2" borderId="3" xfId="0" applyNumberFormat="1"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49" fontId="4" fillId="3" borderId="3" xfId="0" applyNumberFormat="1" applyFont="1" applyFill="1" applyBorder="1" applyAlignment="1">
      <alignment horizontal="center" vertical="center" wrapText="1"/>
    </xf>
    <xf numFmtId="49" fontId="4" fillId="3" borderId="5" xfId="0" applyNumberFormat="1" applyFont="1" applyFill="1" applyBorder="1" applyAlignment="1">
      <alignment horizontal="center" vertical="center" wrapText="1"/>
    </xf>
    <xf numFmtId="49" fontId="4" fillId="3" borderId="4"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top" wrapText="1"/>
    </xf>
    <xf numFmtId="49" fontId="4" fillId="2" borderId="5" xfId="0" applyNumberFormat="1" applyFont="1" applyFill="1" applyBorder="1" applyAlignment="1">
      <alignment horizontal="center" vertical="top" wrapText="1"/>
    </xf>
    <xf numFmtId="49" fontId="4" fillId="2" borderId="4" xfId="0" applyNumberFormat="1" applyFont="1" applyFill="1" applyBorder="1" applyAlignment="1">
      <alignment horizontal="center" vertical="top" wrapText="1"/>
    </xf>
    <xf numFmtId="49" fontId="5" fillId="2" borderId="3" xfId="0" applyNumberFormat="1"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4" xfId="0" applyFont="1" applyFill="1" applyBorder="1" applyAlignment="1">
      <alignment horizontal="left" vertical="center" wrapText="1"/>
    </xf>
    <xf numFmtId="49" fontId="4" fillId="2" borderId="6" xfId="0" applyNumberFormat="1"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5" xfId="0" applyFont="1" applyFill="1" applyBorder="1" applyAlignment="1">
      <alignment horizontal="left"/>
    </xf>
    <xf numFmtId="0" fontId="18" fillId="2" borderId="4" xfId="0" applyFont="1" applyFill="1" applyBorder="1" applyAlignment="1">
      <alignment horizontal="left"/>
    </xf>
    <xf numFmtId="0" fontId="4" fillId="2" borderId="5" xfId="0" applyFont="1" applyFill="1" applyBorder="1"/>
    <xf numFmtId="0" fontId="4" fillId="2" borderId="4" xfId="0" applyFont="1" applyFill="1" applyBorder="1"/>
    <xf numFmtId="49" fontId="5" fillId="2" borderId="5" xfId="0"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0" fontId="10" fillId="2" borderId="0" xfId="0" applyNumberFormat="1" applyFont="1" applyFill="1" applyAlignment="1">
      <alignment horizontal="center" vertical="center" wrapText="1"/>
    </xf>
    <xf numFmtId="0" fontId="17" fillId="2" borderId="0" xfId="0" applyNumberFormat="1" applyFont="1" applyFill="1" applyAlignment="1">
      <alignment wrapText="1"/>
    </xf>
    <xf numFmtId="165" fontId="4" fillId="2" borderId="3" xfId="0" applyNumberFormat="1" applyFont="1" applyFill="1" applyBorder="1" applyAlignment="1">
      <alignment horizontal="center" vertical="center" wrapText="1"/>
    </xf>
    <xf numFmtId="165" fontId="4" fillId="2" borderId="4" xfId="0" applyNumberFormat="1" applyFont="1" applyFill="1" applyBorder="1" applyAlignment="1">
      <alignment horizontal="center" vertical="center" wrapText="1"/>
    </xf>
    <xf numFmtId="165" fontId="4" fillId="2" borderId="6" xfId="0" applyNumberFormat="1" applyFont="1" applyFill="1" applyBorder="1" applyAlignment="1">
      <alignment horizontal="center" vertical="center" wrapText="1"/>
    </xf>
    <xf numFmtId="165" fontId="4" fillId="2" borderId="2" xfId="0" applyNumberFormat="1" applyFont="1" applyFill="1" applyBorder="1" applyAlignment="1">
      <alignment horizontal="center" vertical="center" wrapText="1"/>
    </xf>
    <xf numFmtId="0" fontId="18" fillId="2" borderId="7" xfId="0" applyFont="1" applyFill="1" applyBorder="1" applyAlignment="1">
      <alignment horizontal="center" vertical="center" wrapText="1"/>
    </xf>
    <xf numFmtId="0" fontId="4" fillId="2" borderId="24" xfId="0" applyFont="1" applyFill="1" applyBorder="1" applyAlignment="1">
      <alignment horizontal="left" vertical="center" wrapText="1"/>
    </xf>
    <xf numFmtId="0" fontId="18" fillId="2" borderId="28" xfId="0" applyFont="1" applyFill="1" applyBorder="1" applyAlignment="1">
      <alignment horizontal="left" vertical="center" wrapText="1"/>
    </xf>
    <xf numFmtId="0" fontId="18" fillId="2" borderId="23" xfId="0" applyFont="1" applyFill="1" applyBorder="1" applyAlignment="1">
      <alignment horizontal="left" vertical="center" wrapText="1"/>
    </xf>
    <xf numFmtId="0" fontId="1" fillId="2" borderId="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2" borderId="5" xfId="0" applyFont="1" applyFill="1" applyBorder="1" applyAlignment="1">
      <alignment horizontal="left" vertical="center" wrapText="1"/>
    </xf>
    <xf numFmtId="0" fontId="0" fillId="2" borderId="4" xfId="0" applyFont="1" applyFill="1" applyBorder="1" applyAlignment="1">
      <alignment horizontal="left" vertical="center" wrapText="1"/>
    </xf>
    <xf numFmtId="0" fontId="1" fillId="2" borderId="1" xfId="0" applyFont="1" applyFill="1" applyBorder="1" applyAlignment="1">
      <alignment vertical="center" wrapText="1"/>
    </xf>
    <xf numFmtId="3" fontId="1" fillId="2" borderId="1" xfId="0" applyNumberFormat="1" applyFont="1" applyFill="1" applyBorder="1" applyAlignment="1">
      <alignment horizontal="center" vertical="center" wrapText="1"/>
    </xf>
    <xf numFmtId="0" fontId="6" fillId="2" borderId="1"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7"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7" xfId="0" applyFont="1" applyFill="1" applyBorder="1" applyAlignment="1">
      <alignment horizontal="left" vertical="center" wrapText="1"/>
    </xf>
    <xf numFmtId="0" fontId="0" fillId="2" borderId="2" xfId="0" applyFill="1" applyBorder="1" applyAlignment="1">
      <alignment horizontal="left" vertical="center" wrapText="1"/>
    </xf>
    <xf numFmtId="0" fontId="0" fillId="2" borderId="7" xfId="0" applyFill="1" applyBorder="1" applyAlignment="1">
      <alignment horizontal="left" vertical="center" wrapText="1"/>
    </xf>
    <xf numFmtId="0" fontId="2" fillId="2" borderId="0" xfId="0" applyFont="1" applyFill="1" applyAlignment="1">
      <alignment horizontal="center" wrapText="1"/>
    </xf>
    <xf numFmtId="0" fontId="1" fillId="2" borderId="3"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9" fillId="0" borderId="0" xfId="0" applyFont="1" applyAlignment="1">
      <alignment horizontal="center" vertical="center" wrapText="1"/>
    </xf>
    <xf numFmtId="0" fontId="14" fillId="0" borderId="17" xfId="1" applyBorder="1" applyAlignment="1">
      <alignment vertical="center" wrapText="1"/>
    </xf>
    <xf numFmtId="0" fontId="14" fillId="0" borderId="11" xfId="1" applyBorder="1" applyAlignment="1">
      <alignment vertical="center" wrapText="1"/>
    </xf>
    <xf numFmtId="49" fontId="4" fillId="2" borderId="1" xfId="0" applyNumberFormat="1"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3" xfId="0" applyNumberFormat="1" applyFont="1" applyFill="1" applyBorder="1" applyAlignment="1">
      <alignment horizontal="center" vertical="center" wrapText="1"/>
    </xf>
    <xf numFmtId="0" fontId="18" fillId="2" borderId="5" xfId="0" applyNumberFormat="1" applyFont="1" applyFill="1" applyBorder="1" applyAlignment="1">
      <alignment horizontal="center" vertical="center" wrapText="1"/>
    </xf>
    <xf numFmtId="0" fontId="18" fillId="2" borderId="4"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0" fontId="17" fillId="2" borderId="0" xfId="0" applyFont="1" applyFill="1" applyAlignment="1">
      <alignment horizontal="center" vertical="center" wrapText="1"/>
    </xf>
    <xf numFmtId="0" fontId="18" fillId="2" borderId="3"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8" fillId="2" borderId="27" xfId="0" applyFont="1" applyFill="1" applyBorder="1" applyAlignment="1">
      <alignment horizontal="left" vertical="center" wrapText="1"/>
    </xf>
    <xf numFmtId="0" fontId="0" fillId="2" borderId="5" xfId="0" applyFill="1" applyBorder="1" applyAlignment="1">
      <alignment vertical="center" wrapText="1"/>
    </xf>
    <xf numFmtId="0" fontId="9" fillId="2" borderId="0" xfId="0" applyFont="1" applyFill="1" applyAlignment="1">
      <alignment horizontal="center" wrapText="1"/>
    </xf>
    <xf numFmtId="0" fontId="10" fillId="0" borderId="0" xfId="0" applyFont="1" applyAlignment="1">
      <alignment horizontal="center" vertical="center" wrapText="1"/>
    </xf>
    <xf numFmtId="0" fontId="4" fillId="0" borderId="0" xfId="0" applyFont="1" applyBorder="1" applyAlignment="1">
      <alignment vertical="center" wrapText="1"/>
    </xf>
    <xf numFmtId="0" fontId="4" fillId="0" borderId="15" xfId="0" applyFont="1" applyBorder="1" applyAlignment="1">
      <alignment vertical="center" wrapText="1"/>
    </xf>
    <xf numFmtId="0" fontId="4" fillId="0" borderId="17"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7" xfId="0" applyFont="1" applyBorder="1" applyAlignment="1">
      <alignment vertical="center" wrapText="1"/>
    </xf>
    <xf numFmtId="0" fontId="4" fillId="0" borderId="12" xfId="0" applyFont="1" applyBorder="1" applyAlignment="1">
      <alignment vertical="center" wrapText="1"/>
    </xf>
    <xf numFmtId="0" fontId="4" fillId="0" borderId="19" xfId="0" applyFont="1" applyBorder="1" applyAlignment="1">
      <alignment vertical="center" wrapText="1"/>
    </xf>
    <xf numFmtId="0" fontId="4" fillId="0" borderId="1" xfId="0" applyFont="1" applyBorder="1" applyAlignment="1">
      <alignment horizontal="center" vertical="center" wrapText="1"/>
    </xf>
    <xf numFmtId="0" fontId="4" fillId="0" borderId="16" xfId="0" applyFont="1" applyBorder="1" applyAlignment="1">
      <alignment vertical="center" wrapText="1"/>
    </xf>
    <xf numFmtId="0" fontId="4" fillId="0" borderId="11" xfId="0" applyFont="1" applyBorder="1" applyAlignment="1">
      <alignment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4" fillId="0" borderId="10" xfId="0" applyFont="1" applyBorder="1" applyAlignment="1">
      <alignment vertical="center" wrapText="1"/>
    </xf>
    <xf numFmtId="0" fontId="4" fillId="0" borderId="9" xfId="0" applyFont="1" applyBorder="1" applyAlignment="1">
      <alignment vertical="center" wrapText="1"/>
    </xf>
    <xf numFmtId="2" fontId="18" fillId="2" borderId="3" xfId="0" applyNumberFormat="1" applyFont="1" applyFill="1" applyBorder="1" applyAlignment="1">
      <alignment horizontal="center" vertical="center" wrapText="1"/>
    </xf>
    <xf numFmtId="2" fontId="18" fillId="2" borderId="5" xfId="0" applyNumberFormat="1" applyFont="1" applyFill="1" applyBorder="1" applyAlignment="1">
      <alignment horizontal="center" vertical="center" wrapText="1"/>
    </xf>
    <xf numFmtId="2" fontId="18" fillId="2" borderId="4" xfId="0" applyNumberFormat="1" applyFont="1" applyFill="1" applyBorder="1" applyAlignment="1">
      <alignment horizontal="center" vertical="center" wrapText="1"/>
    </xf>
    <xf numFmtId="165" fontId="4" fillId="2" borderId="7" xfId="0" applyNumberFormat="1"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10" fillId="2" borderId="0" xfId="0" applyFont="1" applyFill="1" applyAlignment="1">
      <alignment horizontal="center" vertical="center" wrapText="1"/>
    </xf>
    <xf numFmtId="0" fontId="1" fillId="0" borderId="6" xfId="0" applyFont="1" applyBorder="1" applyAlignment="1">
      <alignment horizontal="left" wrapText="1"/>
    </xf>
    <xf numFmtId="0" fontId="1" fillId="0" borderId="2" xfId="0" applyFont="1" applyBorder="1" applyAlignment="1">
      <alignment horizontal="left" wrapText="1"/>
    </xf>
    <xf numFmtId="0" fontId="1" fillId="0" borderId="7" xfId="0" applyFont="1" applyBorder="1" applyAlignment="1">
      <alignment horizontal="left" wrapText="1"/>
    </xf>
    <xf numFmtId="0" fontId="1" fillId="0" borderId="6" xfId="0" applyFont="1" applyBorder="1" applyAlignment="1">
      <alignment horizontal="left" vertical="center" wrapText="1"/>
    </xf>
    <xf numFmtId="0" fontId="1" fillId="0" borderId="2" xfId="0" applyFont="1" applyBorder="1" applyAlignment="1">
      <alignment horizontal="left" vertical="center" wrapText="1"/>
    </xf>
    <xf numFmtId="0" fontId="1" fillId="0" borderId="7" xfId="0" applyFont="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1" fillId="0" borderId="4" xfId="0" applyFont="1" applyBorder="1" applyAlignment="1">
      <alignment horizontal="left" vertical="center" wrapText="1"/>
    </xf>
    <xf numFmtId="0" fontId="1" fillId="0" borderId="1" xfId="0" applyFont="1" applyBorder="1" applyAlignment="1">
      <alignment horizontal="left" vertical="center" wrapText="1"/>
    </xf>
    <xf numFmtId="0" fontId="0" fillId="0" borderId="4" xfId="0" applyBorder="1" applyAlignment="1">
      <alignment horizontal="left" vertical="center" wrapText="1"/>
    </xf>
    <xf numFmtId="0" fontId="1" fillId="0" borderId="6" xfId="0" applyFont="1" applyBorder="1" applyAlignment="1">
      <alignment vertical="center" wrapText="1"/>
    </xf>
    <xf numFmtId="0" fontId="1" fillId="0" borderId="2" xfId="0" applyFont="1" applyBorder="1" applyAlignment="1">
      <alignment vertical="center" wrapText="1"/>
    </xf>
    <xf numFmtId="0" fontId="1" fillId="0" borderId="7" xfId="0" applyFont="1" applyBorder="1" applyAlignment="1">
      <alignment vertical="center" wrapText="1"/>
    </xf>
    <xf numFmtId="0" fontId="0" fillId="0" borderId="5" xfId="0" applyBorder="1" applyAlignment="1">
      <alignment horizontal="left" vertical="center" wrapText="1"/>
    </xf>
    <xf numFmtId="0" fontId="0" fillId="0" borderId="2" xfId="0" applyBorder="1" applyAlignment="1">
      <alignment vertical="center" wrapText="1"/>
    </xf>
    <xf numFmtId="0" fontId="0" fillId="0" borderId="7" xfId="0" applyBorder="1" applyAlignment="1">
      <alignment vertical="center" wrapText="1"/>
    </xf>
    <xf numFmtId="0" fontId="9" fillId="2" borderId="0" xfId="0" applyFont="1" applyFill="1" applyAlignment="1">
      <alignment horizontal="center" vertical="center" wrapText="1"/>
    </xf>
    <xf numFmtId="0" fontId="1" fillId="2" borderId="16" xfId="0" applyFont="1" applyFill="1" applyBorder="1" applyAlignment="1">
      <alignment vertical="center" wrapText="1"/>
    </xf>
    <xf numFmtId="0" fontId="1" fillId="2" borderId="10" xfId="0" applyFont="1" applyFill="1" applyBorder="1" applyAlignment="1">
      <alignment vertical="center" wrapText="1"/>
    </xf>
    <xf numFmtId="0" fontId="1" fillId="2" borderId="9" xfId="0" applyFont="1" applyFill="1" applyBorder="1" applyAlignment="1">
      <alignment vertical="center" wrapText="1"/>
    </xf>
    <xf numFmtId="0" fontId="12" fillId="2" borderId="17"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7" xfId="0" applyFont="1" applyFill="1" applyBorder="1" applyAlignment="1">
      <alignment vertical="center" wrapText="1"/>
    </xf>
    <xf numFmtId="0" fontId="12" fillId="2" borderId="12" xfId="0" applyFont="1" applyFill="1" applyBorder="1" applyAlignment="1">
      <alignment vertical="center" wrapText="1"/>
    </xf>
    <xf numFmtId="0" fontId="1" fillId="2" borderId="17"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7" xfId="0" applyFont="1" applyFill="1" applyBorder="1" applyAlignment="1">
      <alignment vertical="center" wrapText="1"/>
    </xf>
    <xf numFmtId="0" fontId="1" fillId="2" borderId="12" xfId="0" applyFont="1" applyFill="1" applyBorder="1" applyAlignment="1">
      <alignment vertical="center" wrapText="1"/>
    </xf>
    <xf numFmtId="0" fontId="1" fillId="2" borderId="11" xfId="0" applyFont="1" applyFill="1" applyBorder="1" applyAlignment="1">
      <alignment vertical="center" wrapText="1"/>
    </xf>
    <xf numFmtId="0" fontId="1" fillId="2" borderId="18" xfId="0" applyFont="1" applyFill="1" applyBorder="1" applyAlignment="1">
      <alignment vertical="center" wrapText="1"/>
    </xf>
    <xf numFmtId="0" fontId="1" fillId="2" borderId="19" xfId="0" applyFont="1" applyFill="1" applyBorder="1" applyAlignment="1">
      <alignment vertical="center" wrapText="1"/>
    </xf>
    <xf numFmtId="0" fontId="1" fillId="2" borderId="20" xfId="0" applyFont="1" applyFill="1" applyBorder="1" applyAlignment="1">
      <alignment vertical="center" wrapText="1"/>
    </xf>
    <xf numFmtId="0" fontId="1" fillId="2" borderId="21" xfId="0" applyFont="1" applyFill="1" applyBorder="1" applyAlignment="1">
      <alignment vertical="center" wrapText="1"/>
    </xf>
    <xf numFmtId="0" fontId="1" fillId="2" borderId="15" xfId="0" applyFont="1" applyFill="1" applyBorder="1" applyAlignment="1">
      <alignment vertical="center" wrapText="1"/>
    </xf>
    <xf numFmtId="0" fontId="1" fillId="2" borderId="13" xfId="0" applyFont="1" applyFill="1" applyBorder="1" applyAlignment="1">
      <alignment vertical="center" wrapText="1"/>
    </xf>
    <xf numFmtId="0" fontId="0" fillId="2" borderId="6" xfId="0" applyFill="1" applyBorder="1" applyAlignment="1"/>
    <xf numFmtId="0" fontId="0" fillId="2" borderId="2" xfId="0" applyFill="1" applyBorder="1" applyAlignment="1"/>
    <xf numFmtId="0" fontId="0" fillId="2" borderId="7" xfId="0" applyFill="1" applyBorder="1" applyAlignment="1"/>
    <xf numFmtId="0" fontId="12" fillId="2" borderId="11" xfId="0" applyFont="1" applyFill="1" applyBorder="1" applyAlignment="1">
      <alignment horizontal="center" vertical="center" wrapText="1"/>
    </xf>
    <xf numFmtId="0" fontId="25" fillId="2" borderId="17" xfId="0" applyFont="1" applyFill="1" applyBorder="1" applyAlignment="1">
      <alignment vertical="center" wrapText="1"/>
    </xf>
    <xf numFmtId="0" fontId="25" fillId="2" borderId="12" xfId="0" applyFont="1" applyFill="1" applyBorder="1" applyAlignment="1">
      <alignment vertical="center" wrapText="1"/>
    </xf>
    <xf numFmtId="0" fontId="25" fillId="2" borderId="11" xfId="0" applyFont="1" applyFill="1" applyBorder="1" applyAlignment="1">
      <alignment vertical="center" wrapText="1"/>
    </xf>
    <xf numFmtId="0" fontId="12" fillId="2" borderId="11" xfId="0" applyFont="1" applyFill="1" applyBorder="1" applyAlignment="1">
      <alignment vertical="center" wrapText="1"/>
    </xf>
    <xf numFmtId="0" fontId="4" fillId="2" borderId="17" xfId="0" applyFont="1" applyFill="1" applyBorder="1" applyAlignment="1">
      <alignment vertical="center" wrapText="1"/>
    </xf>
    <xf numFmtId="0" fontId="4" fillId="2" borderId="12" xfId="0" applyFont="1" applyFill="1" applyBorder="1" applyAlignment="1">
      <alignment vertical="center" wrapText="1"/>
    </xf>
    <xf numFmtId="0" fontId="4" fillId="2" borderId="11" xfId="0" applyFont="1" applyFill="1" applyBorder="1" applyAlignment="1">
      <alignment vertical="center" wrapText="1"/>
    </xf>
    <xf numFmtId="0" fontId="4" fillId="2" borderId="3" xfId="0" applyFont="1" applyFill="1" applyBorder="1" applyAlignment="1">
      <alignment horizontal="center" vertical="top" wrapText="1"/>
    </xf>
    <xf numFmtId="0" fontId="18" fillId="2" borderId="5" xfId="0" applyFont="1" applyFill="1" applyBorder="1" applyAlignment="1">
      <alignment horizontal="center" vertical="top" wrapText="1"/>
    </xf>
    <xf numFmtId="0" fontId="18"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4" fillId="2" borderId="4" xfId="0" applyFont="1" applyFill="1" applyBorder="1" applyAlignment="1">
      <alignment horizontal="center" vertical="top" wrapText="1"/>
    </xf>
    <xf numFmtId="49" fontId="10" fillId="2" borderId="0" xfId="0" applyNumberFormat="1" applyFont="1" applyFill="1" applyAlignment="1">
      <alignment horizontal="center" vertical="center" wrapText="1"/>
    </xf>
    <xf numFmtId="49" fontId="4" fillId="2" borderId="6" xfId="0" applyNumberFormat="1" applyFont="1" applyFill="1" applyBorder="1" applyAlignment="1">
      <alignment horizontal="center" vertical="center" wrapText="1"/>
    </xf>
    <xf numFmtId="0" fontId="18" fillId="2" borderId="2" xfId="0"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0" fontId="1" fillId="0" borderId="1" xfId="0" applyFont="1" applyBorder="1" applyAlignment="1">
      <alignmen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3"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4" xfId="0" applyFont="1" applyFill="1" applyBorder="1" applyAlignment="1">
      <alignment horizontal="center" vertical="top" wrapText="1"/>
    </xf>
    <xf numFmtId="165" fontId="1" fillId="0" borderId="3" xfId="0" applyNumberFormat="1" applyFont="1" applyFill="1" applyBorder="1" applyAlignment="1">
      <alignment horizontal="center" vertical="center" wrapText="1"/>
    </xf>
    <xf numFmtId="165" fontId="1" fillId="0" borderId="5" xfId="0" applyNumberFormat="1" applyFont="1" applyFill="1" applyBorder="1" applyAlignment="1">
      <alignment horizontal="center" vertical="center" wrapText="1"/>
    </xf>
    <xf numFmtId="165" fontId="1" fillId="0" borderId="4"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49" fontId="9" fillId="0" borderId="0" xfId="0" applyNumberFormat="1" applyFont="1" applyAlignment="1">
      <alignment wrapText="1"/>
    </xf>
    <xf numFmtId="0" fontId="16" fillId="0" borderId="0" xfId="0" applyFont="1" applyAlignment="1">
      <alignment wrapText="1"/>
    </xf>
    <xf numFmtId="0" fontId="1" fillId="0" borderId="1"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165" fontId="1" fillId="0" borderId="6" xfId="0" applyNumberFormat="1" applyFont="1" applyFill="1" applyBorder="1" applyAlignment="1">
      <alignment horizontal="center" vertical="center" wrapText="1"/>
    </xf>
    <xf numFmtId="165" fontId="1" fillId="0" borderId="2" xfId="0" applyNumberFormat="1" applyFont="1" applyFill="1" applyBorder="1" applyAlignment="1">
      <alignment horizontal="center" vertical="center" wrapText="1"/>
    </xf>
    <xf numFmtId="165" fontId="1" fillId="0" borderId="7"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cellXfs>
  <cellStyles count="3">
    <cellStyle name="Гиперссылка" xfId="1" builtinId="8"/>
    <cellStyle name="Обычный" xfId="0" builtinId="0"/>
    <cellStyle name="Финансовый" xfId="2"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oneCellAnchor>
    <xdr:from>
      <xdr:col>10</xdr:col>
      <xdr:colOff>561975</xdr:colOff>
      <xdr:row>8</xdr:row>
      <xdr:rowOff>76200</xdr:rowOff>
    </xdr:from>
    <xdr:ext cx="184731" cy="264560"/>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6657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twoCellAnchor>
    <xdr:from>
      <xdr:col>7</xdr:col>
      <xdr:colOff>323850</xdr:colOff>
      <xdr:row>0</xdr:row>
      <xdr:rowOff>57150</xdr:rowOff>
    </xdr:from>
    <xdr:to>
      <xdr:col>11</xdr:col>
      <xdr:colOff>676275</xdr:colOff>
      <xdr:row>4</xdr:row>
      <xdr:rowOff>47625</xdr:rowOff>
    </xdr:to>
    <xdr:sp macro="" textlink="">
      <xdr:nvSpPr>
        <xdr:cNvPr id="4" name="TextBox 3">
          <a:extLst>
            <a:ext uri="{FF2B5EF4-FFF2-40B4-BE49-F238E27FC236}">
              <a16:creationId xmlns:a16="http://schemas.microsoft.com/office/drawing/2014/main" xmlns="" id="{00000000-0008-0000-0000-000004000000}"/>
            </a:ext>
          </a:extLst>
        </xdr:cNvPr>
        <xdr:cNvSpPr txBox="1"/>
      </xdr:nvSpPr>
      <xdr:spPr>
        <a:xfrm>
          <a:off x="6334125" y="57150"/>
          <a:ext cx="3248025"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15000"/>
            </a:lnSpc>
            <a:spcAft>
              <a:spcPts val="0"/>
            </a:spcAft>
          </a:pPr>
          <a:r>
            <a:rPr lang="ru-RU" sz="1100">
              <a:effectLst/>
              <a:latin typeface="Times New Roman"/>
              <a:ea typeface="Times New Roman"/>
              <a:cs typeface="Times New Roman"/>
            </a:rPr>
            <a:t>Приложение</a:t>
          </a:r>
          <a:r>
            <a:rPr lang="ru-RU" sz="1100" baseline="0">
              <a:effectLst/>
              <a:latin typeface="+mn-lt"/>
              <a:ea typeface="Times New Roman"/>
              <a:cs typeface="Times New Roman"/>
            </a:rPr>
            <a:t> </a:t>
          </a:r>
          <a:r>
            <a:rPr lang="ru-RU" sz="1100">
              <a:effectLst/>
              <a:latin typeface="Times New Roman"/>
              <a:ea typeface="Times New Roman"/>
              <a:cs typeface="Times New Roman"/>
            </a:rPr>
            <a:t>к постановлению</a:t>
          </a:r>
          <a:endParaRPr lang="ru-RU" sz="1100">
            <a:effectLst/>
            <a:latin typeface="+mn-lt"/>
            <a:ea typeface="Times New Roman"/>
            <a:cs typeface="Times New Roman"/>
          </a:endParaRPr>
        </a:p>
        <a:p>
          <a:pPr algn="ctr">
            <a:lnSpc>
              <a:spcPct val="115000"/>
            </a:lnSpc>
            <a:spcAft>
              <a:spcPts val="0"/>
            </a:spcAft>
          </a:pPr>
          <a:r>
            <a:rPr lang="ru-RU" sz="1100">
              <a:effectLst/>
              <a:latin typeface="Times New Roman"/>
              <a:ea typeface="Times New Roman"/>
              <a:cs typeface="Times New Roman"/>
            </a:rPr>
            <a:t>Администрации Томского района</a:t>
          </a:r>
          <a:endParaRPr lang="ru-RU" sz="1100">
            <a:effectLst/>
            <a:latin typeface="+mn-lt"/>
            <a:ea typeface="Times New Roman"/>
            <a:cs typeface="Times New Roman"/>
          </a:endParaRPr>
        </a:p>
        <a:p>
          <a:r>
            <a:rPr lang="ru-RU" sz="1100">
              <a:effectLst/>
              <a:latin typeface="Times New Roman"/>
              <a:ea typeface="Times New Roman"/>
            </a:rPr>
            <a:t>от __________ № _____</a:t>
          </a:r>
          <a:endParaRPr lang="ru-RU" sz="1100"/>
        </a:p>
      </xdr:txBody>
    </xdr:sp>
    <xdr:clientData/>
  </xdr:twoCellAnchor>
  <xdr:oneCellAnchor>
    <xdr:from>
      <xdr:col>10</xdr:col>
      <xdr:colOff>561975</xdr:colOff>
      <xdr:row>8</xdr:row>
      <xdr:rowOff>76200</xdr:rowOff>
    </xdr:from>
    <xdr:ext cx="184731" cy="264560"/>
    <xdr:sp macro="" textlink="">
      <xdr:nvSpPr>
        <xdr:cNvPr id="11" name="TextBox 10">
          <a:extLst>
            <a:ext uri="{FF2B5EF4-FFF2-40B4-BE49-F238E27FC236}">
              <a16:creationId xmlns:a16="http://schemas.microsoft.com/office/drawing/2014/main" xmlns="" id="{00000000-0008-0000-0000-00000B000000}"/>
            </a:ext>
          </a:extLst>
        </xdr:cNvPr>
        <xdr:cNvSpPr txBox="1"/>
      </xdr:nvSpPr>
      <xdr:spPr>
        <a:xfrm>
          <a:off x="8715375" y="18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twoCellAnchor>
    <xdr:from>
      <xdr:col>7</xdr:col>
      <xdr:colOff>9525</xdr:colOff>
      <xdr:row>0</xdr:row>
      <xdr:rowOff>28575</xdr:rowOff>
    </xdr:from>
    <xdr:to>
      <xdr:col>11</xdr:col>
      <xdr:colOff>676274</xdr:colOff>
      <xdr:row>4</xdr:row>
      <xdr:rowOff>66675</xdr:rowOff>
    </xdr:to>
    <xdr:sp macro="" textlink="">
      <xdr:nvSpPr>
        <xdr:cNvPr id="12" name="TextBox 11">
          <a:extLst>
            <a:ext uri="{FF2B5EF4-FFF2-40B4-BE49-F238E27FC236}">
              <a16:creationId xmlns:a16="http://schemas.microsoft.com/office/drawing/2014/main" xmlns="" id="{00000000-0008-0000-0000-00000C000000}"/>
            </a:ext>
          </a:extLst>
        </xdr:cNvPr>
        <xdr:cNvSpPr txBox="1"/>
      </xdr:nvSpPr>
      <xdr:spPr>
        <a:xfrm>
          <a:off x="6019800" y="28575"/>
          <a:ext cx="3562349"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15000"/>
            </a:lnSpc>
            <a:spcAft>
              <a:spcPts val="0"/>
            </a:spcAft>
          </a:pPr>
          <a:r>
            <a:rPr lang="ru-RU" sz="1100">
              <a:effectLst/>
              <a:latin typeface="Times New Roman"/>
              <a:ea typeface="Times New Roman"/>
              <a:cs typeface="Times New Roman"/>
            </a:rPr>
            <a:t>Приложение</a:t>
          </a:r>
          <a:r>
            <a:rPr lang="ru-RU" sz="1100" baseline="0">
              <a:effectLst/>
              <a:latin typeface="+mn-lt"/>
              <a:ea typeface="Times New Roman"/>
              <a:cs typeface="Times New Roman"/>
            </a:rPr>
            <a:t> </a:t>
          </a:r>
          <a:r>
            <a:rPr lang="ru-RU" sz="1100">
              <a:effectLst/>
              <a:latin typeface="Times New Roman"/>
              <a:ea typeface="Times New Roman"/>
              <a:cs typeface="Times New Roman"/>
            </a:rPr>
            <a:t>к постановлению</a:t>
          </a:r>
          <a:endParaRPr lang="ru-RU" sz="1100">
            <a:effectLst/>
            <a:latin typeface="+mn-lt"/>
            <a:ea typeface="Times New Roman"/>
            <a:cs typeface="Times New Roman"/>
          </a:endParaRPr>
        </a:p>
        <a:p>
          <a:pPr algn="ctr">
            <a:lnSpc>
              <a:spcPct val="115000"/>
            </a:lnSpc>
            <a:spcAft>
              <a:spcPts val="0"/>
            </a:spcAft>
          </a:pPr>
          <a:r>
            <a:rPr lang="ru-RU" sz="1100">
              <a:effectLst/>
              <a:latin typeface="Times New Roman"/>
              <a:ea typeface="Times New Roman"/>
              <a:cs typeface="Times New Roman"/>
            </a:rPr>
            <a:t>Администрации Томского района</a:t>
          </a:r>
          <a:endParaRPr lang="ru-RU" sz="1100">
            <a:effectLst/>
            <a:latin typeface="+mn-lt"/>
            <a:ea typeface="Times New Roman"/>
            <a:cs typeface="Times New Roman"/>
          </a:endParaRPr>
        </a:p>
        <a:p>
          <a:r>
            <a:rPr lang="ru-RU" sz="1100">
              <a:effectLst/>
              <a:latin typeface="Times New Roman"/>
              <a:ea typeface="Times New Roman"/>
            </a:rPr>
            <a:t>от 01.06.2020 № 162</a:t>
          </a:r>
          <a:endParaRPr lang="ru-RU"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76200</xdr:rowOff>
    </xdr:from>
    <xdr:to>
      <xdr:col>8</xdr:col>
      <xdr:colOff>695325</xdr:colOff>
      <xdr:row>121</xdr:row>
      <xdr:rowOff>57149</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0" y="200025"/>
          <a:ext cx="10448925" cy="228409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Aft>
              <a:spcPts val="0"/>
            </a:spcAft>
          </a:pPr>
          <a:r>
            <a:rPr lang="ru-RU" sz="1100">
              <a:effectLst/>
              <a:latin typeface="Times New Roman"/>
              <a:ea typeface="Times New Roman"/>
            </a:rPr>
            <a:t>1. ХАРАКТЕРИСТИКА ТЕКУЩЕГО СОСТОЯНИЯ</a:t>
          </a:r>
          <a:endParaRPr lang="ru-RU" sz="1050">
            <a:effectLst/>
            <a:latin typeface="Arial"/>
            <a:ea typeface="Times New Roman"/>
          </a:endParaRPr>
        </a:p>
        <a:p>
          <a:pPr algn="ctr">
            <a:spcAft>
              <a:spcPts val="0"/>
            </a:spcAft>
          </a:pPr>
          <a:r>
            <a:rPr lang="ru-RU" sz="1100">
              <a:effectLst/>
              <a:latin typeface="Times New Roman"/>
              <a:ea typeface="Times New Roman"/>
            </a:rPr>
            <a:t>СФЕРЫ РЕАЛИЗАЦИИ МУНИЦИПАЛЬНОЙ ПРОГРАММЫ</a:t>
          </a:r>
          <a:endParaRPr lang="ru-RU" sz="1050">
            <a:effectLst/>
            <a:latin typeface="Arial"/>
            <a:ea typeface="Times New Roman"/>
          </a:endParaRPr>
        </a:p>
        <a:p>
          <a:pPr indent="342900" algn="just">
            <a:spcAft>
              <a:spcPts val="0"/>
            </a:spcAft>
          </a:pPr>
          <a:r>
            <a:rPr lang="ru-RU" sz="1100">
              <a:effectLst/>
              <a:latin typeface="Times New Roman"/>
              <a:ea typeface="Times New Roman"/>
            </a:rPr>
            <a:t>Приоритеты государственной политики развития социальной сферы установлены стратегическими документами и нормативными правовыми актами Российской Федерации, Томской области и Томского района, одним из механизмов достижения целей и задач которых призвана стать муниципальная программа "Социальное развитие Томского района на 2016 - 20</a:t>
          </a:r>
          <a:r>
            <a:rPr lang="ru-RU" sz="1100">
              <a:solidFill>
                <a:srgbClr val="FF0000"/>
              </a:solidFill>
              <a:effectLst/>
              <a:latin typeface="Times New Roman"/>
              <a:ea typeface="Times New Roman"/>
            </a:rPr>
            <a:t>20 </a:t>
          </a:r>
          <a:r>
            <a:rPr lang="ru-RU" sz="1100">
              <a:effectLst/>
              <a:latin typeface="Times New Roman"/>
              <a:ea typeface="Times New Roman"/>
            </a:rPr>
            <a:t>годы" (далее - муниципальная программа).</a:t>
          </a:r>
          <a:endParaRPr lang="ru-RU" sz="1050">
            <a:effectLst/>
            <a:latin typeface="Arial"/>
            <a:ea typeface="Times New Roman"/>
          </a:endParaRPr>
        </a:p>
        <a:p>
          <a:pPr indent="342900" algn="just">
            <a:spcAft>
              <a:spcPts val="0"/>
            </a:spcAft>
          </a:pPr>
          <a:r>
            <a:rPr lang="ru-RU" sz="1100">
              <a:effectLst/>
              <a:latin typeface="Times New Roman"/>
              <a:ea typeface="Times New Roman"/>
            </a:rPr>
            <a:t>В предыдущие годы работа по реализации приоритетных направлений государственной политики в социальной сфере на территории Томского района осуществлялась посредством программных мероприятий муниципальной </a:t>
          </a:r>
          <a:r>
            <a:rPr lang="ru-RU" sz="1100" u="none" strike="noStrike">
              <a:solidFill>
                <a:srgbClr val="0000FF"/>
              </a:solidFill>
              <a:effectLst/>
              <a:latin typeface="Times New Roman"/>
              <a:ea typeface="Times New Roman"/>
              <a:hlinkClick xmlns:r="http://schemas.openxmlformats.org/officeDocument/2006/relationships" r:id=""/>
            </a:rPr>
            <a:t>программы</a:t>
          </a:r>
          <a:r>
            <a:rPr lang="ru-RU" sz="1100">
              <a:effectLst/>
              <a:latin typeface="Times New Roman"/>
              <a:ea typeface="Times New Roman"/>
            </a:rPr>
            <a:t> "Старшее поколение Томского района на 2014 - 2016 годы", утвержденной постановлением Администрации Томского района от 04.12.2013 N 408, муниципальной </a:t>
          </a:r>
          <a:r>
            <a:rPr lang="ru-RU" sz="1100" u="none" strike="noStrike">
              <a:solidFill>
                <a:srgbClr val="0000FF"/>
              </a:solidFill>
              <a:effectLst/>
              <a:latin typeface="Times New Roman"/>
              <a:ea typeface="Times New Roman"/>
              <a:hlinkClick xmlns:r="http://schemas.openxmlformats.org/officeDocument/2006/relationships" r:id=""/>
            </a:rPr>
            <a:t>программы</a:t>
          </a:r>
          <a:r>
            <a:rPr lang="ru-RU" sz="1100">
              <a:effectLst/>
              <a:latin typeface="Times New Roman"/>
              <a:ea typeface="Times New Roman"/>
            </a:rPr>
            <a:t> "Развитие внутреннего и въездного туризма на территории Томского района Томской области на 2013 - 2017 годы", утвержденной постановлением Администрации Томского района от 28.01.2013 № 15, муниципальной </a:t>
          </a:r>
          <a:r>
            <a:rPr lang="ru-RU" sz="1100" u="none" strike="noStrike">
              <a:solidFill>
                <a:srgbClr val="0000FF"/>
              </a:solidFill>
              <a:effectLst/>
              <a:latin typeface="Times New Roman"/>
              <a:ea typeface="Times New Roman"/>
              <a:hlinkClick xmlns:r="http://schemas.openxmlformats.org/officeDocument/2006/relationships" r:id=""/>
            </a:rPr>
            <a:t>программы</a:t>
          </a:r>
          <a:r>
            <a:rPr lang="ru-RU" sz="1100">
              <a:effectLst/>
              <a:latin typeface="Times New Roman"/>
              <a:ea typeface="Times New Roman"/>
            </a:rPr>
            <a:t> "Профилактика правонарушений на территории Томского района на 2013 - 2015 годы", утвержденной постановлением Администрации Томского района от 13.05.2013 № 129, а также ведомственных целевых программ. По итогам реализации в 2013 - 2014 годах мероприятий вышеназванных программ в сравнении с 2012 годом были достигнуты следующие результаты:</a:t>
          </a:r>
          <a:endParaRPr lang="ru-RU" sz="1050">
            <a:effectLst/>
            <a:latin typeface="Arial"/>
            <a:ea typeface="Times New Roman"/>
          </a:endParaRPr>
        </a:p>
        <a:p>
          <a:pPr indent="342900" algn="just">
            <a:spcAft>
              <a:spcPts val="0"/>
            </a:spcAft>
          </a:pPr>
          <a:r>
            <a:rPr lang="ru-RU" sz="1100">
              <a:effectLst/>
              <a:latin typeface="Times New Roman"/>
              <a:ea typeface="Times New Roman"/>
            </a:rPr>
            <a:t>снижение на 7% количества правонарушений, посягающих на общественный порядок и общественную безопасность;</a:t>
          </a:r>
          <a:endParaRPr lang="ru-RU" sz="1050">
            <a:effectLst/>
            <a:latin typeface="Arial"/>
            <a:ea typeface="Times New Roman"/>
          </a:endParaRPr>
        </a:p>
        <a:p>
          <a:pPr indent="342900" algn="just">
            <a:spcAft>
              <a:spcPts val="0"/>
            </a:spcAft>
          </a:pPr>
          <a:r>
            <a:rPr lang="ru-RU" sz="1100">
              <a:effectLst/>
              <a:latin typeface="Times New Roman"/>
              <a:ea typeface="Times New Roman"/>
            </a:rPr>
            <a:t>снижение на 20% количества правонарушений, совершенных несовершеннолетними;</a:t>
          </a:r>
          <a:endParaRPr lang="ru-RU" sz="1050">
            <a:effectLst/>
            <a:latin typeface="Arial"/>
            <a:ea typeface="Times New Roman"/>
          </a:endParaRPr>
        </a:p>
        <a:p>
          <a:pPr indent="342900" algn="just">
            <a:spcAft>
              <a:spcPts val="0"/>
            </a:spcAft>
          </a:pPr>
          <a:r>
            <a:rPr lang="ru-RU" sz="1100">
              <a:effectLst/>
              <a:latin typeface="Times New Roman"/>
              <a:ea typeface="Times New Roman"/>
            </a:rPr>
            <a:t>снижение на 13% правонарушений, совершенных в общественных местах;</a:t>
          </a:r>
          <a:endParaRPr lang="ru-RU" sz="1050">
            <a:effectLst/>
            <a:latin typeface="Arial"/>
            <a:ea typeface="Times New Roman"/>
          </a:endParaRPr>
        </a:p>
        <a:p>
          <a:pPr indent="342900" algn="just">
            <a:spcAft>
              <a:spcPts val="0"/>
            </a:spcAft>
          </a:pPr>
          <a:r>
            <a:rPr lang="ru-RU" sz="1100">
              <a:effectLst/>
              <a:latin typeface="Times New Roman"/>
              <a:ea typeface="Times New Roman"/>
            </a:rPr>
            <a:t>снижение на 2% количества обращений в органы власти граждан старшего поколения;</a:t>
          </a:r>
          <a:endParaRPr lang="ru-RU" sz="1050">
            <a:effectLst/>
            <a:latin typeface="Arial"/>
            <a:ea typeface="Times New Roman"/>
          </a:endParaRPr>
        </a:p>
        <a:p>
          <a:pPr indent="342900" algn="just">
            <a:spcAft>
              <a:spcPts val="0"/>
            </a:spcAft>
          </a:pPr>
          <a:r>
            <a:rPr lang="ru-RU" sz="1100">
              <a:effectLst/>
              <a:latin typeface="Times New Roman"/>
              <a:ea typeface="Times New Roman"/>
            </a:rPr>
            <a:t>увеличение доли охвата граждан старшего поколения мерами по созданию условий, благоприятных для реализации культурных и интеллектуальных потребностей, на 5%;</a:t>
          </a:r>
          <a:endParaRPr lang="ru-RU" sz="1050">
            <a:effectLst/>
            <a:latin typeface="Arial"/>
            <a:ea typeface="Times New Roman"/>
          </a:endParaRPr>
        </a:p>
        <a:p>
          <a:pPr indent="342900" algn="just">
            <a:spcAft>
              <a:spcPts val="0"/>
            </a:spcAft>
          </a:pPr>
          <a:r>
            <a:rPr lang="ru-RU" sz="1100">
              <a:effectLst/>
              <a:latin typeface="Times New Roman"/>
              <a:ea typeface="Times New Roman"/>
            </a:rPr>
            <a:t>увеличение на 20% граждан старшего поколения, принявших участие в мероприятиях;</a:t>
          </a:r>
          <a:endParaRPr lang="ru-RU" sz="1050">
            <a:effectLst/>
            <a:latin typeface="Arial"/>
            <a:ea typeface="Times New Roman"/>
          </a:endParaRPr>
        </a:p>
        <a:p>
          <a:pPr indent="342900" algn="just">
            <a:spcAft>
              <a:spcPts val="0"/>
            </a:spcAft>
          </a:pPr>
          <a:r>
            <a:rPr lang="ru-RU" sz="1100">
              <a:effectLst/>
              <a:latin typeface="Times New Roman"/>
              <a:ea typeface="Times New Roman"/>
            </a:rPr>
            <a:t>увеличение количества населения, участвующего в культурной жизни Томского района, на 15%;</a:t>
          </a:r>
          <a:endParaRPr lang="ru-RU" sz="1050">
            <a:effectLst/>
            <a:latin typeface="Arial"/>
            <a:ea typeface="Times New Roman"/>
          </a:endParaRPr>
        </a:p>
        <a:p>
          <a:pPr indent="342900" algn="just">
            <a:spcAft>
              <a:spcPts val="0"/>
            </a:spcAft>
          </a:pPr>
          <a:r>
            <a:rPr lang="ru-RU" sz="1100">
              <a:effectLst/>
              <a:latin typeface="Times New Roman"/>
              <a:ea typeface="Times New Roman"/>
            </a:rPr>
            <a:t>проведена работа по улучшению условий для предоставления услуг в сфере культуры для населения: приобретен мобильный культурный центр (библиобус), частично оснащены музыкальными инструментами и производственным оборудованием детские школы искусств и учреждения культурно-досугового типа;</a:t>
          </a:r>
          <a:endParaRPr lang="ru-RU" sz="1050">
            <a:effectLst/>
            <a:latin typeface="Arial"/>
            <a:ea typeface="Times New Roman"/>
          </a:endParaRPr>
        </a:p>
        <a:p>
          <a:pPr indent="342900" algn="just">
            <a:spcAft>
              <a:spcPts val="0"/>
            </a:spcAft>
          </a:pPr>
          <a:r>
            <a:rPr lang="ru-RU" sz="1100">
              <a:effectLst/>
              <a:latin typeface="Times New Roman"/>
              <a:ea typeface="Times New Roman"/>
            </a:rPr>
            <a:t>выполнен ряд стратегических для развития туризма на территории Томского района исследовательских работ по оценке состояния сферы туризма в районе, формированию туристских кластеров с целью их включения в федеральную целевую </a:t>
          </a:r>
          <a:r>
            <a:rPr lang="ru-RU" sz="1100" u="none" strike="noStrike">
              <a:solidFill>
                <a:srgbClr val="0000FF"/>
              </a:solidFill>
              <a:effectLst/>
              <a:latin typeface="Times New Roman"/>
              <a:ea typeface="Times New Roman"/>
              <a:hlinkClick xmlns:r="http://schemas.openxmlformats.org/officeDocument/2006/relationships" r:id=""/>
            </a:rPr>
            <a:t>программу</a:t>
          </a:r>
          <a:r>
            <a:rPr lang="ru-RU" sz="1100">
              <a:effectLst/>
              <a:latin typeface="Times New Roman"/>
              <a:ea typeface="Times New Roman"/>
            </a:rPr>
            <a:t> "Развитие внутреннего и въездного туризма в Российской Федерации (2011 - 2018 годы)".</a:t>
          </a:r>
          <a:endParaRPr lang="ru-RU" sz="1050">
            <a:effectLst/>
            <a:latin typeface="Arial"/>
            <a:ea typeface="Times New Roman"/>
          </a:endParaRPr>
        </a:p>
        <a:p>
          <a:pPr indent="342900" algn="just">
            <a:spcAft>
              <a:spcPts val="0"/>
            </a:spcAft>
          </a:pPr>
          <a:r>
            <a:rPr lang="ru-RU" sz="1100">
              <a:effectLst/>
              <a:latin typeface="Times New Roman"/>
              <a:ea typeface="Times New Roman"/>
            </a:rPr>
            <a:t>В целях взаимоувязки бюджетных расходов с приоритетами социально-экономического развития существует необходимость разработки новой программы, которая позволит более качественно и сбалансированно с использованием программно-целевого метода распределять финансовые средства, отслеживать эффективность материальных затрат и достичь положительных результатов от реализации программных мероприятий.</a:t>
          </a:r>
          <a:endParaRPr lang="ru-RU" sz="1050">
            <a:effectLst/>
            <a:latin typeface="Arial"/>
            <a:ea typeface="Times New Roman"/>
          </a:endParaRPr>
        </a:p>
        <a:p>
          <a:pPr indent="342900" algn="just">
            <a:spcAft>
              <a:spcPts val="0"/>
            </a:spcAft>
          </a:pPr>
          <a:r>
            <a:rPr lang="ru-RU" sz="1100">
              <a:effectLst/>
              <a:latin typeface="Times New Roman"/>
              <a:ea typeface="Times New Roman"/>
            </a:rPr>
            <a:t>Более подробно анализ состояния социальной сферы Томского района представлен в подпрограммах к муниципальной программе.</a:t>
          </a:r>
          <a:endParaRPr lang="ru-RU" sz="1050">
            <a:effectLst/>
            <a:latin typeface="Arial"/>
            <a:ea typeface="Times New Roman"/>
          </a:endParaRPr>
        </a:p>
        <a:p>
          <a:pPr indent="342900" algn="just">
            <a:spcAft>
              <a:spcPts val="0"/>
            </a:spcAft>
          </a:pPr>
          <a:r>
            <a:rPr lang="ru-RU" sz="1100">
              <a:effectLst/>
              <a:latin typeface="Times New Roman"/>
              <a:ea typeface="Times New Roman"/>
            </a:rPr>
            <a:t>Отрасль, традиционно ориентированная на государственную финансовую поддержку, оказалась наименее подготовленной к рыночным условиям, что отрицательно сказалось на состоянии материально-технической базы учреждений культуры. Особенно неудовлетворительным остается состояние зданий и материально-технической оснащенности большинства организаций культуры, находящихся в ведении сельских поселений Томского района. В учреждениях культуры и образования в сфере культуры остро ощущается недостаток средств на замену изношенного или приобретение нового оборудования (музыкальных инструментов, специализированного технического оборудования, специальных сценических средств, выставочного оборудования, современной организационной техники и др.), на комплектование библиотечных фондов, на создание новых туристических маршрутов. Среди главных причин устаревания материально-технической базы учреждений культуры и недостаточность высококвалифицированных кадров - недофинансирование отрасли.</a:t>
          </a:r>
          <a:endParaRPr lang="ru-RU" sz="1050">
            <a:effectLst/>
            <a:latin typeface="Arial"/>
            <a:ea typeface="Times New Roman"/>
          </a:endParaRPr>
        </a:p>
        <a:p>
          <a:pPr indent="342900" algn="just">
            <a:spcAft>
              <a:spcPts val="0"/>
            </a:spcAft>
          </a:pPr>
          <a:r>
            <a:rPr lang="ru-RU" sz="1100">
              <a:effectLst/>
              <a:latin typeface="Times New Roman"/>
              <a:ea typeface="Times New Roman"/>
            </a:rPr>
            <a:t>Наиболее острыми проблемами социальной сферы являются:</a:t>
          </a:r>
          <a:endParaRPr lang="ru-RU" sz="1050">
            <a:effectLst/>
            <a:latin typeface="Arial"/>
            <a:ea typeface="Times New Roman"/>
          </a:endParaRPr>
        </a:p>
        <a:p>
          <a:pPr indent="342900" algn="just">
            <a:spcAft>
              <a:spcPts val="0"/>
            </a:spcAft>
          </a:pPr>
          <a:r>
            <a:rPr lang="ru-RU" sz="1100">
              <a:effectLst/>
              <a:latin typeface="Times New Roman"/>
              <a:ea typeface="Times New Roman"/>
            </a:rPr>
            <a:t>высокая степень старения зданий учреждений культуры и образования в сфере культуры;</a:t>
          </a:r>
          <a:endParaRPr lang="ru-RU" sz="1050">
            <a:effectLst/>
            <a:latin typeface="Arial"/>
            <a:ea typeface="Times New Roman"/>
          </a:endParaRPr>
        </a:p>
        <a:p>
          <a:pPr indent="342900" algn="just">
            <a:spcAft>
              <a:spcPts val="0"/>
            </a:spcAft>
          </a:pPr>
          <a:r>
            <a:rPr lang="ru-RU" sz="1100">
              <a:effectLst/>
              <a:latin typeface="Times New Roman"/>
              <a:ea typeface="Times New Roman"/>
            </a:rPr>
            <a:t>неудовлетворительное состояние материально-технической оснащенности большинства организаций культуры, находящихся в ведении сельских поселений Томского района, недостаточный уровень внедрения информационно-коммуникационных технологий;</a:t>
          </a:r>
          <a:endParaRPr lang="ru-RU" sz="1050">
            <a:effectLst/>
            <a:latin typeface="Arial"/>
            <a:ea typeface="Times New Roman"/>
          </a:endParaRPr>
        </a:p>
        <a:p>
          <a:pPr indent="342900" algn="just">
            <a:spcAft>
              <a:spcPts val="0"/>
            </a:spcAft>
          </a:pPr>
          <a:r>
            <a:rPr lang="ru-RU" sz="1100">
              <a:effectLst/>
              <a:latin typeface="Times New Roman"/>
              <a:ea typeface="Times New Roman"/>
            </a:rPr>
            <a:t>недостаточный уровень пропаганды здорового образа жизни;</a:t>
          </a:r>
          <a:endParaRPr lang="ru-RU" sz="1050">
            <a:effectLst/>
            <a:latin typeface="Arial"/>
            <a:ea typeface="Times New Roman"/>
          </a:endParaRPr>
        </a:p>
        <a:p>
          <a:pPr indent="342900" algn="just">
            <a:spcAft>
              <a:spcPts val="0"/>
            </a:spcAft>
          </a:pPr>
          <a:r>
            <a:rPr lang="ru-RU" sz="1100">
              <a:effectLst/>
              <a:latin typeface="Times New Roman"/>
              <a:ea typeface="Times New Roman"/>
            </a:rPr>
            <a:t>низкий уровень обеспеченности спортивными сооружениями, в том числе современными спортивными объектами;</a:t>
          </a:r>
          <a:endParaRPr lang="ru-RU" sz="1050">
            <a:effectLst/>
            <a:latin typeface="Arial"/>
            <a:ea typeface="Times New Roman"/>
          </a:endParaRPr>
        </a:p>
        <a:p>
          <a:pPr indent="342900" algn="just">
            <a:spcAft>
              <a:spcPts val="0"/>
            </a:spcAft>
          </a:pPr>
          <a:r>
            <a:rPr lang="ru-RU" sz="1100">
              <a:effectLst/>
              <a:latin typeface="Times New Roman"/>
              <a:ea typeface="Times New Roman"/>
            </a:rPr>
            <a:t>недостаток средств на повышение квалификации кадров сферы культуры, образования в сфере культуры, спорта и туризма;</a:t>
          </a:r>
          <a:endParaRPr lang="ru-RU" sz="1050">
            <a:effectLst/>
            <a:latin typeface="Arial"/>
            <a:ea typeface="Times New Roman"/>
          </a:endParaRPr>
        </a:p>
        <a:p>
          <a:pPr indent="342900" algn="just">
            <a:spcAft>
              <a:spcPts val="0"/>
            </a:spcAft>
          </a:pPr>
          <a:r>
            <a:rPr lang="ru-RU" sz="1100">
              <a:effectLst/>
              <a:latin typeface="Times New Roman"/>
              <a:ea typeface="Times New Roman"/>
            </a:rPr>
            <a:t>недостаток средств на участие лучших представителей культуры, спорта и туризма во всероссийских и международных событиях (форумах, конкурсах, фестивалях и др.);</a:t>
          </a:r>
          <a:endParaRPr lang="ru-RU" sz="1050">
            <a:effectLst/>
            <a:latin typeface="Arial"/>
            <a:ea typeface="Times New Roman"/>
          </a:endParaRPr>
        </a:p>
        <a:p>
          <a:pPr indent="342900" algn="just">
            <a:spcAft>
              <a:spcPts val="0"/>
            </a:spcAft>
          </a:pPr>
          <a:r>
            <a:rPr lang="ru-RU" sz="1100">
              <a:effectLst/>
              <a:latin typeface="Times New Roman"/>
              <a:ea typeface="Times New Roman"/>
            </a:rPr>
            <a:t>недостаточный уровень продвижения культурного и туристского потенциала Томского района;</a:t>
          </a:r>
          <a:endParaRPr lang="ru-RU" sz="1050">
            <a:effectLst/>
            <a:latin typeface="Arial"/>
            <a:ea typeface="Times New Roman"/>
          </a:endParaRPr>
        </a:p>
        <a:p>
          <a:pPr indent="342900" algn="just">
            <a:spcAft>
              <a:spcPts val="0"/>
            </a:spcAft>
          </a:pPr>
          <a:r>
            <a:rPr lang="ru-RU" sz="1100">
              <a:effectLst/>
              <a:latin typeface="Times New Roman"/>
              <a:ea typeface="Times New Roman"/>
            </a:rPr>
            <a:t>рост криминогенной обстановки на территории района формирует благоприятную среду для правонарушений и преступлений, прежде всего среди несовершеннолетних, молодежи, безработных и т.д.;</a:t>
          </a:r>
          <a:endParaRPr lang="ru-RU" sz="1050">
            <a:effectLst/>
            <a:latin typeface="Arial"/>
            <a:ea typeface="Times New Roman"/>
          </a:endParaRPr>
        </a:p>
        <a:p>
          <a:pPr indent="342900" algn="just">
            <a:spcAft>
              <a:spcPts val="0"/>
            </a:spcAft>
          </a:pPr>
          <a:r>
            <a:rPr lang="ru-RU" sz="1100">
              <a:effectLst/>
              <a:latin typeface="Times New Roman"/>
              <a:ea typeface="Times New Roman"/>
            </a:rPr>
            <a:t>недостаточный уровень материально-технического обеспечения для исполнения государственных полномочий, переданных муниципальному образованию "Томский район", по организации и осуществлению деятельности по опеке и попечительству, в отношении детей-сирот и детей, оставшихся без попечения родителей, а также недееспособных граждан, проживающих на территории Томского района.</a:t>
          </a:r>
          <a:endParaRPr lang="ru-RU" sz="1050">
            <a:effectLst/>
            <a:latin typeface="Arial"/>
            <a:ea typeface="Times New Roman"/>
          </a:endParaRPr>
        </a:p>
        <a:p>
          <a:pPr indent="342900" algn="just">
            <a:spcAft>
              <a:spcPts val="0"/>
            </a:spcAft>
          </a:pPr>
          <a:r>
            <a:rPr lang="ru-RU" sz="1100">
              <a:effectLst/>
              <a:latin typeface="Times New Roman"/>
              <a:ea typeface="Times New Roman"/>
            </a:rPr>
            <a:t>В целях решения выше обозначенных проблем требуется:</a:t>
          </a:r>
          <a:endParaRPr lang="ru-RU" sz="1050">
            <a:effectLst/>
            <a:latin typeface="Arial"/>
            <a:ea typeface="Times New Roman"/>
          </a:endParaRPr>
        </a:p>
        <a:p>
          <a:pPr indent="342900" algn="just">
            <a:spcAft>
              <a:spcPts val="0"/>
            </a:spcAft>
          </a:pPr>
          <a:r>
            <a:rPr lang="ru-RU" sz="1100">
              <a:effectLst/>
              <a:latin typeface="Times New Roman"/>
              <a:ea typeface="Times New Roman"/>
            </a:rPr>
            <a:t>повышение эффективности управления отраслями, построение результативной системы планирования, механизма координации действий органов местного самоуправления Томского района;</a:t>
          </a:r>
          <a:endParaRPr lang="ru-RU" sz="1050">
            <a:effectLst/>
            <a:latin typeface="Arial"/>
            <a:ea typeface="Times New Roman"/>
          </a:endParaRPr>
        </a:p>
        <a:p>
          <a:pPr indent="342900" algn="just">
            <a:spcAft>
              <a:spcPts val="0"/>
            </a:spcAft>
          </a:pPr>
          <a:r>
            <a:rPr lang="ru-RU" sz="1100">
              <a:effectLst/>
              <a:latin typeface="Times New Roman"/>
              <a:ea typeface="Times New Roman"/>
            </a:rPr>
            <a:t>качественное изменение подходов к развитию инфраструктуры и материально-технической базы этих отраслей, повышению профессионального уровня персонала, укреплению кадрового потенциала и, соответственно, оказанию услуг и выполнению работ в сфере культуры, спорта и туризма;</a:t>
          </a:r>
          <a:endParaRPr lang="ru-RU" sz="1050">
            <a:effectLst/>
            <a:latin typeface="Arial"/>
            <a:ea typeface="Times New Roman"/>
          </a:endParaRPr>
        </a:p>
        <a:p>
          <a:pPr indent="342900" algn="just">
            <a:spcAft>
              <a:spcPts val="0"/>
            </a:spcAft>
          </a:pPr>
          <a:r>
            <a:rPr lang="ru-RU" sz="1100">
              <a:effectLst/>
              <a:latin typeface="Times New Roman"/>
              <a:ea typeface="Times New Roman"/>
            </a:rPr>
            <a:t>реализация мероприятий по оптимизации бюджетных расходов, повышению конкурентоспособности отраслей культуры, спорта и туризма, увеличению объема платных услуг, а также приоритетных проектов регионального и всероссийского значения;</a:t>
          </a:r>
          <a:endParaRPr lang="ru-RU" sz="1050">
            <a:effectLst/>
            <a:latin typeface="Arial"/>
            <a:ea typeface="Times New Roman"/>
          </a:endParaRPr>
        </a:p>
        <a:p>
          <a:pPr indent="342900" algn="just">
            <a:spcAft>
              <a:spcPts val="0"/>
            </a:spcAft>
          </a:pPr>
          <a:r>
            <a:rPr lang="ru-RU" sz="1100">
              <a:effectLst/>
              <a:latin typeface="Times New Roman"/>
              <a:ea typeface="Times New Roman"/>
            </a:rPr>
            <a:t>активное использование механизма государственно-частного партнерства для привлечения частных инвестиций;</a:t>
          </a:r>
          <a:endParaRPr lang="ru-RU" sz="1050">
            <a:effectLst/>
            <a:latin typeface="Arial"/>
            <a:ea typeface="Times New Roman"/>
          </a:endParaRPr>
        </a:p>
        <a:p>
          <a:pPr indent="342900" algn="just">
            <a:spcAft>
              <a:spcPts val="0"/>
            </a:spcAft>
          </a:pPr>
          <a:r>
            <a:rPr lang="ru-RU" sz="1100">
              <a:effectLst/>
              <a:latin typeface="Times New Roman"/>
              <a:ea typeface="Times New Roman"/>
            </a:rPr>
            <a:t>требуется повысить эффективность профилактических мер для предупреждения проявлений терроризма и экстремизма, снижения криминогенной обстановки;</a:t>
          </a:r>
          <a:endParaRPr lang="ru-RU" sz="1050">
            <a:effectLst/>
            <a:latin typeface="Arial"/>
            <a:ea typeface="Times New Roman"/>
          </a:endParaRPr>
        </a:p>
        <a:p>
          <a:pPr indent="342900" algn="just">
            <a:spcAft>
              <a:spcPts val="0"/>
            </a:spcAft>
          </a:pPr>
          <a:r>
            <a:rPr lang="ru-RU" sz="1100">
              <a:effectLst/>
              <a:latin typeface="Times New Roman"/>
              <a:ea typeface="Times New Roman"/>
            </a:rPr>
            <a:t>для преодоления негативных тенденций и улучшения обстановки в области профилактики преступлений, правонарушений, проявлений терроризма и экстремизма на территории района необходимы</a:t>
          </a:r>
          <a:endParaRPr lang="ru-RU" sz="1050">
            <a:effectLst/>
            <a:latin typeface="Arial"/>
            <a:ea typeface="Times New Roman"/>
          </a:endParaRPr>
        </a:p>
        <a:p>
          <a:pPr indent="342900" algn="just">
            <a:spcAft>
              <a:spcPts val="0"/>
            </a:spcAft>
          </a:pPr>
          <a:r>
            <a:rPr lang="ru-RU" sz="1100">
              <a:effectLst/>
              <a:latin typeface="Times New Roman"/>
              <a:ea typeface="Times New Roman"/>
            </a:rPr>
            <a:t>необходима координация действий всех субъектов территориальной системы профилактики правонарушений;</a:t>
          </a:r>
          <a:endParaRPr lang="ru-RU" sz="1050">
            <a:effectLst/>
            <a:latin typeface="Arial"/>
            <a:ea typeface="Times New Roman"/>
          </a:endParaRPr>
        </a:p>
        <a:p>
          <a:pPr indent="342900" algn="just">
            <a:spcAft>
              <a:spcPts val="0"/>
            </a:spcAft>
          </a:pPr>
          <a:r>
            <a:rPr lang="ru-RU" sz="1100">
              <a:effectLst/>
              <a:latin typeface="Times New Roman"/>
              <a:ea typeface="Times New Roman"/>
            </a:rPr>
            <a:t>повысить уровень материально-технического обеспечения для исполнения государственных полномочий, переданных муниципальному образованию "Томский район", по организации и осуществлению деятельности по опеке и попечительству в отношении детей-сирот и детей, оставшихся без попечения родителей, а также недееспособных граждан, проживающих на территории Томского района.</a:t>
          </a:r>
          <a:endParaRPr lang="ru-RU" sz="1050">
            <a:effectLst/>
            <a:latin typeface="Arial"/>
            <a:ea typeface="Times New Roman"/>
          </a:endParaRPr>
        </a:p>
        <a:p>
          <a:pPr indent="342900" algn="just">
            <a:spcAft>
              <a:spcPts val="0"/>
            </a:spcAft>
          </a:pPr>
          <a:r>
            <a:rPr lang="ru-RU" sz="1100">
              <a:effectLst/>
              <a:latin typeface="Times New Roman"/>
              <a:ea typeface="Times New Roman"/>
            </a:rPr>
            <a:t>Необходимость разработки и реализации муниципальной программы обусловлена следующими причинами:</a:t>
          </a:r>
          <a:endParaRPr lang="ru-RU" sz="1050">
            <a:effectLst/>
            <a:latin typeface="Arial"/>
            <a:ea typeface="Times New Roman"/>
          </a:endParaRPr>
        </a:p>
        <a:p>
          <a:pPr indent="342900" algn="just">
            <a:spcAft>
              <a:spcPts val="0"/>
            </a:spcAft>
          </a:pPr>
          <a:r>
            <a:rPr lang="ru-RU" sz="1100">
              <a:effectLst/>
              <a:latin typeface="Times New Roman"/>
              <a:ea typeface="Times New Roman"/>
            </a:rPr>
            <a:t>социально-экономическая острота имеющихся проблем социальной сферы (сферы культуры, спорта и туризма, опеки и попечительства);</a:t>
          </a:r>
          <a:endParaRPr lang="ru-RU" sz="1050">
            <a:effectLst/>
            <a:latin typeface="Arial"/>
            <a:ea typeface="Times New Roman"/>
          </a:endParaRPr>
        </a:p>
        <a:p>
          <a:pPr indent="342900" algn="just">
            <a:spcAft>
              <a:spcPts val="0"/>
            </a:spcAft>
          </a:pPr>
          <a:r>
            <a:rPr lang="ru-RU" sz="1100">
              <a:effectLst/>
              <a:latin typeface="Times New Roman"/>
              <a:ea typeface="Times New Roman"/>
            </a:rPr>
            <a:t>наличие имеющихся проблем в области обеспечения правопорядка, проявлений терроризма и экстремизма на территории Томского района;</a:t>
          </a:r>
          <a:endParaRPr lang="ru-RU" sz="1050">
            <a:effectLst/>
            <a:latin typeface="Arial"/>
            <a:ea typeface="Times New Roman"/>
          </a:endParaRPr>
        </a:p>
        <a:p>
          <a:pPr indent="342900" algn="just">
            <a:spcAft>
              <a:spcPts val="0"/>
            </a:spcAft>
          </a:pPr>
          <a:r>
            <a:rPr lang="ru-RU" sz="1100">
              <a:effectLst/>
              <a:latin typeface="Times New Roman"/>
              <a:ea typeface="Times New Roman"/>
            </a:rPr>
            <a:t>недостаточная эффективность проводимых мероприятий в социальной сфере;</a:t>
          </a:r>
          <a:endParaRPr lang="ru-RU" sz="1050">
            <a:effectLst/>
            <a:latin typeface="Arial"/>
            <a:ea typeface="Times New Roman"/>
          </a:endParaRPr>
        </a:p>
        <a:p>
          <a:pPr indent="342900" algn="just">
            <a:spcAft>
              <a:spcPts val="0"/>
            </a:spcAft>
          </a:pPr>
          <a:r>
            <a:rPr lang="ru-RU" sz="1100">
              <a:effectLst/>
              <a:latin typeface="Times New Roman"/>
              <a:ea typeface="Times New Roman"/>
            </a:rPr>
            <a:t>необходимость комплексного подхода к развитию социальной сферы и эффективного механизма координации деятельности всех субъектов, участвующих в развитии социальной сферы Томского района.</a:t>
          </a:r>
          <a:endParaRPr lang="ru-RU" sz="1050">
            <a:effectLst/>
            <a:latin typeface="Arial"/>
            <a:ea typeface="Times New Roman"/>
          </a:endParaRPr>
        </a:p>
        <a:p>
          <a:pPr indent="342900" algn="just">
            <a:spcAft>
              <a:spcPts val="0"/>
            </a:spcAft>
          </a:pPr>
          <a:r>
            <a:rPr lang="ru-RU" sz="1100">
              <a:effectLst/>
              <a:latin typeface="Times New Roman"/>
              <a:ea typeface="Times New Roman"/>
            </a:rPr>
            <a:t>Характер проблем требует наличия долговременной стратегии и применения программно-целевого подхода для обеспечения взаимодействия, координации усилий и концентрации ресурсов субъектов экономики и институтов общества, прямо или косвенно задействованных в развитии социальной сферы, сферы культуры, спорта и туризма.</a:t>
          </a:r>
          <a:endParaRPr lang="ru-RU" sz="1050">
            <a:effectLst/>
            <a:latin typeface="Arial"/>
            <a:ea typeface="Times New Roman"/>
          </a:endParaRPr>
        </a:p>
        <a:p>
          <a:pPr indent="342900" algn="just">
            <a:spcAft>
              <a:spcPts val="0"/>
            </a:spcAft>
          </a:pPr>
          <a:r>
            <a:rPr lang="ru-RU" sz="1100">
              <a:effectLst/>
              <a:latin typeface="Times New Roman"/>
              <a:ea typeface="Times New Roman"/>
            </a:rPr>
            <a:t>Таким образом, муниципальная программа направлена на устранение узковедомственного подхода, дублирования, нерационального использования ресурсов и консолидацию сил и средств всех служб и ведомств на основе многоуровневой интеграции (федеральный, региональный, муниципальный уровни) при реализации мероприятий по повышению доступности и эффективности услуг социальной сферы, сферы культуры, спорта и туризма.</a:t>
          </a:r>
          <a:endParaRPr lang="ru-RU" sz="1050">
            <a:effectLst/>
            <a:latin typeface="Arial"/>
            <a:ea typeface="Times New Roman"/>
          </a:endParaRPr>
        </a:p>
        <a:p>
          <a:pPr indent="342900" algn="just">
            <a:spcAft>
              <a:spcPts val="0"/>
            </a:spcAft>
          </a:pPr>
          <a:r>
            <a:rPr lang="ru-RU" sz="1100">
              <a:effectLst/>
              <a:latin typeface="Times New Roman"/>
              <a:ea typeface="Times New Roman"/>
            </a:rPr>
            <a:t>Реализация мероприятий муниципальной программы при достаточном финансировании позволит к 2020 году достичь следующих результатов:</a:t>
          </a:r>
          <a:endParaRPr lang="ru-RU" sz="1050">
            <a:effectLst/>
            <a:latin typeface="Arial"/>
            <a:ea typeface="Times New Roman"/>
          </a:endParaRPr>
        </a:p>
        <a:p>
          <a:pPr indent="342900" algn="just">
            <a:spcAft>
              <a:spcPts val="0"/>
            </a:spcAft>
          </a:pPr>
          <a:r>
            <a:rPr lang="ru-RU" sz="1100">
              <a:effectLst/>
              <a:latin typeface="Times New Roman"/>
              <a:ea typeface="Times New Roman"/>
            </a:rPr>
            <a:t>увеличить на 60% количество участвующих в культурной жизни Томского района в численности населения Томского района;</a:t>
          </a:r>
          <a:endParaRPr lang="ru-RU" sz="1050">
            <a:effectLst/>
            <a:latin typeface="Arial"/>
            <a:ea typeface="Times New Roman"/>
          </a:endParaRPr>
        </a:p>
        <a:p>
          <a:pPr indent="342900" algn="just">
            <a:spcAft>
              <a:spcPts val="0"/>
            </a:spcAft>
          </a:pPr>
          <a:r>
            <a:rPr lang="ru-RU" sz="1100">
              <a:effectLst/>
              <a:latin typeface="Times New Roman"/>
              <a:ea typeface="Times New Roman"/>
            </a:rPr>
            <a:t>увеличить количество мероприятий, проводимых на территории Томского района и Томской области, муниципального и регионального значения;</a:t>
          </a:r>
          <a:endParaRPr lang="ru-RU" sz="1050">
            <a:effectLst/>
            <a:latin typeface="Arial"/>
            <a:ea typeface="Times New Roman"/>
          </a:endParaRPr>
        </a:p>
        <a:p>
          <a:pPr indent="342900" algn="just">
            <a:spcAft>
              <a:spcPts val="0"/>
            </a:spcAft>
          </a:pPr>
          <a:r>
            <a:rPr lang="ru-RU" sz="1100">
              <a:effectLst/>
              <a:latin typeface="Times New Roman"/>
              <a:ea typeface="Times New Roman"/>
            </a:rPr>
            <a:t>увеличить на 25% объем туристического потока в Томском районе;</a:t>
          </a:r>
          <a:endParaRPr lang="ru-RU" sz="1050">
            <a:effectLst/>
            <a:latin typeface="Arial"/>
            <a:ea typeface="Times New Roman"/>
          </a:endParaRPr>
        </a:p>
        <a:p>
          <a:pPr indent="342900" algn="just">
            <a:spcAft>
              <a:spcPts val="0"/>
            </a:spcAft>
          </a:pPr>
          <a:r>
            <a:rPr lang="ru-RU" sz="1100">
              <a:effectLst/>
              <a:latin typeface="Times New Roman"/>
              <a:ea typeface="Times New Roman"/>
            </a:rPr>
            <a:t>укрепить материально-техническую базу учреждений культуры и образования в сфере культуры;</a:t>
          </a:r>
          <a:endParaRPr lang="ru-RU" sz="1050">
            <a:effectLst/>
            <a:latin typeface="Arial"/>
            <a:ea typeface="Times New Roman"/>
          </a:endParaRPr>
        </a:p>
        <a:p>
          <a:pPr indent="342900" algn="just">
            <a:spcAft>
              <a:spcPts val="0"/>
            </a:spcAft>
          </a:pPr>
          <a:r>
            <a:rPr lang="ru-RU" sz="1100">
              <a:effectLst/>
              <a:latin typeface="Times New Roman"/>
              <a:ea typeface="Times New Roman"/>
            </a:rPr>
            <a:t>увеличить в 3,5 раза долю населения, занимающегося физической культурой и спортом;</a:t>
          </a:r>
          <a:endParaRPr lang="ru-RU" sz="1050">
            <a:effectLst/>
            <a:latin typeface="Arial"/>
            <a:ea typeface="Times New Roman"/>
          </a:endParaRPr>
        </a:p>
        <a:p>
          <a:pPr indent="342900" algn="just">
            <a:spcAft>
              <a:spcPts val="0"/>
            </a:spcAft>
          </a:pPr>
          <a:r>
            <a:rPr lang="ru-RU" sz="1100">
              <a:effectLst/>
              <a:latin typeface="Times New Roman"/>
              <a:ea typeface="Times New Roman"/>
            </a:rPr>
            <a:t>снизить количество правонарушений на территории Томского района;</a:t>
          </a:r>
          <a:endParaRPr lang="ru-RU" sz="1050">
            <a:effectLst/>
            <a:latin typeface="Arial"/>
            <a:ea typeface="Times New Roman"/>
          </a:endParaRPr>
        </a:p>
        <a:p>
          <a:pPr indent="342900" algn="just">
            <a:spcAft>
              <a:spcPts val="0"/>
            </a:spcAft>
          </a:pPr>
          <a:r>
            <a:rPr lang="ru-RU" sz="1100">
              <a:effectLst/>
              <a:latin typeface="Times New Roman"/>
              <a:ea typeface="Times New Roman"/>
            </a:rPr>
            <a:t>низкий уровень доступности занятий физической культурой и спортом для лиц с ограниченными возможностями здоровья и малообеспеченных слоев населения;</a:t>
          </a:r>
          <a:endParaRPr lang="ru-RU" sz="1050">
            <a:effectLst/>
            <a:latin typeface="Arial"/>
            <a:ea typeface="Times New Roman"/>
          </a:endParaRPr>
        </a:p>
        <a:p>
          <a:pPr indent="342900" algn="just">
            <a:spcAft>
              <a:spcPts val="0"/>
            </a:spcAft>
          </a:pPr>
          <a:r>
            <a:rPr lang="ru-RU" sz="1100">
              <a:effectLst/>
              <a:latin typeface="Times New Roman"/>
              <a:ea typeface="Times New Roman"/>
            </a:rPr>
            <a:t>создание для населения условий для ведения здорового образа жизни, обеспечение развития массового спорта и повышение качества выступлений спортсменов Томского района на соревнованиях различного уровня;</a:t>
          </a:r>
          <a:endParaRPr lang="ru-RU" sz="1050">
            <a:effectLst/>
            <a:latin typeface="Arial"/>
            <a:ea typeface="Times New Roman"/>
          </a:endParaRPr>
        </a:p>
        <a:p>
          <a:pPr indent="342900" algn="just">
            <a:spcAft>
              <a:spcPts val="0"/>
            </a:spcAft>
          </a:pPr>
          <a:r>
            <a:rPr lang="ru-RU" sz="1100">
              <a:effectLst/>
              <a:latin typeface="Times New Roman"/>
              <a:ea typeface="Times New Roman"/>
            </a:rPr>
            <a:t>увеличить количество спортивных мероприятий, проводимых на территории Томского района;</a:t>
          </a:r>
          <a:endParaRPr lang="ru-RU" sz="1050">
            <a:effectLst/>
            <a:latin typeface="Arial"/>
            <a:ea typeface="Times New Roman"/>
          </a:endParaRPr>
        </a:p>
        <a:p>
          <a:pPr indent="342900" algn="just">
            <a:spcAft>
              <a:spcPts val="0"/>
            </a:spcAft>
          </a:pPr>
          <a:r>
            <a:rPr lang="ru-RU" sz="1100">
              <a:effectLst/>
              <a:latin typeface="Times New Roman"/>
              <a:ea typeface="Times New Roman"/>
            </a:rPr>
            <a:t>уменьшить на 8% зарегистрированных правонарушений, посягающих на общественный порядок и общественную безопасность;</a:t>
          </a:r>
          <a:endParaRPr lang="ru-RU" sz="1050">
            <a:effectLst/>
            <a:latin typeface="Arial"/>
            <a:ea typeface="Times New Roman"/>
          </a:endParaRPr>
        </a:p>
        <a:p>
          <a:pPr indent="342900" algn="just">
            <a:spcAft>
              <a:spcPts val="0"/>
            </a:spcAft>
          </a:pPr>
          <a:r>
            <a:rPr lang="ru-RU" sz="1100">
              <a:effectLst/>
              <a:latin typeface="Times New Roman"/>
              <a:ea typeface="Times New Roman"/>
            </a:rPr>
            <a:t>улучшить качество предоставляемых социальных услуг для жителей Томского района;</a:t>
          </a:r>
          <a:endParaRPr lang="ru-RU" sz="1050">
            <a:effectLst/>
            <a:latin typeface="Arial"/>
            <a:ea typeface="Times New Roman"/>
          </a:endParaRPr>
        </a:p>
        <a:p>
          <a:pPr indent="342900" algn="just">
            <a:spcAft>
              <a:spcPts val="0"/>
            </a:spcAft>
          </a:pPr>
          <a:r>
            <a:rPr lang="ru-RU" sz="1100">
              <a:effectLst/>
              <a:latin typeface="Times New Roman"/>
              <a:ea typeface="Times New Roman"/>
            </a:rPr>
            <a:t>повысить качественный уровень исполнения переданных муниципальному образованию "Томский район" государственных полномочий по организации и осуществлению деятельности по опеке и попечительству в отношении детей-сирот и детей, оставшихся без попечения родителей, а также недееспособных граждан, проживающих на территории Томского района.</a:t>
          </a:r>
          <a:endParaRPr lang="ru-RU" sz="1050">
            <a:effectLst/>
            <a:latin typeface="Arial"/>
            <a:ea typeface="Times New Roman"/>
          </a:endParaRPr>
        </a:p>
        <a:p>
          <a:pPr algn="ctr">
            <a:spcAft>
              <a:spcPts val="0"/>
            </a:spcAft>
          </a:pPr>
          <a:endParaRPr lang="ru-RU" sz="1100">
            <a:effectLst/>
            <a:latin typeface="Times New Roman"/>
            <a:ea typeface="Times New Roman"/>
          </a:endParaRPr>
        </a:p>
        <a:p>
          <a:pPr algn="ctr">
            <a:spcAft>
              <a:spcPts val="0"/>
            </a:spcAft>
          </a:pPr>
          <a:endParaRPr lang="ru-RU" sz="1100">
            <a:effectLst/>
            <a:latin typeface="Times New Roman"/>
            <a:ea typeface="Times New Roman"/>
          </a:endParaRPr>
        </a:p>
        <a:p>
          <a:pPr algn="ctr">
            <a:spcAft>
              <a:spcPts val="0"/>
            </a:spcAft>
          </a:pPr>
          <a:endParaRPr lang="ru-RU" sz="1100">
            <a:effectLst/>
            <a:latin typeface="Times New Roman"/>
            <a:ea typeface="Times New Roman"/>
          </a:endParaRPr>
        </a:p>
        <a:p>
          <a:pPr algn="ctr">
            <a:spcAft>
              <a:spcPts val="0"/>
            </a:spcAft>
          </a:pPr>
          <a:r>
            <a:rPr lang="ru-RU" sz="1100">
              <a:effectLst/>
              <a:latin typeface="Times New Roman"/>
              <a:ea typeface="Times New Roman"/>
            </a:rPr>
            <a:t>2. ЦЕЛЬ И ЗАДАЧИ МУНИЦИПАЛЬНОЙ ПРОГРАММЫ,</a:t>
          </a:r>
          <a:endParaRPr lang="ru-RU" sz="1050">
            <a:effectLst/>
            <a:latin typeface="Arial"/>
            <a:ea typeface="Times New Roman"/>
          </a:endParaRPr>
        </a:p>
        <a:p>
          <a:pPr algn="ctr">
            <a:spcAft>
              <a:spcPts val="0"/>
            </a:spcAft>
          </a:pPr>
          <a:r>
            <a:rPr lang="ru-RU" sz="1100">
              <a:effectLst/>
              <a:latin typeface="Times New Roman"/>
              <a:ea typeface="Times New Roman"/>
            </a:rPr>
            <a:t>ПОКАЗАТЕЛИ ЦЕЛИ И ЗАДАЧ МУНИЦИПАЛЬНОЙ ПРОГРАММЫ</a:t>
          </a:r>
          <a:endParaRPr lang="ru-RU" sz="1050">
            <a:effectLst/>
            <a:latin typeface="Arial"/>
            <a:ea typeface="Times New Roman"/>
          </a:endParaRPr>
        </a:p>
        <a:p>
          <a:pPr indent="342900" algn="just">
            <a:spcAft>
              <a:spcPts val="0"/>
            </a:spcAft>
          </a:pPr>
          <a:r>
            <a:rPr lang="ru-RU" sz="1100">
              <a:effectLst/>
              <a:latin typeface="Times New Roman"/>
              <a:ea typeface="Times New Roman"/>
            </a:rPr>
            <a:t>Сфера реализации муниципальной программы охватывает все значимые вопросы управления и развития социальной сферы Томского района.</a:t>
          </a:r>
          <a:endParaRPr lang="ru-RU" sz="1050">
            <a:effectLst/>
            <a:latin typeface="Arial"/>
            <a:ea typeface="Times New Roman"/>
          </a:endParaRPr>
        </a:p>
        <a:p>
          <a:pPr indent="342900" algn="just">
            <a:spcAft>
              <a:spcPts val="0"/>
            </a:spcAft>
          </a:pPr>
          <a:r>
            <a:rPr lang="ru-RU" sz="1100">
              <a:effectLst/>
              <a:latin typeface="Times New Roman"/>
              <a:ea typeface="Times New Roman"/>
            </a:rPr>
            <a:t>Целью муниципальной программы является социальное развитие Томского района.</a:t>
          </a:r>
          <a:endParaRPr lang="ru-RU" sz="1050">
            <a:effectLst/>
            <a:latin typeface="Arial"/>
            <a:ea typeface="Times New Roman"/>
          </a:endParaRPr>
        </a:p>
        <a:p>
          <a:pPr indent="342900" algn="just">
            <a:spcAft>
              <a:spcPts val="0"/>
            </a:spcAft>
          </a:pPr>
          <a:r>
            <a:rPr lang="ru-RU" sz="1100">
              <a:effectLst/>
              <a:latin typeface="Times New Roman"/>
              <a:ea typeface="Times New Roman"/>
            </a:rPr>
            <a:t>Задачи муниципальной программы:</a:t>
          </a:r>
          <a:endParaRPr lang="ru-RU" sz="1050">
            <a:effectLst/>
            <a:latin typeface="Arial"/>
            <a:ea typeface="Times New Roman"/>
          </a:endParaRPr>
        </a:p>
        <a:p>
          <a:pPr indent="342900" algn="just">
            <a:spcAft>
              <a:spcPts val="0"/>
            </a:spcAft>
          </a:pPr>
          <a:r>
            <a:rPr lang="ru-RU" sz="1100">
              <a:effectLst/>
              <a:latin typeface="Times New Roman"/>
              <a:ea typeface="Times New Roman"/>
            </a:rPr>
            <a:t>1. Развитие единого культурного пространства на территории Томского района. Реализация данной задачи позволит создать условия для :</a:t>
          </a:r>
          <a:endParaRPr lang="ru-RU" sz="1050">
            <a:effectLst/>
            <a:latin typeface="Arial"/>
            <a:ea typeface="Times New Roman"/>
          </a:endParaRPr>
        </a:p>
        <a:p>
          <a:pPr indent="342900" algn="just">
            <a:spcAft>
              <a:spcPts val="0"/>
            </a:spcAft>
          </a:pPr>
          <a:r>
            <a:rPr lang="ru-RU" sz="1100">
              <a:effectLst/>
              <a:latin typeface="Times New Roman"/>
              <a:ea typeface="Times New Roman"/>
            </a:rPr>
            <a:t>предоставления населению Томского района библиотечных услуг;</a:t>
          </a:r>
          <a:endParaRPr lang="ru-RU" sz="1050">
            <a:effectLst/>
            <a:latin typeface="Arial"/>
            <a:ea typeface="Times New Roman"/>
          </a:endParaRPr>
        </a:p>
        <a:p>
          <a:pPr indent="342900" algn="just">
            <a:spcAft>
              <a:spcPts val="0"/>
            </a:spcAft>
          </a:pPr>
          <a:r>
            <a:rPr lang="ru-RU" sz="1100">
              <a:effectLst/>
              <a:latin typeface="Times New Roman"/>
              <a:ea typeface="Times New Roman"/>
            </a:rPr>
            <a:t>развития профессионального искусства и народного творчества;</a:t>
          </a:r>
          <a:endParaRPr lang="ru-RU" sz="1050">
            <a:effectLst/>
            <a:latin typeface="Arial"/>
            <a:ea typeface="Times New Roman"/>
          </a:endParaRPr>
        </a:p>
        <a:p>
          <a:pPr indent="342900" algn="just">
            <a:spcAft>
              <a:spcPts val="0"/>
            </a:spcAft>
          </a:pPr>
          <a:r>
            <a:rPr lang="ru-RU" sz="1100">
              <a:effectLst/>
              <a:latin typeface="Times New Roman"/>
              <a:ea typeface="Times New Roman"/>
            </a:rPr>
            <a:t>развития кадрового потенциала Томского района в сфере культуры, образования в сфере культуры и туризма;</a:t>
          </a:r>
          <a:endParaRPr lang="ru-RU" sz="1050">
            <a:effectLst/>
            <a:latin typeface="Arial"/>
            <a:ea typeface="Times New Roman"/>
          </a:endParaRPr>
        </a:p>
        <a:p>
          <a:pPr indent="342900" algn="just">
            <a:spcAft>
              <a:spcPts val="0"/>
            </a:spcAft>
          </a:pPr>
          <a:r>
            <a:rPr lang="ru-RU" sz="1100">
              <a:effectLst/>
              <a:latin typeface="Times New Roman"/>
              <a:ea typeface="Times New Roman"/>
            </a:rPr>
            <a:t>предоставления бюджетных инвестиций на строительство (реконструкцию) объектов сферы культуры;</a:t>
          </a:r>
          <a:endParaRPr lang="ru-RU" sz="1050">
            <a:effectLst/>
            <a:latin typeface="Arial"/>
            <a:ea typeface="Times New Roman"/>
          </a:endParaRPr>
        </a:p>
        <a:p>
          <a:pPr indent="342900" algn="just">
            <a:spcAft>
              <a:spcPts val="0"/>
            </a:spcAft>
          </a:pPr>
          <a:r>
            <a:rPr lang="ru-RU" sz="1100">
              <a:effectLst/>
              <a:latin typeface="Times New Roman"/>
              <a:ea typeface="Times New Roman"/>
            </a:rPr>
            <a:t>повышения конкурентоспособности туристских услуг в Томской области;</a:t>
          </a:r>
          <a:endParaRPr lang="ru-RU" sz="1050">
            <a:effectLst/>
            <a:latin typeface="Arial"/>
            <a:ea typeface="Times New Roman"/>
          </a:endParaRPr>
        </a:p>
        <a:p>
          <a:pPr indent="342900" algn="just">
            <a:spcAft>
              <a:spcPts val="0"/>
            </a:spcAft>
          </a:pPr>
          <a:r>
            <a:rPr lang="ru-RU" sz="1100">
              <a:effectLst/>
              <a:latin typeface="Times New Roman"/>
              <a:ea typeface="Times New Roman"/>
            </a:rPr>
            <a:t>развития туристской деятельности и поддержки развития приоритетных направлений туризма;</a:t>
          </a:r>
          <a:endParaRPr lang="ru-RU" sz="1050">
            <a:effectLst/>
            <a:latin typeface="Arial"/>
            <a:ea typeface="Times New Roman"/>
          </a:endParaRPr>
        </a:p>
        <a:p>
          <a:pPr indent="342900" algn="just">
            <a:spcAft>
              <a:spcPts val="0"/>
            </a:spcAft>
          </a:pPr>
          <a:r>
            <a:rPr lang="ru-RU" sz="1100">
              <a:effectLst/>
              <a:latin typeface="Times New Roman"/>
              <a:ea typeface="Times New Roman"/>
            </a:rPr>
            <a:t>поддержки молодых дарований в сфере культуры и искусства, продвижения региональных ресурсов сферы культуры и туризма.</a:t>
          </a:r>
          <a:endParaRPr lang="ru-RU" sz="1050">
            <a:effectLst/>
            <a:latin typeface="Arial"/>
            <a:ea typeface="Times New Roman"/>
          </a:endParaRPr>
        </a:p>
        <a:p>
          <a:pPr indent="342900" algn="just">
            <a:spcAft>
              <a:spcPts val="0"/>
            </a:spcAft>
          </a:pPr>
          <a:r>
            <a:rPr lang="ru-RU" sz="1100">
              <a:effectLst/>
              <a:latin typeface="Times New Roman"/>
              <a:ea typeface="Times New Roman"/>
            </a:rPr>
            <a:t>2. Повышение уровня физической подготовленности жителей Томского района. Реализация данной задачи позволит создать условия для :</a:t>
          </a:r>
          <a:endParaRPr lang="ru-RU" sz="1050">
            <a:effectLst/>
            <a:latin typeface="Arial"/>
            <a:ea typeface="Times New Roman"/>
          </a:endParaRPr>
        </a:p>
        <a:p>
          <a:pPr indent="342900" algn="just">
            <a:spcAft>
              <a:spcPts val="0"/>
            </a:spcAft>
          </a:pPr>
          <a:r>
            <a:rPr lang="ru-RU" sz="1100">
              <a:effectLst/>
              <a:latin typeface="Times New Roman"/>
              <a:ea typeface="Times New Roman"/>
            </a:rPr>
            <a:t>формирования у населения, особенно у детей и молодежи, устойчивого интереса к регулярным занятиям физической культурой и спортом, здоровому образу жизни;</a:t>
          </a:r>
          <a:endParaRPr lang="ru-RU" sz="1050">
            <a:effectLst/>
            <a:latin typeface="Arial"/>
            <a:ea typeface="Times New Roman"/>
          </a:endParaRPr>
        </a:p>
        <a:p>
          <a:pPr indent="342900" algn="just">
            <a:spcAft>
              <a:spcPts val="0"/>
            </a:spcAft>
          </a:pPr>
          <a:r>
            <a:rPr lang="ru-RU" sz="1100">
              <a:effectLst/>
              <a:latin typeface="Times New Roman"/>
              <a:ea typeface="Times New Roman"/>
            </a:rPr>
            <a:t>укрепления состава специалистов в области физической культуры и спорта, в том числе по месту жительства;</a:t>
          </a:r>
          <a:endParaRPr lang="ru-RU" sz="1050">
            <a:effectLst/>
            <a:latin typeface="Arial"/>
            <a:ea typeface="Times New Roman"/>
          </a:endParaRPr>
        </a:p>
        <a:p>
          <a:pPr indent="342900" algn="just">
            <a:spcAft>
              <a:spcPts val="0"/>
            </a:spcAft>
          </a:pPr>
          <a:r>
            <a:rPr lang="ru-RU" sz="1100">
              <a:effectLst/>
              <a:latin typeface="Times New Roman"/>
              <a:ea typeface="Times New Roman"/>
            </a:rPr>
            <a:t>развития инфраструктуры для занятий массовым спортом;</a:t>
          </a:r>
          <a:endParaRPr lang="ru-RU" sz="1050">
            <a:effectLst/>
            <a:latin typeface="Arial"/>
            <a:ea typeface="Times New Roman"/>
          </a:endParaRPr>
        </a:p>
        <a:p>
          <a:pPr indent="342900" algn="just">
            <a:spcAft>
              <a:spcPts val="0"/>
            </a:spcAft>
          </a:pPr>
          <a:r>
            <a:rPr lang="ru-RU" sz="1100">
              <a:effectLst/>
              <a:latin typeface="Times New Roman"/>
              <a:ea typeface="Times New Roman"/>
            </a:rPr>
            <a:t>содействия оздоровлению и профилактике заболеваний, продлению творческого долголетия населения средствами физической культуры и спорта;</a:t>
          </a:r>
          <a:endParaRPr lang="ru-RU" sz="1050">
            <a:effectLst/>
            <a:latin typeface="Arial"/>
            <a:ea typeface="Times New Roman"/>
          </a:endParaRPr>
        </a:p>
        <a:p>
          <a:pPr indent="342900" algn="just">
            <a:spcAft>
              <a:spcPts val="0"/>
            </a:spcAft>
          </a:pPr>
          <a:r>
            <a:rPr lang="ru-RU" sz="1100">
              <a:effectLst/>
              <a:latin typeface="Times New Roman"/>
              <a:ea typeface="Times New Roman"/>
            </a:rPr>
            <a:t>увеличения количества построенных, восстановленных, модернизированных спортивных объектов;</a:t>
          </a:r>
          <a:endParaRPr lang="ru-RU" sz="1050">
            <a:effectLst/>
            <a:latin typeface="Arial"/>
            <a:ea typeface="Times New Roman"/>
          </a:endParaRPr>
        </a:p>
        <a:p>
          <a:pPr indent="342900" algn="just">
            <a:spcAft>
              <a:spcPts val="0"/>
            </a:spcAft>
          </a:pPr>
          <a:r>
            <a:rPr lang="ru-RU" sz="1100">
              <a:effectLst/>
              <a:latin typeface="Times New Roman"/>
              <a:ea typeface="Times New Roman"/>
            </a:rPr>
            <a:t>увеличения количества специалистов по организации физкультурно-массовых мероприятий с различными категориями населения (в том числе с лицами с ограниченными возможностями здоровья);</a:t>
          </a:r>
          <a:endParaRPr lang="ru-RU" sz="1050">
            <a:effectLst/>
            <a:latin typeface="Arial"/>
            <a:ea typeface="Times New Roman"/>
          </a:endParaRPr>
        </a:p>
        <a:p>
          <a:pPr indent="342900" algn="just">
            <a:spcAft>
              <a:spcPts val="0"/>
            </a:spcAft>
          </a:pPr>
          <a:r>
            <a:rPr lang="ru-RU" sz="1100">
              <a:effectLst/>
              <a:latin typeface="Times New Roman"/>
              <a:ea typeface="Times New Roman"/>
            </a:rPr>
            <a:t>увеличения численности занимающихся спортом по месту жительства;</a:t>
          </a:r>
          <a:endParaRPr lang="ru-RU" sz="1050">
            <a:effectLst/>
            <a:latin typeface="Arial"/>
            <a:ea typeface="Times New Roman"/>
          </a:endParaRPr>
        </a:p>
        <a:p>
          <a:pPr indent="342900" algn="just">
            <a:spcAft>
              <a:spcPts val="0"/>
            </a:spcAft>
          </a:pPr>
          <a:r>
            <a:rPr lang="ru-RU" sz="1100">
              <a:effectLst/>
              <a:latin typeface="Times New Roman"/>
              <a:ea typeface="Times New Roman"/>
            </a:rPr>
            <a:t>проведения на качественном уровне массовых физкультурно-спортивных мероприятий на спортивных объектах.</a:t>
          </a:r>
          <a:endParaRPr lang="ru-RU" sz="1050">
            <a:effectLst/>
            <a:latin typeface="Arial"/>
            <a:ea typeface="Times New Roman"/>
          </a:endParaRPr>
        </a:p>
        <a:p>
          <a:pPr indent="342900" algn="just">
            <a:spcAft>
              <a:spcPts val="0"/>
            </a:spcAft>
          </a:pPr>
          <a:r>
            <a:rPr lang="ru-RU" sz="1100">
              <a:effectLst/>
              <a:latin typeface="Times New Roman"/>
              <a:ea typeface="Times New Roman"/>
            </a:rPr>
            <a:t>3. Повышение качества жизни жителей Томского района и степени их социальной защищенности. Реализация данной задачи позволит создать условия для :</a:t>
          </a:r>
          <a:endParaRPr lang="ru-RU" sz="1050">
            <a:effectLst/>
            <a:latin typeface="Arial"/>
            <a:ea typeface="Times New Roman"/>
          </a:endParaRPr>
        </a:p>
        <a:p>
          <a:pPr indent="342900" algn="just">
            <a:spcAft>
              <a:spcPts val="0"/>
            </a:spcAft>
          </a:pPr>
          <a:r>
            <a:rPr lang="ru-RU" sz="1100">
              <a:effectLst/>
              <a:latin typeface="Times New Roman"/>
              <a:ea typeface="Times New Roman"/>
            </a:rPr>
            <a:t>осуществления мер по совершенствованию коммуникационных связей, развитию интеллектуального потенциала граждан старшего поколения;</a:t>
          </a:r>
          <a:endParaRPr lang="ru-RU" sz="1050">
            <a:effectLst/>
            <a:latin typeface="Arial"/>
            <a:ea typeface="Times New Roman"/>
          </a:endParaRPr>
        </a:p>
        <a:p>
          <a:pPr indent="342900" algn="just">
            <a:spcAft>
              <a:spcPts val="0"/>
            </a:spcAft>
          </a:pPr>
          <a:r>
            <a:rPr lang="ru-RU" sz="1100">
              <a:effectLst/>
              <a:latin typeface="Times New Roman"/>
              <a:ea typeface="Times New Roman"/>
            </a:rPr>
            <a:t>организации свободного времени и культурного досуга граждан старшего поколения;</a:t>
          </a:r>
          <a:endParaRPr lang="ru-RU" sz="1050">
            <a:effectLst/>
            <a:latin typeface="Arial"/>
            <a:ea typeface="Times New Roman"/>
          </a:endParaRPr>
        </a:p>
        <a:p>
          <a:pPr indent="342900" algn="just">
            <a:spcAft>
              <a:spcPts val="0"/>
            </a:spcAft>
          </a:pPr>
          <a:r>
            <a:rPr lang="ru-RU" sz="1100">
              <a:effectLst/>
              <a:latin typeface="Times New Roman"/>
              <a:ea typeface="Times New Roman"/>
            </a:rPr>
            <a:t>улучшения качества исполнения переданных муниципальному образованию "Томский район" государственных полномочий по организации и осуществлению деятельности по опеке и попечительству в отношении детей-сирот и детей, оставшихся без попечения родителей, а также недееспособных граждан, проживающих на территории Томского района.</a:t>
          </a:r>
          <a:endParaRPr lang="ru-RU" sz="1050">
            <a:effectLst/>
            <a:latin typeface="Arial"/>
            <a:ea typeface="Times New Roman"/>
          </a:endParaRPr>
        </a:p>
        <a:p>
          <a:pPr indent="342900" algn="just">
            <a:spcAft>
              <a:spcPts val="0"/>
            </a:spcAft>
          </a:pPr>
          <a:r>
            <a:rPr lang="ru-RU" sz="1100">
              <a:effectLst/>
              <a:latin typeface="Times New Roman"/>
              <a:ea typeface="Times New Roman"/>
            </a:rPr>
            <a:t>4. Снижение криминализации общества. Реализация данной задачи позволит:</a:t>
          </a:r>
          <a:endParaRPr lang="ru-RU" sz="1050">
            <a:effectLst/>
            <a:latin typeface="Arial"/>
            <a:ea typeface="Times New Roman"/>
          </a:endParaRPr>
        </a:p>
        <a:p>
          <a:pPr indent="342900" algn="just">
            <a:spcAft>
              <a:spcPts val="0"/>
            </a:spcAft>
          </a:pPr>
          <a:r>
            <a:rPr lang="ru-RU" sz="1100">
              <a:effectLst/>
              <a:latin typeface="Times New Roman"/>
              <a:ea typeface="Times New Roman"/>
            </a:rPr>
            <a:t>повысить безопасность граждан Томского района ;</a:t>
          </a:r>
          <a:endParaRPr lang="ru-RU" sz="1050">
            <a:effectLst/>
            <a:latin typeface="Arial"/>
            <a:ea typeface="Times New Roman"/>
          </a:endParaRPr>
        </a:p>
        <a:p>
          <a:pPr indent="342900" algn="just">
            <a:spcAft>
              <a:spcPts val="0"/>
            </a:spcAft>
          </a:pPr>
          <a:r>
            <a:rPr lang="ru-RU" sz="1100">
              <a:effectLst/>
              <a:latin typeface="Times New Roman"/>
              <a:ea typeface="Times New Roman"/>
            </a:rPr>
            <a:t>создать комфортную и безопасную социальную среду</a:t>
          </a:r>
          <a:endParaRPr lang="ru-RU" sz="1050">
            <a:effectLst/>
            <a:latin typeface="Arial"/>
            <a:ea typeface="Times New Roman"/>
          </a:endParaRPr>
        </a:p>
        <a:p>
          <a:pPr indent="342900" algn="just">
            <a:spcAft>
              <a:spcPts val="0"/>
            </a:spcAft>
          </a:pPr>
          <a:r>
            <a:rPr lang="ru-RU" sz="1100">
              <a:effectLst/>
              <a:latin typeface="Times New Roman"/>
              <a:ea typeface="Times New Roman"/>
            </a:rPr>
            <a:t>организовать работу по предупреждению безнадзорности, правонарушений среди несовершеннолетних.</a:t>
          </a:r>
          <a:endParaRPr lang="ru-RU" sz="1050">
            <a:effectLst/>
            <a:latin typeface="Arial"/>
            <a:ea typeface="Times New Roman"/>
          </a:endParaRPr>
        </a:p>
        <a:p>
          <a:pPr indent="342900" algn="just">
            <a:spcAft>
              <a:spcPts val="0"/>
            </a:spcAft>
          </a:pPr>
          <a:r>
            <a:rPr lang="ru-RU" sz="1100">
              <a:effectLst/>
              <a:latin typeface="Times New Roman"/>
              <a:ea typeface="Times New Roman"/>
            </a:rPr>
            <a:t>Для достижения поставленной цели муниципальная программа предусматривает реализацию четырех подпрограмм:</a:t>
          </a:r>
          <a:endParaRPr lang="ru-RU" sz="1050">
            <a:effectLst/>
            <a:latin typeface="Arial"/>
            <a:ea typeface="Times New Roman"/>
          </a:endParaRPr>
        </a:p>
        <a:p>
          <a:pPr indent="342900" algn="just">
            <a:spcAft>
              <a:spcPts val="0"/>
            </a:spcAft>
          </a:pPr>
          <a:r>
            <a:rPr lang="ru-RU" sz="1100" u="none" strike="noStrike">
              <a:solidFill>
                <a:srgbClr val="0000FF"/>
              </a:solidFill>
              <a:effectLst/>
              <a:latin typeface="Times New Roman"/>
              <a:ea typeface="Times New Roman"/>
              <a:hlinkClick xmlns:r="http://schemas.openxmlformats.org/officeDocument/2006/relationships" r:id=""/>
            </a:rPr>
            <a:t>Подпрограмма 1</a:t>
          </a:r>
          <a:r>
            <a:rPr lang="ru-RU" sz="1100">
              <a:effectLst/>
              <a:latin typeface="Times New Roman"/>
              <a:ea typeface="Times New Roman"/>
            </a:rPr>
            <a:t> "Развитие культуры, искусства и туризма на территории муниципального образования "Томский район";</a:t>
          </a:r>
          <a:endParaRPr lang="ru-RU" sz="1050">
            <a:effectLst/>
            <a:latin typeface="Arial"/>
            <a:ea typeface="Times New Roman"/>
          </a:endParaRPr>
        </a:p>
        <a:p>
          <a:pPr indent="342900" algn="just">
            <a:spcAft>
              <a:spcPts val="0"/>
            </a:spcAft>
          </a:pPr>
          <a:r>
            <a:rPr lang="ru-RU" sz="1100" u="none" strike="noStrike">
              <a:solidFill>
                <a:srgbClr val="0000FF"/>
              </a:solidFill>
              <a:effectLst/>
              <a:latin typeface="Times New Roman"/>
              <a:ea typeface="Times New Roman"/>
              <a:hlinkClick xmlns:r="http://schemas.openxmlformats.org/officeDocument/2006/relationships" r:id=""/>
            </a:rPr>
            <a:t>Подпрограмма 2</a:t>
          </a:r>
          <a:r>
            <a:rPr lang="ru-RU" sz="1100">
              <a:effectLst/>
              <a:latin typeface="Times New Roman"/>
              <a:ea typeface="Times New Roman"/>
            </a:rPr>
            <a:t> "Развитие физической культуры и спорта на территории Томского района";</a:t>
          </a:r>
          <a:endParaRPr lang="ru-RU" sz="1050">
            <a:effectLst/>
            <a:latin typeface="Arial"/>
            <a:ea typeface="Times New Roman"/>
          </a:endParaRPr>
        </a:p>
        <a:p>
          <a:pPr indent="342900" algn="just">
            <a:spcAft>
              <a:spcPts val="0"/>
            </a:spcAft>
          </a:pPr>
          <a:r>
            <a:rPr lang="ru-RU" sz="1100" u="none" strike="noStrike">
              <a:solidFill>
                <a:srgbClr val="0000FF"/>
              </a:solidFill>
              <a:effectLst/>
              <a:latin typeface="Times New Roman"/>
              <a:ea typeface="Times New Roman"/>
              <a:hlinkClick xmlns:r="http://schemas.openxmlformats.org/officeDocument/2006/relationships" r:id=""/>
            </a:rPr>
            <a:t>Подпрограмма 3</a:t>
          </a:r>
          <a:r>
            <a:rPr lang="ru-RU" sz="1100">
              <a:effectLst/>
              <a:latin typeface="Times New Roman"/>
              <a:ea typeface="Times New Roman"/>
            </a:rPr>
            <a:t> "Социальная защита населения Томского района";</a:t>
          </a:r>
          <a:endParaRPr lang="ru-RU" sz="1050">
            <a:effectLst/>
            <a:latin typeface="Arial"/>
            <a:ea typeface="Times New Roman"/>
          </a:endParaRPr>
        </a:p>
        <a:p>
          <a:pPr indent="342900" algn="just">
            <a:spcAft>
              <a:spcPts val="0"/>
            </a:spcAft>
          </a:pPr>
          <a:r>
            <a:rPr lang="ru-RU" sz="1100" u="none" strike="noStrike">
              <a:solidFill>
                <a:srgbClr val="0000FF"/>
              </a:solidFill>
              <a:effectLst/>
              <a:latin typeface="Times New Roman"/>
              <a:ea typeface="Times New Roman"/>
              <a:hlinkClick xmlns:r="http://schemas.openxmlformats.org/officeDocument/2006/relationships" r:id=""/>
            </a:rPr>
            <a:t>Подпрограмма 4</a:t>
          </a:r>
          <a:r>
            <a:rPr lang="ru-RU" sz="1100">
              <a:effectLst/>
              <a:latin typeface="Times New Roman"/>
              <a:ea typeface="Times New Roman"/>
            </a:rPr>
            <a:t> "Профилактика правонарушений на территории Томского района".</a:t>
          </a:r>
          <a:endParaRPr lang="ru-RU" sz="1050">
            <a:effectLst/>
            <a:latin typeface="Arial"/>
            <a:ea typeface="Times New Roman"/>
          </a:endParaRPr>
        </a:p>
        <a:p>
          <a:pPr indent="342900" algn="just">
            <a:spcAft>
              <a:spcPts val="0"/>
            </a:spcAft>
          </a:pPr>
          <a:r>
            <a:rPr lang="ru-RU" sz="1100">
              <a:effectLst/>
              <a:latin typeface="Times New Roman"/>
              <a:ea typeface="Times New Roman"/>
            </a:rPr>
            <a:t>Каждая из подпрограмм позволит сконцентрировать все ресурсы на достижении цели муниципальной программы и имеет собственную систему целевых ориентиров, направленных на достижение задач муниципальной программы и подкрепленных конкретными комплексами мероприятий, реализуемых в рамках соответствующих ведомственных целевых программ и основных мероприятий муниципальной программы.</a:t>
          </a:r>
        </a:p>
        <a:p>
          <a:pPr indent="342900" algn="just">
            <a:spcAft>
              <a:spcPts val="0"/>
            </a:spcAft>
          </a:pPr>
          <a:endParaRPr lang="ru-RU" sz="1050">
            <a:effectLst/>
            <a:latin typeface="Arial"/>
            <a:ea typeface="Times New Roman"/>
          </a:endParaRPr>
        </a:p>
        <a:p>
          <a:pPr algn="ctr">
            <a:spcAft>
              <a:spcPts val="0"/>
            </a:spcAft>
          </a:pPr>
          <a:endParaRPr lang="ru-RU" sz="1050">
            <a:effectLst/>
            <a:latin typeface="Times New Roman"/>
            <a:ea typeface="Times New Roman"/>
          </a:endParaRPr>
        </a:p>
        <a:p>
          <a:pPr algn="ctr">
            <a:spcAft>
              <a:spcPts val="0"/>
            </a:spcAft>
          </a:pPr>
          <a:endParaRPr lang="ru-RU" sz="900">
            <a:effectLst/>
            <a:latin typeface="Arial"/>
            <a:ea typeface="Times New Roman"/>
          </a:endParaRPr>
        </a:p>
        <a:p>
          <a:pPr indent="342900" algn="just">
            <a:spcAft>
              <a:spcPts val="0"/>
            </a:spcAft>
          </a:pPr>
          <a:endParaRPr lang="ru-RU" sz="1050">
            <a:effectLst/>
            <a:latin typeface="Arial"/>
            <a:ea typeface="Times New Roman"/>
          </a:endParaRPr>
        </a:p>
        <a:p>
          <a:pPr algn="just">
            <a:spcAft>
              <a:spcPts val="0"/>
            </a:spcAft>
          </a:pPr>
          <a:r>
            <a:rPr lang="ru-RU" sz="1100">
              <a:effectLst/>
              <a:latin typeface="Times New Roman"/>
              <a:ea typeface="Times New Roman"/>
            </a:rPr>
            <a:t> </a:t>
          </a:r>
          <a:endParaRPr lang="ru-RU" sz="1050">
            <a:effectLst/>
            <a:latin typeface="Arial"/>
            <a:ea typeface="Times New Roman"/>
          </a:endParaRPr>
        </a:p>
        <a:p>
          <a:endParaRPr lang="ru-RU"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66675</xdr:rowOff>
    </xdr:from>
    <xdr:to>
      <xdr:col>16</xdr:col>
      <xdr:colOff>581025</xdr:colOff>
      <xdr:row>65</xdr:row>
      <xdr:rowOff>171450</xdr:rowOff>
    </xdr:to>
    <xdr:sp macro="" textlink="">
      <xdr:nvSpPr>
        <xdr:cNvPr id="3" name="TextBox 2">
          <a:extLst>
            <a:ext uri="{FF2B5EF4-FFF2-40B4-BE49-F238E27FC236}">
              <a16:creationId xmlns:a16="http://schemas.microsoft.com/office/drawing/2014/main" xmlns="" id="{00000000-0008-0000-0500-000003000000}"/>
            </a:ext>
          </a:extLst>
        </xdr:cNvPr>
        <xdr:cNvSpPr txBox="1"/>
      </xdr:nvSpPr>
      <xdr:spPr>
        <a:xfrm>
          <a:off x="0" y="66675"/>
          <a:ext cx="10334625" cy="12487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Aft>
              <a:spcPts val="0"/>
            </a:spcAft>
          </a:pPr>
          <a:endParaRPr lang="ru-RU" sz="1200">
            <a:effectLst/>
            <a:latin typeface="Times New Roman"/>
            <a:ea typeface="Times New Roman"/>
          </a:endParaRPr>
        </a:p>
        <a:p>
          <a:pPr algn="ctr">
            <a:spcAft>
              <a:spcPts val="0"/>
            </a:spcAft>
          </a:pPr>
          <a:r>
            <a:rPr lang="ru-RU" sz="1200">
              <a:effectLst/>
              <a:latin typeface="Times New Roman"/>
              <a:ea typeface="Times New Roman"/>
            </a:rPr>
            <a:t>4. МЕХАНИЗМ РЕАЛИЗАЦИИ МУНИЦИПАЛЬНОЙ ПРОГРАММЫ.</a:t>
          </a:r>
          <a:endParaRPr lang="ru-RU" sz="1200">
            <a:effectLst/>
            <a:latin typeface="Arial"/>
            <a:ea typeface="Times New Roman"/>
          </a:endParaRPr>
        </a:p>
        <a:p>
          <a:pPr algn="ctr">
            <a:spcAft>
              <a:spcPts val="0"/>
            </a:spcAft>
          </a:pPr>
          <a:r>
            <a:rPr lang="ru-RU" sz="1200">
              <a:effectLst/>
              <a:latin typeface="Times New Roman"/>
              <a:ea typeface="Times New Roman"/>
            </a:rPr>
            <a:t>УПРАВЛЕНИЕ И КОНТРОЛЬ ЗА РЕАЛИЗАЦИЕЙ МУНИЦИПАЛЬНОЙ ПРОГРАММЫ, В ТОМ ЧИСЛЕ АНАЛИЗ РИСКОВ РЕАЛИЗАЦИИ МУНИЦИПАЛЬНОЙ ПРОГРАММЫ</a:t>
          </a:r>
        </a:p>
        <a:p>
          <a:pPr algn="ctr">
            <a:spcAft>
              <a:spcPts val="0"/>
            </a:spcAft>
          </a:pPr>
          <a:endParaRPr lang="ru-RU" sz="1200">
            <a:effectLst/>
            <a:latin typeface="Arial"/>
            <a:ea typeface="Times New Roman"/>
          </a:endParaRPr>
        </a:p>
        <a:p>
          <a:pPr indent="342900" algn="just">
            <a:spcAft>
              <a:spcPts val="0"/>
            </a:spcAft>
          </a:pPr>
          <a:r>
            <a:rPr lang="ru-RU" sz="1200">
              <a:effectLst/>
              <a:latin typeface="Times New Roman"/>
              <a:ea typeface="Times New Roman"/>
            </a:rPr>
            <a:t>Текущее управление реализацией и контроль за реализацией муниципальной программы осуществляет заместитель Главы Томского района - начальник Управления по социальной политике Администрации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Ответственным исполнителем муниципальной программы выступает Управление по социальной политике Администрации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Участниками муниципальной программы являются:</a:t>
          </a:r>
          <a:endParaRPr lang="ru-RU" sz="1200">
            <a:effectLst/>
            <a:latin typeface="Arial"/>
            <a:ea typeface="Times New Roman"/>
          </a:endParaRPr>
        </a:p>
        <a:p>
          <a:pPr indent="342900" algn="just">
            <a:spcAft>
              <a:spcPts val="0"/>
            </a:spcAft>
          </a:pPr>
          <a:r>
            <a:rPr lang="ru-RU" sz="1200">
              <a:effectLst/>
              <a:latin typeface="Times New Roman"/>
              <a:ea typeface="Times New Roman"/>
            </a:rPr>
            <a:t>- Управление образования Администрации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Отдел по опеке и попечительству Управления по социальной политике Администрации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Управление по культуре, спорту, молодёжной политике и туризму Администрации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Участниками мероприятий муниципальной программы являются органы местного самоуправления муниципального образования "Томский район".</a:t>
          </a:r>
          <a:endParaRPr lang="ru-RU" sz="1200">
            <a:effectLst/>
            <a:latin typeface="Arial"/>
            <a:ea typeface="Times New Roman"/>
          </a:endParaRPr>
        </a:p>
        <a:p>
          <a:pPr indent="342900" algn="just">
            <a:spcAft>
              <a:spcPts val="0"/>
            </a:spcAft>
          </a:pPr>
          <a:r>
            <a:rPr lang="ru-RU" sz="1200">
              <a:effectLst/>
              <a:latin typeface="Times New Roman"/>
              <a:ea typeface="Times New Roman"/>
            </a:rPr>
            <a:t>Ответственный исполнитель координирует деятельность соисполнителей и участников муниципальной программы, несет ответственность за достижение показателей цели муниципальной программы, осуществляет мониторинг реализации муниципальной программы, готовит отчеты о реализации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Реализация муниципальной программы осуществляется путем выполнения предусмотренных в ней мероприятий ответственным исполнителем, соисполнителями и участниками муниципальной программы в соответствии с их полномочиями.</a:t>
          </a:r>
          <a:endParaRPr lang="ru-RU" sz="1200">
            <a:effectLst/>
            <a:latin typeface="Arial"/>
            <a:ea typeface="Times New Roman"/>
          </a:endParaRPr>
        </a:p>
        <a:p>
          <a:pPr indent="342900" algn="just">
            <a:spcAft>
              <a:spcPts val="0"/>
            </a:spcAft>
          </a:pPr>
          <a:r>
            <a:rPr lang="ru-RU" sz="1200">
              <a:effectLst/>
              <a:latin typeface="Times New Roman"/>
              <a:ea typeface="Times New Roman"/>
            </a:rPr>
            <a:t>Текущий контроль за реализацией муниципальной программы осуществляется Управлением по социальной политике Администрации Томского района постоянно, в течение всего периода реализации муниципальной программы, путем мониторинга и анализа промежуточных результатов. Оценка эффективности реализации муниципальной программы проводится ежегодно путем сравнения текущих значений основных целевых показателей с установленными муниципальной программой значениями.</a:t>
          </a:r>
          <a:endParaRPr lang="ru-RU" sz="1200">
            <a:effectLst/>
            <a:latin typeface="Arial"/>
            <a:ea typeface="Times New Roman"/>
          </a:endParaRPr>
        </a:p>
        <a:p>
          <a:pPr indent="342900" algn="just">
            <a:spcAft>
              <a:spcPts val="0"/>
            </a:spcAft>
          </a:pPr>
          <a:r>
            <a:rPr lang="ru-RU" sz="1200">
              <a:effectLst/>
              <a:latin typeface="Times New Roman"/>
              <a:ea typeface="Times New Roman"/>
            </a:rPr>
            <a:t>Ответственный исполнитель представляет отчет о реализации муниципальной программы в Управление по экономической политике и муниципальным ресурсам Администрации Томского района в установленном порядке.</a:t>
          </a:r>
          <a:endParaRPr lang="ru-RU" sz="1200">
            <a:effectLst/>
            <a:latin typeface="Arial"/>
            <a:ea typeface="Times New Roman"/>
          </a:endParaRPr>
        </a:p>
        <a:p>
          <a:pPr indent="342900" algn="just">
            <a:spcAft>
              <a:spcPts val="0"/>
            </a:spcAft>
          </a:pPr>
          <a:r>
            <a:rPr lang="ru-RU" sz="1200">
              <a:effectLst/>
              <a:latin typeface="Times New Roman"/>
              <a:ea typeface="Times New Roman"/>
            </a:rPr>
            <a:t>Ответственный исполнитель с учетом объема финансовых средств, ежегодно выделяемых на реализацию муниципальной программы, уточняет целевые показатели, перечень мероприятий и затрат на них, состав соисполнителей и участников муниципальной программы, а также участников мероприятий. В необходимых случаях ответственный исполнитель готовит предложения о внесении изменений в муниципальную программу в установленном порядке.</a:t>
          </a:r>
          <a:endParaRPr lang="ru-RU" sz="1200">
            <a:effectLst/>
            <a:latin typeface="Arial"/>
            <a:ea typeface="Times New Roman"/>
          </a:endParaRPr>
        </a:p>
        <a:p>
          <a:pPr indent="342900" algn="just">
            <a:spcAft>
              <a:spcPts val="0"/>
            </a:spcAft>
          </a:pPr>
          <a:r>
            <a:rPr lang="ru-RU" sz="1200">
              <a:effectLst/>
              <a:latin typeface="Times New Roman"/>
              <a:ea typeface="Times New Roman"/>
            </a:rPr>
            <a:t>Софинансирование муниципальной программы за счет средств областного бюджета в соответствии с утвержденными ассигнованиями на соответствующий финансовый год осуществляется соисполнителем муниципальной программы на основании заключаемых договоров и соглашений в соответствии с действующим законодательством.</a:t>
          </a:r>
          <a:endParaRPr lang="ru-RU" sz="1200">
            <a:effectLst/>
            <a:latin typeface="Arial"/>
            <a:ea typeface="Times New Roman"/>
          </a:endParaRPr>
        </a:p>
        <a:p>
          <a:pPr indent="342900" algn="just">
            <a:spcAft>
              <a:spcPts val="0"/>
            </a:spcAft>
          </a:pPr>
          <a:r>
            <a:rPr lang="ru-RU" sz="1200">
              <a:effectLst/>
              <a:latin typeface="Times New Roman"/>
              <a:ea typeface="Times New Roman"/>
            </a:rPr>
            <a:t>Финансовое обеспечение мероприятий муниципальной программы, подпрограмм, ведомственных целевых программ осуществляется в соответствии с Федеральным законом от 05.04.2013 № 44-ФЗ "О контрактной системе в сфере закупок товаров, работ, услуг для обеспечения государственных и муниципальных нужд", в пределах лимитов бюджетных обязательств, за исключением мероприятий, по которым финансовое обеспечение осуществляется путем предоставления субсидий юридическим лицам в соответствии со статьями 78 и 78.1 Бюджетного кодекса РФ, а также мероприятий, по которым финансовое обеспечение осуществляется путем предоставления иных межбюджетных трансфертов из бюджета муниципального образования «Томский район» в бюджеты сельских поселений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Корректировка целевых показателей муниципальной программы, исполнителей и сроков программных мероприятий осуществляется ежегодно в соответствии с утвержденным бюджетом на соответствующий период.</a:t>
          </a:r>
          <a:endParaRPr lang="ru-RU" sz="1200">
            <a:effectLst/>
            <a:latin typeface="Arial"/>
            <a:ea typeface="Times New Roman"/>
          </a:endParaRPr>
        </a:p>
        <a:p>
          <a:pPr indent="342900" algn="just">
            <a:spcAft>
              <a:spcPts val="0"/>
            </a:spcAft>
          </a:pPr>
          <a:r>
            <a:rPr lang="ru-RU" sz="1200">
              <a:effectLst/>
              <a:latin typeface="Times New Roman"/>
              <a:ea typeface="Times New Roman"/>
            </a:rPr>
            <a:t>Важное значение для успешной реализации муниципальной программы имеет прогнозирование возможных рисков, связанных с достижением цели и решением задач муниципальной программы, оценка их последствий, а также формирование системы мер по их предотвращению.</a:t>
          </a:r>
          <a:endParaRPr lang="ru-RU" sz="1200">
            <a:effectLst/>
            <a:latin typeface="Arial"/>
            <a:ea typeface="Times New Roman"/>
          </a:endParaRPr>
        </a:p>
        <a:p>
          <a:pPr indent="342900" algn="just">
            <a:spcAft>
              <a:spcPts val="0"/>
            </a:spcAft>
          </a:pPr>
          <a:r>
            <a:rPr lang="ru-RU" sz="1200">
              <a:effectLst/>
              <a:latin typeface="Times New Roman"/>
              <a:ea typeface="Times New Roman"/>
            </a:rPr>
            <a:t>В рамках реализации муниципальной программы могут быть выделены следующие риски, препятствующие ее реализации:</a:t>
          </a:r>
          <a:endParaRPr lang="ru-RU" sz="1200">
            <a:effectLst/>
            <a:latin typeface="Arial"/>
            <a:ea typeface="Times New Roman"/>
          </a:endParaRPr>
        </a:p>
        <a:p>
          <a:pPr indent="342900" algn="just">
            <a:spcAft>
              <a:spcPts val="0"/>
            </a:spcAft>
          </a:pPr>
          <a:r>
            <a:rPr lang="ru-RU" sz="1200">
              <a:effectLst/>
              <a:latin typeface="Times New Roman"/>
              <a:ea typeface="Times New Roman"/>
            </a:rPr>
            <a:t>1) правовые риски, связанные с изменением федерального и областного законодательства, нормативно-правовой базы, необходимой для эффективной реализации муниципальной программы, что может привести к существенному увеличению планируемых сроков или изменению условий реализации мероприятий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2) административные риски, связанные с неэффективным управлением муниципальной программой, с ошибками управления реализацией подпрограммы, что может привести к нецелевому и (или) неэффективному использованию средств, нарушению планируемых сроков реализации муниципальной программы, не достижению плановых значений показателей, невыполнению ряда мероприятий муниципальной программы или задержке в их выполнении;</a:t>
          </a:r>
          <a:endParaRPr lang="ru-RU" sz="1200">
            <a:effectLst/>
            <a:latin typeface="Arial"/>
            <a:ea typeface="Times New Roman"/>
          </a:endParaRPr>
        </a:p>
        <a:p>
          <a:pPr indent="342900" algn="just">
            <a:spcAft>
              <a:spcPts val="0"/>
            </a:spcAft>
          </a:pPr>
          <a:r>
            <a:rPr lang="ru-RU" sz="1200">
              <a:effectLst/>
              <a:latin typeface="Times New Roman"/>
              <a:ea typeface="Times New Roman"/>
            </a:rPr>
            <a:t>3) техногенные и экологические риски, связанные с природными, климатическими явлениями, техногенными катастрофами, могут привести к невозможности реализации мероприятий муниципальной программы и (или) к отвлечению средств от финансирования муниципальной программы в пользу других направлений развития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4) экономические риски, связанные с возможностями снижения темпов роста экономики, а также с кризисом банковской системы и возникновением бюджетного дефицита. Эти риски могут отразиться на уровне возможностей государства в реализации наиболее затратных мероприятий государственной программы, в том числе мероприятий, связанных с реконструкцией и текущим ремонтом муниципальных учреждений культуры, строительством объектов туристско-рекреационных кластеров;</a:t>
          </a:r>
          <a:endParaRPr lang="ru-RU" sz="1200">
            <a:effectLst/>
            <a:latin typeface="Arial"/>
            <a:ea typeface="Times New Roman"/>
          </a:endParaRPr>
        </a:p>
        <a:p>
          <a:pPr indent="342900" algn="just">
            <a:spcAft>
              <a:spcPts val="0"/>
            </a:spcAft>
          </a:pPr>
          <a:r>
            <a:rPr lang="ru-RU" sz="1200">
              <a:effectLst/>
              <a:latin typeface="Times New Roman"/>
              <a:ea typeface="Times New Roman"/>
            </a:rPr>
            <a:t>5) кадровые риски, обусловленные значительным дефицитом высококвалифицированных кадров в социальной сфере, сферах культуры, спорта и туризма, что снижает эффективность работы учреждений.</a:t>
          </a:r>
          <a:endParaRPr lang="ru-RU" sz="1200">
            <a:effectLst/>
            <a:latin typeface="Arial"/>
            <a:ea typeface="Times New Roman"/>
          </a:endParaRPr>
        </a:p>
        <a:p>
          <a:pPr indent="342900" algn="just">
            <a:spcAft>
              <a:spcPts val="0"/>
            </a:spcAft>
          </a:pPr>
          <a:r>
            <a:rPr lang="ru-RU" sz="1200">
              <a:effectLst/>
              <a:latin typeface="Times New Roman"/>
              <a:ea typeface="Times New Roman"/>
            </a:rPr>
            <a:t>Способы минимизации рисков:</a:t>
          </a:r>
          <a:endParaRPr lang="ru-RU" sz="1200">
            <a:effectLst/>
            <a:latin typeface="Arial"/>
            <a:ea typeface="Times New Roman"/>
          </a:endParaRPr>
        </a:p>
        <a:p>
          <a:pPr indent="342900" algn="just">
            <a:spcAft>
              <a:spcPts val="0"/>
            </a:spcAft>
          </a:pPr>
          <a:r>
            <a:rPr lang="ru-RU" sz="1200">
              <a:effectLst/>
              <a:latin typeface="Times New Roman"/>
              <a:ea typeface="Times New Roman"/>
            </a:rPr>
            <a:t>своевременное внесение соответствующих изменений в правовые акты, касающиеся реализации мероприятий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формирование эффективной системы управления на основе четкого распределения функций, полномочий и ответственности основных исполнителей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определение приоритетов для первоочередного финансирования, планирование бюджетных расходов с применением методик оценки эффективности бюджетных расходов, перераспределение объемов финансирования в зависимости от динамики и темпов решения поставленных задач;</a:t>
          </a:r>
          <a:endParaRPr lang="ru-RU" sz="1200">
            <a:effectLst/>
            <a:latin typeface="Arial"/>
            <a:ea typeface="Times New Roman"/>
          </a:endParaRPr>
        </a:p>
        <a:p>
          <a:pPr indent="342900" algn="just">
            <a:spcAft>
              <a:spcPts val="0"/>
            </a:spcAft>
          </a:pPr>
          <a:r>
            <a:rPr lang="ru-RU" sz="1200">
              <a:effectLst/>
              <a:latin typeface="Times New Roman"/>
              <a:ea typeface="Times New Roman"/>
            </a:rPr>
            <a:t>регулярный мониторинг результативности реализации муниципальной программы при необходимости ежегодная корректировка показателей и мероприятий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повышение эффективности взаимодействия участников реализации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обеспечение притока высококвалифицированных кадров и переподготовка (повышение квалификации) имеющихся специалистов;</a:t>
          </a:r>
          <a:endParaRPr lang="ru-RU" sz="1200">
            <a:effectLst/>
            <a:latin typeface="Arial"/>
            <a:ea typeface="Times New Roman"/>
          </a:endParaRPr>
        </a:p>
        <a:p>
          <a:pPr indent="342900" algn="just">
            <a:spcAft>
              <a:spcPts val="0"/>
            </a:spcAft>
          </a:pPr>
          <a:r>
            <a:rPr lang="ru-RU" sz="1200">
              <a:effectLst/>
              <a:latin typeface="Times New Roman"/>
              <a:ea typeface="Times New Roman"/>
            </a:rPr>
            <a:t>использование механизма государственно-частного партнерства для привлечения частных инвестиций.</a:t>
          </a:r>
          <a:endParaRPr lang="ru-RU" sz="1200">
            <a:effectLst/>
            <a:latin typeface="Arial"/>
            <a:ea typeface="Times New Roman"/>
          </a:endParaRPr>
        </a:p>
        <a:p>
          <a:pPr algn="ctr">
            <a:spcAft>
              <a:spcPts val="0"/>
            </a:spcAft>
          </a:pPr>
          <a:r>
            <a:rPr lang="ru-RU" sz="1200" b="1">
              <a:effectLst/>
              <a:latin typeface="Times New Roman"/>
              <a:ea typeface="Times New Roman"/>
            </a:rPr>
            <a:t> </a:t>
          </a:r>
          <a:endParaRPr lang="ru-RU" sz="1200" b="1">
            <a:effectLst/>
            <a:latin typeface="Arial"/>
            <a:ea typeface="Times New Roman"/>
          </a:endParaRPr>
        </a:p>
        <a:p>
          <a:endParaRPr lang="ru-RU"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19047</xdr:rowOff>
    </xdr:from>
    <xdr:to>
      <xdr:col>19</xdr:col>
      <xdr:colOff>15875</xdr:colOff>
      <xdr:row>133</xdr:row>
      <xdr:rowOff>114300</xdr:rowOff>
    </xdr:to>
    <xdr:sp macro="" textlink="">
      <xdr:nvSpPr>
        <xdr:cNvPr id="2" name="TextBox 1">
          <a:extLst>
            <a:ext uri="{FF2B5EF4-FFF2-40B4-BE49-F238E27FC236}">
              <a16:creationId xmlns:a16="http://schemas.microsoft.com/office/drawing/2014/main" xmlns="" id="{00000000-0008-0000-0700-000002000000}"/>
            </a:ext>
          </a:extLst>
        </xdr:cNvPr>
        <xdr:cNvSpPr txBox="1"/>
      </xdr:nvSpPr>
      <xdr:spPr>
        <a:xfrm>
          <a:off x="0" y="209547"/>
          <a:ext cx="11598275" cy="256413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Aft>
              <a:spcPts val="0"/>
            </a:spcAft>
          </a:pPr>
          <a:r>
            <a:rPr lang="ru-RU" sz="1200">
              <a:effectLst/>
              <a:latin typeface="Times New Roman"/>
              <a:ea typeface="Times New Roman"/>
            </a:rPr>
            <a:t>1. Характеристика текущего состояния сферы реализации</a:t>
          </a:r>
          <a:endParaRPr lang="ru-RU" sz="1200">
            <a:effectLst/>
            <a:latin typeface="Arial"/>
            <a:ea typeface="Times New Roman"/>
          </a:endParaRPr>
        </a:p>
        <a:p>
          <a:pPr algn="ctr">
            <a:spcAft>
              <a:spcPts val="0"/>
            </a:spcAft>
          </a:pPr>
          <a:r>
            <a:rPr lang="ru-RU" sz="1200">
              <a:effectLst/>
              <a:latin typeface="Times New Roman"/>
              <a:ea typeface="Times New Roman"/>
            </a:rPr>
            <a:t>подпрограммы 1 муниципальной программы</a:t>
          </a:r>
        </a:p>
        <a:p>
          <a:pPr algn="ctr">
            <a:spcAft>
              <a:spcPts val="0"/>
            </a:spcAft>
          </a:pPr>
          <a:endParaRPr lang="ru-RU" sz="1200">
            <a:effectLst/>
            <a:latin typeface="Arial"/>
            <a:ea typeface="Times New Roman"/>
          </a:endParaRPr>
        </a:p>
        <a:p>
          <a:pPr indent="342900" algn="just">
            <a:spcAft>
              <a:spcPts val="0"/>
            </a:spcAft>
          </a:pPr>
          <a:r>
            <a:rPr lang="ru-RU" sz="1200">
              <a:effectLst/>
              <a:latin typeface="Times New Roman"/>
              <a:ea typeface="Times New Roman"/>
            </a:rPr>
            <a:t>Подпрограмма 1 "Развитие культуры, искусства и туризма на территории муниципального образования "Томский район" муниципальной программы "Социальное развитие Томского района на 2016 - 2020 годы" (далее - подпрограмма 1) направлена на сохранение и популяризацию культурного наследия, обеспечение максимальной доступности культурных ценностей для жителей и гостей Томского района, повышение качества культурных услуг, реализацию творческого потенциала района, развитие кадрового потенциала и создание благоприятных условий для реализации профессиональных возможностей. Важными направлениями реализации подпрограммы 1 являются повышение качества, разнообразия и эффективности услуг, оказываемых учреждениями культуры Томского района, расширение условий для улучшения обслуживания населения посредством новых форм работы с использованием информационно-коммуникационных технологий, стимулирования потребления населения культурных благ и т.д.</a:t>
          </a:r>
          <a:endParaRPr lang="ru-RU" sz="1200">
            <a:effectLst/>
            <a:latin typeface="Arial"/>
            <a:ea typeface="Times New Roman"/>
          </a:endParaRPr>
        </a:p>
        <a:p>
          <a:pPr indent="342900" algn="just">
            <a:spcAft>
              <a:spcPts val="0"/>
            </a:spcAft>
          </a:pPr>
          <a:r>
            <a:rPr lang="ru-RU" sz="1200">
              <a:effectLst/>
              <a:latin typeface="Times New Roman"/>
              <a:ea typeface="Times New Roman"/>
            </a:rPr>
            <a:t>В состав Томского района входит 19 сельских поселений, на территории которых функционируют 20 культурно-досуговых учреждений (юридические лица), имеющих филиалы. В настоящее время 39 муниципальных библиотек осуществляют организацию библиотечного обслуживания населения Томского района, 10 из которых входят в четыре юридически самостоятельные библиотечные учреждения, остальные 29 являются филиалами муниципальных бюджетных учреждений культуры. В Томском районе функционируют 4 детские школы искусств, в которых обучается 1000 детей.</a:t>
          </a:r>
          <a:endParaRPr lang="ru-RU" sz="1200">
            <a:effectLst/>
            <a:latin typeface="Arial"/>
            <a:ea typeface="Times New Roman"/>
          </a:endParaRPr>
        </a:p>
        <a:p>
          <a:pPr indent="342900" algn="just">
            <a:spcAft>
              <a:spcPts val="0"/>
            </a:spcAft>
          </a:pPr>
          <a:r>
            <a:rPr lang="ru-RU" sz="1200">
              <a:effectLst/>
              <a:latin typeface="Times New Roman"/>
              <a:ea typeface="Times New Roman"/>
            </a:rPr>
            <a:t>За последние годы удалось добиться определенных результатов и создать условия по оказанию населению Томского района культурных услуг: улучшилось состояние системы библиотечного, культурно-досугового обслуживания, системы дополнительного образования детей, в деятельность учреждений культуры активно внедряются информационно-коммуникационные технологии, расширились формы и методы работы с аудиторией. Сформирована база для развития туризма, проводятся ежегодные мероприятия, ставшие брендовыми, район становится узнаваемым за пределами Томской области.</a:t>
          </a:r>
          <a:endParaRPr lang="ru-RU" sz="1200">
            <a:effectLst/>
            <a:latin typeface="Arial"/>
            <a:ea typeface="Times New Roman"/>
          </a:endParaRPr>
        </a:p>
        <a:p>
          <a:pPr indent="342900" algn="just">
            <a:spcAft>
              <a:spcPts val="0"/>
            </a:spcAft>
          </a:pPr>
          <a:r>
            <a:rPr lang="ru-RU" sz="1200">
              <a:effectLst/>
              <a:latin typeface="Times New Roman"/>
              <a:ea typeface="Times New Roman"/>
            </a:rPr>
            <a:t>Анализ состояния и основных проблем развития сфер культуры искусства и туризма в Томской области, формирование перечня мероприятий для их решения и показателей их эффективности рассматриваются в подпрограмме 1 по следующим направлениям:</a:t>
          </a:r>
          <a:endParaRPr lang="ru-RU" sz="1200">
            <a:effectLst/>
            <a:latin typeface="Arial"/>
            <a:ea typeface="Times New Roman"/>
          </a:endParaRPr>
        </a:p>
        <a:p>
          <a:pPr indent="342900" algn="just">
            <a:spcAft>
              <a:spcPts val="0"/>
            </a:spcAft>
          </a:pPr>
          <a:r>
            <a:rPr lang="ru-RU" sz="1200">
              <a:effectLst/>
              <a:latin typeface="Times New Roman"/>
              <a:ea typeface="Times New Roman"/>
            </a:rPr>
            <a:t>- развитие культурно-досуговой и профессиональной деятельности, направленной на творческую самореализацию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создание условий для организации библиотечного обслуживания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создание условий для организации дополнительного образования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реконструкция, текущий и капитальный ремонт детских школ искусств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развитие внутреннего и въездного туризма на территории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создание условий для развития туристской деятельности и поддержка приоритетных направлений туризма;</a:t>
          </a:r>
          <a:endParaRPr lang="ru-RU" sz="1200">
            <a:effectLst/>
            <a:latin typeface="Arial"/>
            <a:ea typeface="Times New Roman"/>
          </a:endParaRPr>
        </a:p>
        <a:p>
          <a:pPr indent="342900" algn="just">
            <a:spcAft>
              <a:spcPts val="0"/>
            </a:spcAft>
          </a:pPr>
          <a:r>
            <a:rPr lang="ru-RU" sz="1200">
              <a:effectLst/>
              <a:latin typeface="Times New Roman"/>
              <a:ea typeface="Times New Roman"/>
            </a:rPr>
            <a:t>- осуществление бюджетных инвестиций на строительство (реконструкцию) объектов сферы культуры и архивного дела;</a:t>
          </a:r>
          <a:endParaRPr lang="ru-RU" sz="1200">
            <a:effectLst/>
            <a:latin typeface="Arial"/>
            <a:ea typeface="Times New Roman"/>
          </a:endParaRPr>
        </a:p>
        <a:p>
          <a:pPr indent="342900" algn="just">
            <a:spcAft>
              <a:spcPts val="0"/>
            </a:spcAft>
          </a:pPr>
          <a:r>
            <a:rPr lang="ru-RU" sz="1200">
              <a:effectLst/>
              <a:latin typeface="Times New Roman"/>
              <a:ea typeface="Times New Roman"/>
            </a:rPr>
            <a:t>- комплектование библиотечных фондов библиотек поселений.</a:t>
          </a:r>
          <a:endParaRPr lang="ru-RU" sz="1200">
            <a:effectLst/>
            <a:latin typeface="Arial"/>
            <a:ea typeface="Times New Roman"/>
          </a:endParaRPr>
        </a:p>
        <a:p>
          <a:pPr indent="342900" algn="just">
            <a:spcAft>
              <a:spcPts val="0"/>
            </a:spcAft>
          </a:pPr>
          <a:r>
            <a:rPr lang="ru-RU" sz="1200">
              <a:effectLst/>
              <a:latin typeface="Times New Roman"/>
              <a:ea typeface="Times New Roman"/>
            </a:rPr>
            <a:t>Развитие культурно-досуговой и профессиональной деятельности, направленной на творческую самореализацию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Томский район является самым крупным по численности населения сельским районом области, окаймляющим территорию областного центра. В рамках решения комплексной задачи социально-экономического развития Томского района, создания условий для развития духовности, высокой культуры и нравственного здоровья населения Томского района поставлена амбициозная задача - придать Томскому району статус сельской культурной столицы Томской области. В Томском районе развита сеть учреждений дополнительного образования в сфере культуры, большое количество профессиональных коллективов и сельских домов культуры, демонстрирующих образцы сельской культуры. На территории Томского района постоянно проходят крупные культурно-массовые мероприятия: межрегиональные, всероссийские и международные конкурсы и фестивали.</a:t>
          </a:r>
          <a:endParaRPr lang="ru-RU" sz="1200">
            <a:effectLst/>
            <a:latin typeface="Arial"/>
            <a:ea typeface="Times New Roman"/>
          </a:endParaRPr>
        </a:p>
        <a:p>
          <a:pPr indent="342900" algn="just">
            <a:spcAft>
              <a:spcPts val="0"/>
            </a:spcAft>
          </a:pPr>
          <a:r>
            <a:rPr lang="ru-RU" sz="1200">
              <a:effectLst/>
              <a:latin typeface="Times New Roman"/>
              <a:ea typeface="Times New Roman"/>
            </a:rPr>
            <a:t>Организация свободного времени детей, подростков, молодежи и взрослого населения выполняет важную функцию культурного воспитания. Целостная и последовательная реализация государственной политики по предоставлению услуг культуры также является одним из условий успешного развития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Тенденции развития ситуации и вероятные последствия сложившейся ситуации характеризуются тем, что основные финансовые средства идут на поддержку текущей деятельности учреждений культуры. Существующая структура расходов не позволяет направлять значительные средства на развитие и поддержку творческих проектов. Необходимо создать систему, стимулирующую развитие интеграционных межведомственных взаимодействий и государственно-частного партнерства для реализации различных проектов в сфере культуры.</a:t>
          </a:r>
          <a:endParaRPr lang="ru-RU" sz="1200">
            <a:effectLst/>
            <a:latin typeface="Arial"/>
            <a:ea typeface="Times New Roman"/>
          </a:endParaRPr>
        </a:p>
        <a:p>
          <a:pPr indent="342900" algn="just">
            <a:spcAft>
              <a:spcPts val="0"/>
            </a:spcAft>
          </a:pPr>
          <a:r>
            <a:rPr lang="ru-RU" sz="1200">
              <a:effectLst/>
              <a:latin typeface="Times New Roman"/>
              <a:ea typeface="Times New Roman"/>
            </a:rPr>
            <a:t>Одной из основных проблем, напрямую влияющих на базовые показатели эффективности работы и требующих неотложного решения, является износ материально-технической базы и острая необходимость модернизации ресурсного оснащения культурно-досуговых учреждений (в том числе национальной направленности).</a:t>
          </a:r>
          <a:endParaRPr lang="ru-RU" sz="1200">
            <a:effectLst/>
            <a:latin typeface="Arial"/>
            <a:ea typeface="Times New Roman"/>
          </a:endParaRPr>
        </a:p>
        <a:p>
          <a:pPr indent="342900" algn="just">
            <a:spcAft>
              <a:spcPts val="0"/>
            </a:spcAft>
          </a:pPr>
          <a:r>
            <a:rPr lang="ru-RU" sz="1200">
              <a:effectLst/>
              <a:latin typeface="Times New Roman"/>
              <a:ea typeface="Times New Roman"/>
            </a:rPr>
            <a:t>Техническое оснащение (в том числе звуковая, световая и музыкальная аппаратура, а также видеоаппаратура) учреждений культуры не соответствует современным требованиям для проведения культурно-массовых мероприятий, значительно изношено или вовсе отсутствует.</a:t>
          </a:r>
          <a:endParaRPr lang="ru-RU" sz="1200">
            <a:effectLst/>
            <a:latin typeface="Arial"/>
            <a:ea typeface="Times New Roman"/>
          </a:endParaRPr>
        </a:p>
        <a:p>
          <a:pPr indent="342900" algn="just">
            <a:spcAft>
              <a:spcPts val="0"/>
            </a:spcAft>
          </a:pPr>
          <a:r>
            <a:rPr lang="ru-RU" sz="1200">
              <a:effectLst/>
              <a:latin typeface="Times New Roman"/>
              <a:ea typeface="Times New Roman"/>
            </a:rPr>
            <a:t>Создание условий для организации библиотечного обслуживания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Библиотечное обслуживание является одной из важнейших составляющих современной культурной жизни. Согласно основным положениям организации сети муниципальных общедоступных (публичных) библиотек в субъектах Российской Федерации, утвержденным Приказом Минкультуры от 14.11.1997 № 682, библиотечное обслуживание граждан России отражает динамику развития общества, опирается на традиционную культуру и на современные технологии создания и передачи информации. Публичные библиотеки обеспечивают жителям Томского района свободный доступ к информации, образованию, культуре. В настоящее время организацию библиотечного обслуживания населения Томского района осуществляют 39 муниципальных библиотек, 10 из которых входят в четыре юридически самостоятельные библиотечные учреждения, остальные 29 являются филиалами муниципальных бюджетных учреждений культуры. Современный этап развития публичных библиотек характеризуется, с одной стороны, стабилизацией спроса на традиционные библиотечные услуги, а с другой стороны, увеличивается роль конкурентной среды (доступность Интернета и его поисковые возможности). Поэтому современная библиотека должна формировать фонды документами и на электронных носителях, расширять границы библиотечного сервиса за счет освоения информационных и социально-культурных технологий. В целом динамика обновления библиотечных фондов библиотек новыми экземплярами является положительной. Обеспеченность новыми поступлениями населения Томского района остается постоянной, но не достигает нормативных показателей (39 экз. при норме 250 экз. на 1000 жителей). В условиях финансового ограничения на комплектование книг наличие в фонде периодических изданий приобретает особое значение, библиотеки Томского района обеспечены достаточным количеством периодики, но она является документами временного хранения. Библиотеки обеспечивают бесплатный, свободный доступ к библиотечным фондам и ориентированы в обслуживании на все социальные группы.</a:t>
          </a:r>
          <a:endParaRPr lang="ru-RU" sz="1200">
            <a:effectLst/>
            <a:latin typeface="Arial"/>
            <a:ea typeface="Times New Roman"/>
          </a:endParaRPr>
        </a:p>
        <a:p>
          <a:pPr indent="342900" algn="just">
            <a:spcAft>
              <a:spcPts val="0"/>
            </a:spcAft>
          </a:pPr>
          <a:r>
            <a:rPr lang="ru-RU" sz="1200">
              <a:effectLst/>
              <a:latin typeface="Times New Roman"/>
              <a:ea typeface="Times New Roman"/>
            </a:rPr>
            <a:t>Организация свободного времени детей, подростков, молодежи и взрослого населения выполняет важную функцию культурного воспитания. В библиотеках ежегодно проводится около двух тысяч мероприятий различной направленности.</a:t>
          </a:r>
          <a:endParaRPr lang="ru-RU" sz="1200">
            <a:effectLst/>
            <a:latin typeface="Arial"/>
            <a:ea typeface="Times New Roman"/>
          </a:endParaRPr>
        </a:p>
        <a:p>
          <a:pPr indent="342900" algn="just">
            <a:spcAft>
              <a:spcPts val="0"/>
            </a:spcAft>
          </a:pPr>
          <a:r>
            <a:rPr lang="ru-RU" sz="1200">
              <a:effectLst/>
              <a:latin typeface="Times New Roman"/>
              <a:ea typeface="Times New Roman"/>
            </a:rPr>
            <a:t>В основе политики в области библиотечного дела лежит принцип создания условий для всеобщей доступности информации и культурных ценностей, собираемых и предоставляемых в пользование библиотеками. Библиотеки Томского района стремятся к созданию единого, целостного и культурного пространства, открытого каждому жителю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Библиотеки района остро нуждаются в обновлении зданий (помещений) и внутренних интерьеров.</a:t>
          </a:r>
          <a:endParaRPr lang="ru-RU" sz="1200">
            <a:effectLst/>
            <a:latin typeface="Arial"/>
            <a:ea typeface="Times New Roman"/>
          </a:endParaRPr>
        </a:p>
        <a:p>
          <a:pPr indent="342900" algn="just">
            <a:spcAft>
              <a:spcPts val="0"/>
            </a:spcAft>
          </a:pPr>
          <a:r>
            <a:rPr lang="ru-RU" sz="1200">
              <a:effectLst/>
              <a:latin typeface="Times New Roman"/>
              <a:ea typeface="Times New Roman"/>
            </a:rPr>
            <a:t>Создание условий для организации дополнительного образования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На территории Томского района функционируют 4 школы искусств, общее количество учащихся в которых составляет 1000 человек. Контингент учащихся неуклонно растет, что является ярким подтверждением востребованности художественно-эстетического образования в Томском районе.</a:t>
          </a:r>
          <a:endParaRPr lang="ru-RU" sz="1200">
            <a:effectLst/>
            <a:latin typeface="Arial"/>
            <a:ea typeface="Times New Roman"/>
          </a:endParaRPr>
        </a:p>
        <a:p>
          <a:pPr indent="342900" algn="just">
            <a:spcAft>
              <a:spcPts val="0"/>
            </a:spcAft>
          </a:pPr>
          <a:r>
            <a:rPr lang="ru-RU" sz="1200">
              <a:effectLst/>
              <a:latin typeface="Times New Roman"/>
              <a:ea typeface="Times New Roman"/>
            </a:rPr>
            <a:t>Все школы осуществляют образовательную деятельность на основе лицензий и свидетельств о государственной аккредитации.</a:t>
          </a:r>
          <a:endParaRPr lang="ru-RU" sz="1200">
            <a:effectLst/>
            <a:latin typeface="Arial"/>
            <a:ea typeface="Times New Roman"/>
          </a:endParaRPr>
        </a:p>
        <a:p>
          <a:pPr indent="342900" algn="just">
            <a:spcAft>
              <a:spcPts val="0"/>
            </a:spcAft>
          </a:pPr>
          <a:r>
            <a:rPr lang="ru-RU" sz="1200">
              <a:effectLst/>
              <a:latin typeface="Times New Roman"/>
              <a:ea typeface="Times New Roman"/>
            </a:rPr>
            <a:t>Остается весьма актуальным вопрос обеспечения ДШИ Томского района квалифицированными кадрами. Более 80% школ испытывают острую необходимость в дипломированных специалистах.</a:t>
          </a:r>
          <a:endParaRPr lang="ru-RU" sz="1200">
            <a:effectLst/>
            <a:latin typeface="Arial"/>
            <a:ea typeface="Times New Roman"/>
          </a:endParaRPr>
        </a:p>
        <a:p>
          <a:pPr indent="342900" algn="just">
            <a:spcAft>
              <a:spcPts val="0"/>
            </a:spcAft>
          </a:pPr>
          <a:r>
            <a:rPr lang="ru-RU" sz="1200">
              <a:effectLst/>
              <a:latin typeface="Times New Roman"/>
              <a:ea typeface="Times New Roman"/>
            </a:rPr>
            <a:t>Очень остро стоит вопрос оснащения детских образовательных организаций культуры специальным оборудованием, которое зачастую значительно изношено или вовсе отсутствует.</a:t>
          </a:r>
          <a:endParaRPr lang="ru-RU" sz="1200">
            <a:effectLst/>
            <a:latin typeface="Arial"/>
            <a:ea typeface="Times New Roman"/>
          </a:endParaRPr>
        </a:p>
        <a:p>
          <a:pPr indent="342900" algn="just">
            <a:spcAft>
              <a:spcPts val="0"/>
            </a:spcAft>
          </a:pPr>
          <a:r>
            <a:rPr lang="ru-RU" sz="1200">
              <a:effectLst/>
              <a:latin typeface="Times New Roman"/>
              <a:ea typeface="Times New Roman"/>
            </a:rPr>
            <a:t>Реконструкция, текущий и капитальный ремонт детских школ искусств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Здания учреждений дополнительного образования в сфере культуры за годы своей эксплуатации приобрели моральный и физический износ. Темпы износа зданий существенно опережают темпы их реконструкции. Также необходима адаптация требованиям к условиям современного законодательства. В системе дополнительного образования района находятся 7 образовательных организаций, 4 из которых юридические лица и 3 филиала.</a:t>
          </a:r>
          <a:endParaRPr lang="ru-RU" sz="1200">
            <a:effectLst/>
            <a:latin typeface="Arial"/>
            <a:ea typeface="Times New Roman"/>
          </a:endParaRPr>
        </a:p>
        <a:p>
          <a:pPr indent="342900" algn="just">
            <a:spcAft>
              <a:spcPts val="0"/>
            </a:spcAft>
          </a:pPr>
          <a:r>
            <a:rPr lang="ru-RU" sz="1200">
              <a:effectLst/>
              <a:latin typeface="Times New Roman"/>
              <a:ea typeface="Times New Roman"/>
            </a:rPr>
            <a:t>Пожарная безопасность образовательных организаций - это условие сохранения жизни обучающихся, воспитанников, материальных ценностей образовательных организаций от пожаров. Отсутствие необходимых условий для обеспечения пожарной безопасности, таких как автоматическая пожарная сигнализация (далее - АПС), сертифицированные противопожарные и противодымные двери, наружные эвакуационные лестницы, эвакуационные выходы с отделкой из негорючих материалов, недостаточное количество средств пожаротушения, не позволит эффективно бороться с пожарами в случае их возникновения и может привести к печальным событиям из-за несвоевременной эвакуации детей и взрослых из помещений.</a:t>
          </a:r>
          <a:endParaRPr lang="ru-RU" sz="1200">
            <a:effectLst/>
            <a:latin typeface="Arial"/>
            <a:ea typeface="Times New Roman"/>
          </a:endParaRPr>
        </a:p>
        <a:p>
          <a:pPr indent="342900" algn="just">
            <a:spcAft>
              <a:spcPts val="0"/>
            </a:spcAft>
          </a:pPr>
          <a:r>
            <a:rPr lang="ru-RU" sz="1200">
              <a:effectLst/>
              <a:latin typeface="Times New Roman"/>
              <a:ea typeface="Times New Roman"/>
            </a:rPr>
            <a:t>Противопожарное состояние образовательных организаций должно отвечать установленным требованиям пожарной безопасности. В соответствии с этими требованиями ежегодно проводится ряд профилактических мероприятий, направленных на повышение безопасности образовательных организаций: перезарядка огнетушителей, обслуживание АПС, пропитка чердачных помещений, замер сопротивления изоляции, испытания эвакуационных лестниц и т.д. Однако в большинстве образовательных организаций остаются невыполненными мероприятия, указанные в предписаниях Государственного пожарного надзора, что прежде всего связано с недостаточным финансированием отрасли.</a:t>
          </a:r>
          <a:endParaRPr lang="ru-RU" sz="1200">
            <a:effectLst/>
            <a:latin typeface="Arial"/>
            <a:ea typeface="Times New Roman"/>
          </a:endParaRPr>
        </a:p>
        <a:p>
          <a:pPr indent="342900" algn="just">
            <a:spcAft>
              <a:spcPts val="0"/>
            </a:spcAft>
          </a:pPr>
          <a:r>
            <a:rPr lang="ru-RU" sz="1200">
              <a:effectLst/>
              <a:latin typeface="Times New Roman"/>
              <a:ea typeface="Times New Roman"/>
            </a:rPr>
            <a:t>В настоящее время материально-техническое обеспечение учреждений дополнительного образования характеризуется высокой степенью изношенности инженерных сетей и коммуникаций, кровли, фундаментов и наружных стен, в учреждениях требуется замена межэтажных перекрытий (полов). Ежегодная проверка учреждений дополнительного образования показала необходимость текущего ремонта.</a:t>
          </a:r>
          <a:endParaRPr lang="ru-RU" sz="1200">
            <a:effectLst/>
            <a:latin typeface="Arial"/>
            <a:ea typeface="Times New Roman"/>
          </a:endParaRPr>
        </a:p>
        <a:p>
          <a:pPr indent="342900" algn="just">
            <a:spcAft>
              <a:spcPts val="0"/>
            </a:spcAft>
          </a:pPr>
          <a:r>
            <a:rPr lang="ru-RU" sz="1200">
              <a:effectLst/>
              <a:latin typeface="Times New Roman"/>
              <a:ea typeface="Times New Roman"/>
            </a:rPr>
            <a:t>Развитие внутреннего и въездного туризма на территории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Томский район обладает уникальным туристско-природным потенциалом. Основными предпосылками для развития туристической индустрии на территории района являются:</a:t>
          </a:r>
          <a:endParaRPr lang="ru-RU" sz="1200">
            <a:effectLst/>
            <a:latin typeface="Arial"/>
            <a:ea typeface="Times New Roman"/>
          </a:endParaRPr>
        </a:p>
        <a:p>
          <a:pPr indent="342900" algn="just">
            <a:spcAft>
              <a:spcPts val="0"/>
            </a:spcAft>
          </a:pPr>
          <a:r>
            <a:rPr lang="ru-RU" sz="1200">
              <a:effectLst/>
              <a:latin typeface="Times New Roman"/>
              <a:ea typeface="Times New Roman"/>
            </a:rPr>
            <a:t>1. Наличие на территории района памятников природы.</a:t>
          </a:r>
          <a:endParaRPr lang="ru-RU" sz="1200">
            <a:effectLst/>
            <a:latin typeface="Arial"/>
            <a:ea typeface="Times New Roman"/>
          </a:endParaRPr>
        </a:p>
        <a:p>
          <a:pPr indent="342900" algn="just">
            <a:spcAft>
              <a:spcPts val="0"/>
            </a:spcAft>
          </a:pPr>
          <a:r>
            <a:rPr lang="ru-RU" sz="1200">
              <a:effectLst/>
              <a:latin typeface="Times New Roman"/>
              <a:ea typeface="Times New Roman"/>
            </a:rPr>
            <a:t>2. Примыкание Томского района к местам сосредоточения целевых групп потребителей туристических услуг и центрам въездного туристического потока по Томской области.</a:t>
          </a:r>
          <a:endParaRPr lang="ru-RU" sz="1200">
            <a:effectLst/>
            <a:latin typeface="Arial"/>
            <a:ea typeface="Times New Roman"/>
          </a:endParaRPr>
        </a:p>
        <a:p>
          <a:pPr indent="342900" algn="just">
            <a:spcAft>
              <a:spcPts val="0"/>
            </a:spcAft>
          </a:pPr>
          <a:r>
            <a:rPr lang="ru-RU" sz="1200">
              <a:effectLst/>
              <a:latin typeface="Times New Roman"/>
              <a:ea typeface="Times New Roman"/>
            </a:rPr>
            <a:t>С точки зрения въездного туризма Томский район привлекает туристов в первую очередь возможностью организации комплекса мероприятий событийного туризма. В Томском районе также развивается сектор предоставления услуг размещения в гостевых домах с организацией охоты, рыбалки, катания на снегокатах, русской баней и иных услуг. Однако общее состояние сектора не удовлетворяет требованиям рынка - отсутствует достаточное количество баз отдыха с комплексом необходимых услуг, охотничьи и рыбацкие заимки представлены единичными объектами.</a:t>
          </a:r>
          <a:endParaRPr lang="ru-RU" sz="1200">
            <a:effectLst/>
            <a:latin typeface="Arial"/>
            <a:ea typeface="Times New Roman"/>
          </a:endParaRPr>
        </a:p>
        <a:p>
          <a:pPr indent="342900" algn="just">
            <a:spcAft>
              <a:spcPts val="0"/>
            </a:spcAft>
          </a:pPr>
          <a:r>
            <a:rPr lang="ru-RU" sz="1200">
              <a:effectLst/>
              <a:latin typeface="Times New Roman"/>
              <a:ea typeface="Times New Roman"/>
            </a:rPr>
            <a:t>3. Возможность организации туристско-рекреационных комплексов и культурно-массовых мероприятий на географически удобном расстоянии до г. Томска, что позволит увеличить внутрирегиональный турпоток.</a:t>
          </a:r>
          <a:endParaRPr lang="ru-RU" sz="1200">
            <a:effectLst/>
            <a:latin typeface="Arial"/>
            <a:ea typeface="Times New Roman"/>
          </a:endParaRPr>
        </a:p>
        <a:p>
          <a:pPr indent="342900" algn="just">
            <a:spcAft>
              <a:spcPts val="0"/>
            </a:spcAft>
          </a:pPr>
          <a:r>
            <a:rPr lang="ru-RU" sz="1200">
              <a:effectLst/>
              <a:latin typeface="Times New Roman"/>
              <a:ea typeface="Times New Roman"/>
            </a:rPr>
            <a:t>4. Возможность развития лечебно-оздоровительного туризма.</a:t>
          </a:r>
          <a:endParaRPr lang="ru-RU" sz="1200">
            <a:effectLst/>
            <a:latin typeface="Arial"/>
            <a:ea typeface="Times New Roman"/>
          </a:endParaRPr>
        </a:p>
        <a:p>
          <a:pPr indent="342900" algn="just">
            <a:spcAft>
              <a:spcPts val="0"/>
            </a:spcAft>
          </a:pPr>
          <a:r>
            <a:rPr lang="ru-RU" sz="1200">
              <a:effectLst/>
              <a:latin typeface="Times New Roman"/>
              <a:ea typeface="Times New Roman"/>
            </a:rPr>
            <a:t>5. Возможность воссоздания культурно-исторических объектов на территории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6. Возможность развития водного туризма.</a:t>
          </a:r>
          <a:endParaRPr lang="ru-RU" sz="1200">
            <a:effectLst/>
            <a:latin typeface="Arial"/>
            <a:ea typeface="Times New Roman"/>
          </a:endParaRPr>
        </a:p>
        <a:p>
          <a:pPr indent="342900" algn="just">
            <a:spcAft>
              <a:spcPts val="0"/>
            </a:spcAft>
          </a:pPr>
          <a:r>
            <a:rPr lang="ru-RU" sz="1200">
              <a:effectLst/>
              <a:latin typeface="Times New Roman"/>
              <a:ea typeface="Times New Roman"/>
            </a:rPr>
            <a:t>Анализ современного состояния внутреннего и въездного туризма на территории Томского района указывает на недостаточный уровень его развития как по качественным, так и по количественным характеристикам. Имеющийся значительный туристско-рекреационный потенциал района используется далеко не в полной мере.</a:t>
          </a:r>
          <a:endParaRPr lang="ru-RU" sz="1200">
            <a:effectLst/>
            <a:latin typeface="Arial"/>
            <a:ea typeface="Times New Roman"/>
          </a:endParaRPr>
        </a:p>
        <a:p>
          <a:pPr indent="342900" algn="just">
            <a:spcAft>
              <a:spcPts val="0"/>
            </a:spcAft>
          </a:pPr>
          <a:r>
            <a:rPr lang="ru-RU" sz="1200">
              <a:effectLst/>
              <a:latin typeface="Times New Roman"/>
              <a:ea typeface="Times New Roman"/>
            </a:rPr>
            <a:t>Ключевыми факторами, сдерживающими рост конкурентоспособности туристской индустрии Томского района и, как результат, препятствующими реализации ее туристско-рекреационного потенциала, являются:</a:t>
          </a:r>
          <a:endParaRPr lang="ru-RU" sz="1200">
            <a:effectLst/>
            <a:latin typeface="Arial"/>
            <a:ea typeface="Times New Roman"/>
          </a:endParaRPr>
        </a:p>
        <a:p>
          <a:pPr indent="342900" algn="just">
            <a:spcAft>
              <a:spcPts val="0"/>
            </a:spcAft>
          </a:pPr>
          <a:r>
            <a:rPr lang="ru-RU" sz="1200">
              <a:effectLst/>
              <a:latin typeface="Times New Roman"/>
              <a:ea typeface="Times New Roman"/>
            </a:rPr>
            <a:t>- слаборазвитая обеспечивающая инфраструктура туристских объектов, что является препятствием для привлечения частных инвестиций в туриндустрию;</a:t>
          </a:r>
          <a:endParaRPr lang="ru-RU" sz="1200">
            <a:effectLst/>
            <a:latin typeface="Arial"/>
            <a:ea typeface="Times New Roman"/>
          </a:endParaRPr>
        </a:p>
        <a:p>
          <a:pPr indent="342900" algn="just">
            <a:spcAft>
              <a:spcPts val="0"/>
            </a:spcAft>
          </a:pPr>
          <a:r>
            <a:rPr lang="ru-RU" sz="1200">
              <a:effectLst/>
              <a:latin typeface="Times New Roman"/>
              <a:ea typeface="Times New Roman"/>
            </a:rPr>
            <a:t>- низкий уровень развития туристской инфраструктуры (недостаточность средств размещения туристского класса и объектов досуга, неудовлетворительное состояние многих объектов природного и историко-культурного наследия, являющихся экскурсионными объектами, отсутствие качественной придорожной инфраструктуры);</a:t>
          </a:r>
          <a:endParaRPr lang="ru-RU" sz="1200">
            <a:effectLst/>
            <a:latin typeface="Arial"/>
            <a:ea typeface="Times New Roman"/>
          </a:endParaRPr>
        </a:p>
        <a:p>
          <a:pPr indent="342900" algn="just">
            <a:spcAft>
              <a:spcPts val="0"/>
            </a:spcAft>
          </a:pPr>
          <a:r>
            <a:rPr lang="ru-RU" sz="1200">
              <a:effectLst/>
              <a:latin typeface="Times New Roman"/>
              <a:ea typeface="Times New Roman"/>
            </a:rPr>
            <a:t>- несформированный имидж Томского района как района, благоприятного для туризма, и недостаточное продвижение районного туристского продукта на внутреннем и мировом туристских рынках.</a:t>
          </a:r>
          <a:endParaRPr lang="ru-RU" sz="1200">
            <a:effectLst/>
            <a:latin typeface="Arial"/>
            <a:ea typeface="Times New Roman"/>
          </a:endParaRPr>
        </a:p>
        <a:p>
          <a:pPr indent="342900" algn="just">
            <a:spcAft>
              <a:spcPts val="0"/>
            </a:spcAft>
          </a:pPr>
          <a:r>
            <a:rPr lang="ru-RU" sz="1200">
              <a:effectLst/>
              <a:latin typeface="Times New Roman"/>
              <a:ea typeface="Times New Roman"/>
            </a:rPr>
            <a:t>Осуществление бюджетных инвестиций на строительство (реконструкцию) объектов сферы культуры и архивного дела позволит с привлечением средств областного бюджета улучшить состояние имеющихся и создать новые учреждения культурно-досугового типа в сельских поселениях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Комплектование библиотечных фондов библиотек поселений включает в себя обновление существующих книжных фондов.</a:t>
          </a:r>
          <a:endParaRPr lang="ru-RU" sz="1200">
            <a:effectLst/>
            <a:latin typeface="Arial"/>
            <a:ea typeface="Times New Roman"/>
          </a:endParaRPr>
        </a:p>
        <a:p>
          <a:pPr algn="just">
            <a:spcAft>
              <a:spcPts val="0"/>
            </a:spcAft>
          </a:pPr>
          <a:r>
            <a:rPr lang="ru-RU" sz="1200">
              <a:effectLst/>
              <a:latin typeface="Times New Roman"/>
              <a:ea typeface="Times New Roman"/>
            </a:rPr>
            <a:t> </a:t>
          </a:r>
          <a:endParaRPr lang="ru-RU" sz="1200">
            <a:effectLst/>
            <a:latin typeface="Arial"/>
            <a:ea typeface="Times New Roman"/>
          </a:endParaRPr>
        </a:p>
        <a:p>
          <a:pPr algn="ctr">
            <a:spcAft>
              <a:spcPts val="0"/>
            </a:spcAft>
          </a:pPr>
          <a:r>
            <a:rPr lang="ru-RU" sz="1200">
              <a:effectLst/>
              <a:latin typeface="Times New Roman"/>
              <a:ea typeface="Times New Roman"/>
            </a:rPr>
            <a:t>2. Цель и задачи подпрограммы 1, показатели цели</a:t>
          </a:r>
          <a:endParaRPr lang="ru-RU" sz="1200">
            <a:effectLst/>
            <a:latin typeface="Arial"/>
            <a:ea typeface="Times New Roman"/>
          </a:endParaRPr>
        </a:p>
        <a:p>
          <a:pPr algn="ctr">
            <a:spcAft>
              <a:spcPts val="0"/>
            </a:spcAft>
          </a:pPr>
          <a:r>
            <a:rPr lang="ru-RU" sz="1200">
              <a:effectLst/>
              <a:latin typeface="Times New Roman"/>
              <a:ea typeface="Times New Roman"/>
            </a:rPr>
            <a:t>и задач подпрограммы 1</a:t>
          </a:r>
          <a:endParaRPr lang="ru-RU" sz="1200">
            <a:effectLst/>
            <a:latin typeface="Arial"/>
            <a:ea typeface="Times New Roman"/>
          </a:endParaRPr>
        </a:p>
        <a:p>
          <a:pPr indent="342900" algn="just">
            <a:spcAft>
              <a:spcPts val="0"/>
            </a:spcAft>
          </a:pPr>
          <a:r>
            <a:rPr lang="ru-RU" sz="1200">
              <a:effectLst/>
              <a:latin typeface="Times New Roman"/>
              <a:ea typeface="Times New Roman"/>
            </a:rPr>
            <a:t>Целью подпрограммы является развитие единого культурного пространства на территории Томского района. В соответствии с вышеуказанными направлениями выделены следующие задачи подпрограммы 1:</a:t>
          </a:r>
          <a:endParaRPr lang="ru-RU" sz="1200">
            <a:effectLst/>
            <a:latin typeface="Arial"/>
            <a:ea typeface="Times New Roman"/>
          </a:endParaRPr>
        </a:p>
        <a:p>
          <a:pPr indent="342900" algn="just">
            <a:spcAft>
              <a:spcPts val="0"/>
            </a:spcAft>
          </a:pPr>
          <a:r>
            <a:rPr lang="ru-RU" sz="1200">
              <a:effectLst/>
              <a:latin typeface="Times New Roman"/>
              <a:ea typeface="Times New Roman"/>
            </a:rPr>
            <a:t>1. "Создание условий для развития кадрового потенциала в Томском районе в сфере культуры и архивного дела";</a:t>
          </a:r>
          <a:endParaRPr lang="ru-RU" sz="1200">
            <a:effectLst/>
            <a:latin typeface="Arial"/>
            <a:ea typeface="Times New Roman"/>
          </a:endParaRPr>
        </a:p>
        <a:p>
          <a:pPr indent="342900" algn="just">
            <a:spcAft>
              <a:spcPts val="0"/>
            </a:spcAft>
          </a:pPr>
          <a:r>
            <a:rPr lang="ru-RU" sz="1200">
              <a:effectLst/>
              <a:latin typeface="Times New Roman"/>
              <a:ea typeface="Times New Roman"/>
            </a:rPr>
            <a:t>2. "Развитие профессионального искусства и народного творчества";</a:t>
          </a:r>
          <a:endParaRPr lang="ru-RU" sz="1200">
            <a:effectLst/>
            <a:latin typeface="Arial"/>
            <a:ea typeface="Times New Roman"/>
          </a:endParaRPr>
        </a:p>
        <a:p>
          <a:pPr indent="342900" algn="just">
            <a:spcAft>
              <a:spcPts val="0"/>
            </a:spcAft>
          </a:pPr>
          <a:r>
            <a:rPr lang="ru-RU" sz="1200">
              <a:effectLst/>
              <a:latin typeface="Times New Roman"/>
              <a:ea typeface="Times New Roman"/>
            </a:rPr>
            <a:t>3. "Развитие культурно-досуговой и профессиональной деятельности, направленной на творческую самореализацию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4. "Создание условий для организации библиотечного обслуживания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5. "Создание условий для организации дополнительного образования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6. "Реконструкция, текущий и капитальный ремонт детских школ искусств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7. "Развитие внутреннего и въездного туризма на территории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8. "Создание условий для развития туристской деятельности и поддержка приоритетных направлений туризма";</a:t>
          </a:r>
        </a:p>
        <a:p>
          <a:pPr indent="342900" algn="just">
            <a:spcAft>
              <a:spcPts val="0"/>
            </a:spcAft>
          </a:pPr>
          <a:r>
            <a:rPr lang="ru-RU" sz="1200">
              <a:effectLst/>
              <a:latin typeface="Times New Roman"/>
              <a:ea typeface="Times New Roman"/>
            </a:rPr>
            <a:t>9.</a:t>
          </a:r>
          <a:r>
            <a:rPr kumimoji="0" lang="ru-RU" sz="1200" b="0" i="0" u="none" strike="noStrike" kern="0" cap="none" spc="0" normalizeH="0" baseline="0" noProof="0">
              <a:ln>
                <a:noFill/>
              </a:ln>
              <a:solidFill>
                <a:prstClr val="black"/>
              </a:solidFill>
              <a:effectLst/>
              <a:uLnTx/>
              <a:uFillTx/>
              <a:latin typeface="Times New Roman"/>
              <a:ea typeface="Times New Roman"/>
              <a:cs typeface="+mn-cs"/>
            </a:rPr>
            <a:t>"</a:t>
          </a:r>
          <a:r>
            <a:rPr lang="ru-RU" sz="1200">
              <a:effectLst/>
              <a:latin typeface="Times New Roman"/>
              <a:ea typeface="Times New Roman"/>
            </a:rPr>
            <a:t>Организация библиотечного обслуживания населения, комплектование и обеспечение сохранности библиотечных фондов библиотек поселения</a:t>
          </a:r>
          <a:r>
            <a:rPr kumimoji="0" lang="ru-RU" sz="1200" b="0" i="0" u="none" strike="noStrike" kern="0" cap="none" spc="0" normalizeH="0" baseline="0" noProof="0">
              <a:ln>
                <a:noFill/>
              </a:ln>
              <a:solidFill>
                <a:prstClr val="black"/>
              </a:solidFill>
              <a:effectLst/>
              <a:uLnTx/>
              <a:uFillTx/>
              <a:latin typeface="Times New Roman"/>
              <a:ea typeface="Times New Roman"/>
              <a:cs typeface="+mn-cs"/>
            </a:rPr>
            <a:t>"</a:t>
          </a:r>
        </a:p>
        <a:p>
          <a:pPr indent="342900" algn="just">
            <a:spcAft>
              <a:spcPts val="0"/>
            </a:spcAft>
          </a:pPr>
          <a:r>
            <a:rPr lang="ru-RU" sz="1200">
              <a:effectLst/>
              <a:latin typeface="Times New Roman"/>
              <a:ea typeface="Times New Roman"/>
            </a:rPr>
            <a:t>Подпрограмма 1 также включает реализацию следующих основных мероприятий, способствующих достижению целей</a:t>
          </a:r>
          <a:r>
            <a:rPr lang="ru-RU" sz="1200" baseline="0">
              <a:effectLst/>
              <a:latin typeface="Times New Roman"/>
              <a:ea typeface="Times New Roman"/>
            </a:rPr>
            <a:t> </a:t>
          </a:r>
          <a:r>
            <a:rPr lang="ru-RU" sz="1200">
              <a:effectLst/>
              <a:latin typeface="Times New Roman"/>
              <a:ea typeface="Times New Roman"/>
            </a:rPr>
            <a:t>подпрограммы 1:</a:t>
          </a:r>
        </a:p>
        <a:p>
          <a:pPr indent="342900" algn="just">
            <a:spcAft>
              <a:spcPts val="0"/>
            </a:spcAft>
          </a:pPr>
          <a:r>
            <a:rPr lang="ru-RU" sz="1200">
              <a:effectLst/>
              <a:latin typeface="Times New Roman"/>
              <a:ea typeface="Times New Roman"/>
            </a:rPr>
            <a:t>1. Создание условий для развития кадрового потенциала в Томском районе в сфере культуры и архивного дела.</a:t>
          </a:r>
          <a:endParaRPr lang="ru-RU" sz="1200">
            <a:effectLst/>
            <a:latin typeface="Arial"/>
            <a:ea typeface="Times New Roman"/>
          </a:endParaRPr>
        </a:p>
        <a:p>
          <a:pPr indent="342900" algn="just">
            <a:spcAft>
              <a:spcPts val="0"/>
            </a:spcAft>
          </a:pPr>
          <a:r>
            <a:rPr lang="ru-RU" sz="1200">
              <a:effectLst/>
              <a:latin typeface="Times New Roman"/>
              <a:ea typeface="Times New Roman"/>
            </a:rPr>
            <a:t>2. Развитие профессионального искусства и народного творчества.</a:t>
          </a:r>
          <a:endParaRPr lang="ru-RU" sz="1200">
            <a:effectLst/>
            <a:latin typeface="Arial"/>
            <a:ea typeface="Times New Roman"/>
          </a:endParaRPr>
        </a:p>
        <a:p>
          <a:pPr indent="342900" algn="just">
            <a:spcAft>
              <a:spcPts val="0"/>
            </a:spcAft>
          </a:pPr>
          <a:r>
            <a:rPr lang="ru-RU" sz="1200">
              <a:effectLst/>
              <a:latin typeface="Times New Roman"/>
              <a:ea typeface="Times New Roman"/>
            </a:rPr>
            <a:t>3.1 </a:t>
          </a:r>
          <a:r>
            <a:rPr lang="ru-RU" sz="1200">
              <a:solidFill>
                <a:srgbClr val="000000"/>
              </a:solidFill>
              <a:effectLst/>
              <a:latin typeface="Times New Roman"/>
              <a:ea typeface="Times New Roman"/>
            </a:rPr>
            <a:t>Развитие культурно-досуговой и профессиональной деятельности, направленной на творческую самореализацию населения Томского района</a:t>
          </a:r>
          <a:r>
            <a:rPr lang="ru-RU" sz="1200">
              <a:effectLst/>
              <a:latin typeface="Times New Roman"/>
              <a:ea typeface="Times New Roman"/>
            </a:rPr>
            <a:t>. </a:t>
          </a:r>
        </a:p>
        <a:p>
          <a:pPr indent="342900" algn="just">
            <a:spcAft>
              <a:spcPts val="0"/>
            </a:spcAft>
          </a:pPr>
          <a:r>
            <a:rPr lang="ru-RU" sz="1200">
              <a:effectLst/>
              <a:latin typeface="Times New Roman"/>
              <a:ea typeface="Times New Roman"/>
            </a:rPr>
            <a:t>3.2 </a:t>
          </a:r>
          <a:r>
            <a:rPr kumimoji="0" lang="ru-RU" sz="1200" b="0" i="0" u="none" strike="noStrike" kern="0" cap="none" spc="0" normalizeH="0" baseline="0" noProof="0">
              <a:ln>
                <a:noFill/>
              </a:ln>
              <a:solidFill>
                <a:prstClr val="black"/>
              </a:solidFill>
              <a:effectLst/>
              <a:uLnTx/>
              <a:uFillTx/>
              <a:latin typeface="Times New Roman"/>
              <a:ea typeface="Times New Roman"/>
              <a:cs typeface="+mn-cs"/>
            </a:rPr>
            <a:t>Софинансирование капитального ремонта учреждений культуры.</a:t>
          </a:r>
        </a:p>
        <a:p>
          <a:pPr indent="342900" algn="just">
            <a:spcAft>
              <a:spcPts val="0"/>
            </a:spcAft>
          </a:pPr>
          <a:r>
            <a:rPr lang="ru-RU" sz="1200">
              <a:effectLst/>
              <a:latin typeface="Times New Roman"/>
              <a:ea typeface="Times New Roman"/>
            </a:rPr>
            <a:t>3.3 Создание условий для обеспечения поселений, входящих в состав муниципального района услугами по организации досуга и обеспечения жителей поселения услугами организаций культуры.</a:t>
          </a:r>
        </a:p>
        <a:p>
          <a:pPr indent="342900" algn="just">
            <a:spcAft>
              <a:spcPts val="0"/>
            </a:spcAft>
          </a:pPr>
          <a:r>
            <a:rPr lang="ru-RU" sz="1200">
              <a:effectLst/>
              <a:latin typeface="Times New Roman"/>
              <a:ea typeface="Times New Roman"/>
            </a:rPr>
            <a:t>4.Создание условий для организации библиотечного обслуживания населения Томского района.</a:t>
          </a:r>
        </a:p>
        <a:p>
          <a:pPr indent="342900" algn="just">
            <a:spcAft>
              <a:spcPts val="0"/>
            </a:spcAft>
          </a:pPr>
          <a:r>
            <a:rPr lang="ru-RU" sz="1200">
              <a:effectLst/>
              <a:latin typeface="Times New Roman"/>
              <a:ea typeface="Times New Roman"/>
            </a:rPr>
            <a:t>5.Создание условий для организации дополнительного образования населения Томского района.</a:t>
          </a:r>
        </a:p>
        <a:p>
          <a:pPr indent="342900" algn="just">
            <a:spcAft>
              <a:spcPts val="0"/>
            </a:spcAft>
          </a:pPr>
          <a:r>
            <a:rPr lang="ru-RU" sz="1200">
              <a:effectLst/>
              <a:latin typeface="Times New Roman"/>
              <a:ea typeface="Times New Roman"/>
            </a:rPr>
            <a:t>6.Реконструкция, текущий и капитальный ремонт детских школ искусств Томского района.</a:t>
          </a:r>
        </a:p>
        <a:p>
          <a:pPr indent="342900" algn="just">
            <a:spcAft>
              <a:spcPts val="0"/>
            </a:spcAft>
          </a:pPr>
          <a:r>
            <a:rPr lang="ru-RU" sz="1200">
              <a:effectLst/>
              <a:latin typeface="Times New Roman"/>
              <a:ea typeface="Times New Roman"/>
            </a:rPr>
            <a:t>7.Развитие внутреннего и въездного туризма на территории Томского района.</a:t>
          </a:r>
        </a:p>
        <a:p>
          <a:pPr indent="342900" algn="just">
            <a:spcAft>
              <a:spcPts val="0"/>
            </a:spcAft>
          </a:pPr>
          <a:r>
            <a:rPr lang="ru-RU" sz="1200">
              <a:effectLst/>
              <a:latin typeface="Times New Roman"/>
              <a:ea typeface="Times New Roman"/>
            </a:rPr>
            <a:t>8.Создание условий для развития туристской деятельности и поддержка развития приоритетных направлений туризма.</a:t>
          </a:r>
        </a:p>
        <a:p>
          <a:pPr indent="342900" algn="just">
            <a:spcAft>
              <a:spcPts val="0"/>
            </a:spcAft>
          </a:pPr>
          <a:r>
            <a:rPr lang="ru-RU" sz="1200">
              <a:effectLst/>
              <a:latin typeface="Times New Roman"/>
              <a:ea typeface="Times New Roman"/>
            </a:rPr>
            <a:t>9.Организация библиотечного обслуживания, комплектование и обеспечение сохранности библиотечных фондов библиотек поселения</a:t>
          </a:r>
        </a:p>
        <a:p>
          <a:pPr indent="342900" algn="just">
            <a:spcAft>
              <a:spcPts val="0"/>
            </a:spcAft>
          </a:pPr>
          <a:endParaRPr lang="ru-RU" sz="1200">
            <a:effectLst/>
            <a:latin typeface="Arial"/>
            <a:ea typeface="Times New Roman"/>
          </a:endParaRPr>
        </a:p>
        <a:p>
          <a:endParaRPr lang="ru-RU"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0</xdr:row>
      <xdr:rowOff>1</xdr:rowOff>
    </xdr:from>
    <xdr:to>
      <xdr:col>17</xdr:col>
      <xdr:colOff>0</xdr:colOff>
      <xdr:row>58</xdr:row>
      <xdr:rowOff>1</xdr:rowOff>
    </xdr:to>
    <xdr:sp macro="" textlink="">
      <xdr:nvSpPr>
        <xdr:cNvPr id="2" name="TextBox 1">
          <a:extLst>
            <a:ext uri="{FF2B5EF4-FFF2-40B4-BE49-F238E27FC236}">
              <a16:creationId xmlns:a16="http://schemas.microsoft.com/office/drawing/2014/main" xmlns="" id="{00000000-0008-0000-0B00-000002000000}"/>
            </a:ext>
          </a:extLst>
        </xdr:cNvPr>
        <xdr:cNvSpPr txBox="1"/>
      </xdr:nvSpPr>
      <xdr:spPr>
        <a:xfrm>
          <a:off x="66675" y="1"/>
          <a:ext cx="10296525" cy="11049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prstClr val="black"/>
              </a:solidFill>
              <a:effectLst/>
              <a:uLnTx/>
              <a:uFillTx/>
              <a:latin typeface="Times New Roman"/>
              <a:ea typeface="Times New Roman"/>
              <a:cs typeface="+mn-cs"/>
            </a:rPr>
            <a:t>1</a:t>
          </a: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 Характеристика текущего состояния сферы реализации</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подпрограммы 2 муниципальной программы</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Физическая культура и спорт являются одной из наиболее универсальной составляющей понятия "здоровый образ жизни", объединяющего все сферы жизнедеятельности личности, коллектива, социальной группы, нации. Сфера физической культуры и спорта выполняет в обществе множество функций и охватывает все возрастные группы населения. Занятия физической культурой и спортом напрямую и положительно влияют на физическое здоровье и физическое совершенствование человека. Повышение двигательной активности и закаливание организма являются основными компонентами регулярных занятий физической культурой и спортом.</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Физическая культура и спорт, наряду с оздоровительной функцией, выполняют важную функцию по воспитанию детей, подростков и молодежи. Особую роль она играет в их досуговой деятельности. Внеклассная физкультурно-оздоровительная и спортивная работа является одной из важнейших сфер досуга детей, подростков и молодежи, физического и духовного формирования и становления подрастающего поколения. С точки зрения социальной значимости эти функции сложно переоценить.</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Целостная и последовательная реализация государственной молодежной политики также является одним из условий успешного развития Томского района. Работа с молодежью выстраивается как особая инновационная политика, основным содержанием которой является управление общественными изменениями, которые формируют новые социальные, экономические и культурные перспективы района.</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Молодежь рассматривается как активная социальная группа, инициирующая, поддерживающая и реализующая действия, направленные на консолидацию общества и проведение необходимых социально-экономических преобразований.</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Содержанием молодежной политики есть партнерские отношения власти, молодежи, бизнеса и гражданского общества, направленные на согласование общественных интересов, целей, представлений о будущем района, и организация продуктивного взаимодействия между всеми заинтересованными субъектами.</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Подобный подход призван обеспечить интеграцию молодежи и молодежных сообществ в систему социально-экономических отношений с целью повышения субъективной роли молодежи в процессах развития территории и решения актуальных проблем Томского района.</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Это объясняется, прежде всего, тем, что молодежь выполняет особые социальные функции:</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1) наследует достигнутый уровень и обеспечивает преемственность развития общества и государства, формирует образ будущего и несет функцию социального воспроизводства;</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2) обладает инновационным потенциалом развития экономики, социальной сферы, образования, науки и культуры;</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3) составляет основной источник пополнения кадров для различных сфер деятельности.</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В Томском районе потенциально существуют все условия и возможности для того, чтобы молодые люди основательно закреплялись в районе. Однако процесс оттока молодежи из сел все больше усиливается. Это связано и с нехваткой рабочих мест, жилищными проблемами, неразвитой социальной инфраструктурой, низким уровнем информированности молодежи, самореализации и многим другим. Все эти проблемы сельской молодежи в настоящее время требуют особого внимания со стороны многих ведомств и незамедлительного решения и, тем не менее, требуют больших финансовых вливаний и не решаются в одночасье.</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Перечисленные проблемы требуют системного решения, так как проявляются во всех сферах жизнедеятельности молодежи на фоне ухудшения здоровья молодого поколения.</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Вместе с тем молодежь обладает значительным потенциалом: мобильностью, инициативностью, восприимчивостью к инновационным изменениям, новым технологиям, способностью противодействовать негативным явлениям.</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Фундаментом стратегии устойчивого развития системы физической культуры и спорта среди населения района являются приоритетные направления деятельности органов местного самоуправления, традиции, сложившиеся за историю районного спорта, стороны взаимодействия между органами местного самоуправления, спортивными школами, общеобразовательными учреждениями, общественными объединениями, организациями, населением Томского района.</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Отделом по молодежной политике и спорту при взаимодействии с субъектами сферы физической культуры (спортивными школами, Муниципальным автономным учреждением "Центр физической культуры и спорта Томского района" (далее - МАУ "ЦФКиС"), федерациями по видам спорта, администрациями сельских поселений) ежегодно организуется и проводится на территории района более 30 физкультурных и спортивных мероприятий по различным видам спорта, среди разных возрастных групп населения. Физкультурные и спортивные мероприятия включают в себя спартакиады среди сельских поселений, соревнования, посвященные памятным дням и датам, именные турниры, чемпионаты и первенства района по различным видам спорта.</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Для достижения спортивных результатов и укрепления спортивных традиций спортсмены Томского района принимают участие в областных, всероссийских и международных соревнованиях.</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Анализ основных показателей деятельности сферы физической культуры и спорта показал, что численность населения, занимающегося физической культурой и спортом на систематической основе в секциях, клубах, группах физкультурно-оздоровительной направленности, возросла на 10%. Но при этом удельный вес населения, систематически занимающегося физической культурой и спортом, составляет 14,7% от общего числа жителей района, но этого не достаточно.</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Мониторинг качества физкультурных и спортивных мероприятий через анкетирование, устный опрос, заседания судейских коллегий, совещания инструкторов показал удовлетворенность участников и организаторов качеством:</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 рост количества соревнований областного и районного уровней;</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 развитие межпоселенческих спортивных и молодежных мероприятий;</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 обслуживание соревнований квалифицированными судьями;</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 системность проведения комплексных мероприятий;</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 массовость.</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Вместе с тем проблема физического здоровья и развития детей, молодежи, взрослого населения продолжает оставаться актуальной. Угроза наркотизации, алкоголизации подростков и молодежи, ведущая к снижению уровня их физической подготовленности, неготовности и неспособности исполнять трудовые обязательства, а также обязанности по несению воинской службы по прежнему вызывают тревогу в обществе. Остается высокой доля учащихся и студентов, отнесенных по состоянию здоровья к специальной медицинской группе.</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 </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2. Цель и задачи подпрограммы 2, показатели цели</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и задач подпрограммы 2</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 </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Целью подпрограммы является повышение уровня физической подготовленности жителей Томского района, в том числе с разбивкой на три возрастные категории в возрасте от 3 до 79 лет. В соответствии с вышеуказанными направлениями выделены следующие задачи подпрограммы 2:</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1. "Развитие массового спорта и подготовка спортивных сборных команд Томского района";</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2. "Организация занятости молодежи, развитие физической культуры и спорта на территории Томского </a:t>
          </a:r>
          <a:r>
            <a:rPr kumimoji="0" lang="ru-RU" sz="1100" b="0" i="0" u="none" strike="noStrike" kern="0" cap="none" spc="0" normalizeH="0" baseline="0" noProof="0">
              <a:ln>
                <a:noFill/>
              </a:ln>
              <a:solidFill>
                <a:prstClr val="black"/>
              </a:solidFill>
              <a:effectLst/>
              <a:uLnTx/>
              <a:uFillTx/>
              <a:latin typeface="Times New Roman"/>
              <a:ea typeface="Times New Roman"/>
              <a:cs typeface="+mn-cs"/>
            </a:rPr>
            <a:t>района";</a:t>
          </a:r>
          <a:endParaRPr kumimoji="0" lang="ru-RU" sz="1100" b="0" i="0" u="none" strike="noStrike" kern="0" cap="none" spc="0" normalizeH="0" baseline="0" noProof="0">
            <a:ln>
              <a:noFill/>
            </a:ln>
            <a:solidFill>
              <a:prstClr val="black"/>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prstClr val="black"/>
              </a:solidFill>
              <a:effectLst/>
              <a:uLnTx/>
              <a:uFillTx/>
              <a:latin typeface="Times New Roman"/>
              <a:ea typeface="Times New Roman"/>
              <a:cs typeface="+mn-cs"/>
            </a:rPr>
            <a:t>3. "Создание благоприятных условий для увеличения охвата населения спортом и физической культурой"</a:t>
          </a:r>
          <a:endParaRPr lang="ru-RU"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0</xdr:colOff>
      <xdr:row>50</xdr:row>
      <xdr:rowOff>76199</xdr:rowOff>
    </xdr:to>
    <xdr:sp macro="" textlink="">
      <xdr:nvSpPr>
        <xdr:cNvPr id="2" name="TextBox 1">
          <a:extLst>
            <a:ext uri="{FF2B5EF4-FFF2-40B4-BE49-F238E27FC236}">
              <a16:creationId xmlns:a16="http://schemas.microsoft.com/office/drawing/2014/main" xmlns="" id="{00000000-0008-0000-0F00-000002000000}"/>
            </a:ext>
          </a:extLst>
        </xdr:cNvPr>
        <xdr:cNvSpPr txBox="1"/>
      </xdr:nvSpPr>
      <xdr:spPr>
        <a:xfrm>
          <a:off x="0" y="190500"/>
          <a:ext cx="7924800" cy="9410699"/>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200"/>
            </a:lnSpc>
            <a:spcAft>
              <a:spcPts val="0"/>
            </a:spcAft>
          </a:pPr>
          <a:r>
            <a:rPr lang="ru-RU" sz="1100">
              <a:effectLst/>
              <a:latin typeface="Times New Roman"/>
              <a:ea typeface="Times New Roman"/>
            </a:rPr>
            <a:t>1. Характеристика текущего состояния сферы реализации</a:t>
          </a:r>
          <a:endParaRPr lang="ru-RU" sz="1100">
            <a:effectLst/>
            <a:latin typeface="Arial"/>
            <a:ea typeface="Times New Roman"/>
          </a:endParaRPr>
        </a:p>
        <a:p>
          <a:pPr algn="ctr">
            <a:lnSpc>
              <a:spcPts val="1200"/>
            </a:lnSpc>
            <a:spcAft>
              <a:spcPts val="0"/>
            </a:spcAft>
          </a:pPr>
          <a:r>
            <a:rPr lang="ru-RU" sz="1100">
              <a:effectLst/>
              <a:latin typeface="Times New Roman"/>
              <a:ea typeface="Times New Roman"/>
            </a:rPr>
            <a:t>подпрограммы 3 муниципальной программы</a:t>
          </a:r>
        </a:p>
        <a:p>
          <a:pPr algn="ctr">
            <a:lnSpc>
              <a:spcPts val="1200"/>
            </a:lnSpc>
            <a:spcAft>
              <a:spcPts val="0"/>
            </a:spcAft>
          </a:pP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Содействие социализации старшего поколения является одним из приоритетных направлений государственной социальной политики Томской области, важнейшим средством признания заслуг и оказания внимания пенсионерам и ветеранам.</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За последние годы в Томском районе произошли позитивные изменения в сфере досуга, оздоровления и выделения материальной помощи представителям старшего поколения. Среди показателей повышения качества жизни граждан старшего поколения и степени их социальной защищенности - снижение обращений и жалоб в органы власти со стороны представителей старшего поколения. Основными темами, которые затрагиваются в обращениях, являются сфера ЖКХ, благоустройство и ремонт жилья, установка надгробных памятников ветеранам ВОВ. Увеличилось число граждан старшего поколения, прошедших диспансеризацию.</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В настоящее время пенсионеры и ветераны Томского района активно участвуют в общественной жизни, участвуют в конкурсах и празднуют, создают кружки по интересам. С 2011 года успешно функционируют группы здоровья в д. Воронино, с. Турунтаево, с. Лучаново, д. Петрово, с. Коларово. Уровень вовлеченности граждан старшего поколения в досугово-развлекательные мероприятия составляет 57%, из них более 300 человек - участники ветеранских хоров, 183 - участники клубов по интересам. Учитывая специфику целевой аудитории, данные показатели демонстрируют высокую эффективность работы, которая проводится в данном направлении.</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Большой интерес представителей старшего поколения вызывают ежегодные конкурсы "Конкурс подворий", "Дары природы", "День старшего поколения", "День Победы". Общее количество участников мероприятий из числа старшего поколения в 2015 году составило более 4 тыс. человек.</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Целью подпрограммы 3 является повышение качества жизни жителей Томского района и степени их социальной защищенности.</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Основная целевая аудитория подпрограммы 3 включает в себя граждан старшего поколения, детей-сирот, детей, оставшихся без попечения родителей, и лиц из их числа, недееспособных граждан, проживающих на территории Томского района.</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Кроме того, важнейшим принципом реализации муниципальной программы является патриотическое воспитание молодежи, поддержка детей-сирот, детей, оставшихся без попечения родителей, и лиц из их числа, недееспособных граждан, проживающих на территории Томского района. Каждое массовое мероприятие в рамках программы направлено на преемственность поколений с участниками разных возрастов, где проходит чествование заслуженных и почетных граждан старшего поколения, которые могут передать свой жизненный опыт более </a:t>
          </a:r>
          <a:r>
            <a:rPr lang="ru-RU" sz="1100">
              <a:solidFill>
                <a:sysClr val="windowText" lastClr="000000"/>
              </a:solidFill>
              <a:effectLst/>
              <a:latin typeface="Times New Roman"/>
              <a:ea typeface="Times New Roman"/>
            </a:rPr>
            <a:t>молодым. </a:t>
          </a:r>
          <a:r>
            <a:rPr lang="ru-RU" sz="1100">
              <a:effectLst/>
              <a:latin typeface="Times New Roman"/>
              <a:ea typeface="Times New Roman"/>
            </a:rPr>
            <a:t>Администрацией Томского района на протяжении нескольких лет реализуется комплекс мер по награждению граждан и коллективов организаций Томского района за особый вклад в формирование и реализацию экономической и социальной политики Томского района в области совершенствования деятельности органов местного самоуправления, обеспечения законности, прав и свобод граждан, развития производства, науки и техники, народного образования, здравоохранения, социального обеспечения, искусства, культуры, спорта, обслуживания населения, укрепления обороны страны и государственной безопасности, за многолетний добросовестный труд, а также в связи с профессиональными праздниками, памятными и юбилейными датами.</a:t>
          </a:r>
          <a:endParaRPr lang="ru-RU" sz="1000">
            <a:effectLst/>
            <a:latin typeface="Arial"/>
            <a:ea typeface="Times New Roman"/>
          </a:endParaRPr>
        </a:p>
        <a:p>
          <a:pPr indent="342900" algn="just">
            <a:lnSpc>
              <a:spcPts val="1200"/>
            </a:lnSpc>
            <a:spcAft>
              <a:spcPts val="0"/>
            </a:spcAft>
          </a:pPr>
          <a:r>
            <a:rPr lang="ru-RU" sz="1100">
              <a:solidFill>
                <a:sysClr val="windowText" lastClr="000000"/>
              </a:solidFill>
              <a:effectLst/>
              <a:latin typeface="Times New Roman"/>
              <a:ea typeface="Times New Roman"/>
            </a:rPr>
            <a:t>В рамках муниципальной программы предусматривается решение следующих задач:</a:t>
          </a:r>
          <a:endParaRPr lang="ru-RU" sz="1100">
            <a:solidFill>
              <a:sysClr val="windowText" lastClr="000000"/>
            </a:solidFill>
            <a:effectLst/>
            <a:latin typeface="Arial"/>
            <a:ea typeface="Times New Roman"/>
          </a:endParaRPr>
        </a:p>
        <a:p>
          <a:pPr indent="342900" algn="just">
            <a:lnSpc>
              <a:spcPts val="1200"/>
            </a:lnSpc>
            <a:spcAft>
              <a:spcPts val="0"/>
            </a:spcAft>
          </a:pPr>
          <a:r>
            <a:rPr lang="ru-RU" sz="1100">
              <a:effectLst/>
              <a:latin typeface="Times New Roman"/>
              <a:ea typeface="Times New Roman"/>
            </a:rPr>
            <a:t>- повышение доступности оздоровительных мероприятий, в том числе спортивных, и медицинской помощи;</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 оказание помощи в решении материальных и бытовых проблем наиболее уязвимых пожилых граждан, одиноких престарелых граждан, престарелых супружеских пар;</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 содействие активному участию граждан старшего поколения в жизни общества для реализации личного потенциала;</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 меры по созданию благоприятных условий для реализации интеллектуальных и культурных потребностей граждан старшего поколения;</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 поддержка детей-сирот, детей, оставшихся без попечения родителей, и лиц из их числа, недееспособных граждан, проживающих на территории Томского района;</a:t>
          </a:r>
        </a:p>
        <a:p>
          <a:pPr indent="342900" algn="just">
            <a:lnSpc>
              <a:spcPts val="1200"/>
            </a:lnSpc>
            <a:spcAft>
              <a:spcPts val="0"/>
            </a:spcAft>
          </a:pPr>
          <a:r>
            <a:rPr lang="ru-RU" sz="1100">
              <a:effectLst/>
              <a:latin typeface="Times New Roman"/>
              <a:ea typeface="Times New Roman"/>
            </a:rPr>
            <a:t>- совершенствование системы поощрений граждан и коллективов организаций Томского района.</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Общим итоговым результатом реализации подпрограммы 3 также является устойчивое повышение качества жизни пенсионеров, в первую очередь улучшение показателей, характеризующих уровень благосостояния, социальную востребованность, реализацию интеллектуальных и культурных потребностей.</a:t>
          </a:r>
          <a:endParaRPr lang="ru-RU" sz="1100">
            <a:effectLst/>
            <a:latin typeface="Arial"/>
            <a:ea typeface="Times New Roman"/>
          </a:endParaRPr>
        </a:p>
        <a:p>
          <a:pPr algn="ctr">
            <a:lnSpc>
              <a:spcPts val="1200"/>
            </a:lnSpc>
            <a:spcAft>
              <a:spcPts val="0"/>
            </a:spcAft>
          </a:pPr>
          <a:r>
            <a:rPr lang="ru-RU" sz="1100">
              <a:effectLst/>
              <a:latin typeface="Times New Roman"/>
              <a:ea typeface="Times New Roman"/>
            </a:rPr>
            <a:t>2. Цель и задачи подпрограммы 3, показатели цели</a:t>
          </a:r>
          <a:endParaRPr lang="ru-RU" sz="1100">
            <a:effectLst/>
            <a:latin typeface="Arial"/>
            <a:ea typeface="Times New Roman"/>
          </a:endParaRPr>
        </a:p>
        <a:p>
          <a:pPr algn="ctr">
            <a:lnSpc>
              <a:spcPts val="1200"/>
            </a:lnSpc>
            <a:spcAft>
              <a:spcPts val="0"/>
            </a:spcAft>
          </a:pPr>
          <a:r>
            <a:rPr lang="ru-RU" sz="1100">
              <a:effectLst/>
              <a:latin typeface="Times New Roman"/>
              <a:ea typeface="Times New Roman"/>
            </a:rPr>
            <a:t>и задач подпрограммы 3</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Целью подпрограммы является повышение качества жизни жителей Томского района и степени их социальной защищенности. В соответствии с вышеуказанными направлениями выделены следующие задачи подпрограммы 3:</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1. "Повышение качества жизни граждан старшего поколения Томского района";</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2. "Защита прав детей-сирот и детей, оставшихся без попечения родителей";</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3. "Социальная защита отдельных категорий граждан";</a:t>
          </a:r>
        </a:p>
        <a:p>
          <a:pPr indent="342900" algn="just">
            <a:lnSpc>
              <a:spcPts val="1200"/>
            </a:lnSpc>
            <a:spcAft>
              <a:spcPts val="0"/>
            </a:spcAft>
          </a:pPr>
          <a:r>
            <a:rPr lang="ru-RU" sz="1100">
              <a:effectLst/>
              <a:latin typeface="Times New Roman"/>
              <a:ea typeface="Times New Roman"/>
            </a:rPr>
            <a:t>4. "Совершенствование системы поощрений граждан и коллективов организаций Томского района".</a:t>
          </a:r>
          <a:endParaRPr lang="ru-RU" sz="1000">
            <a:effectLst/>
            <a:latin typeface="Arial"/>
            <a:ea typeface="Times New Roman"/>
          </a:endParaRPr>
        </a:p>
        <a:p>
          <a:pPr indent="342900" algn="just">
            <a:lnSpc>
              <a:spcPts val="1200"/>
            </a:lnSpc>
            <a:spcAft>
              <a:spcPts val="0"/>
            </a:spcAft>
          </a:pPr>
          <a:endParaRPr lang="ru-RU" sz="1100">
            <a:effectLst/>
            <a:latin typeface="Arial"/>
            <a:ea typeface="Times New Roman"/>
          </a:endParaRPr>
        </a:p>
        <a:p>
          <a:endParaRPr lang="ru-RU"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2</xdr:row>
      <xdr:rowOff>1</xdr:rowOff>
    </xdr:from>
    <xdr:to>
      <xdr:col>14</xdr:col>
      <xdr:colOff>28575</xdr:colOff>
      <xdr:row>39</xdr:row>
      <xdr:rowOff>171450</xdr:rowOff>
    </xdr:to>
    <xdr:sp macro="" textlink="">
      <xdr:nvSpPr>
        <xdr:cNvPr id="2" name="TextBox 1">
          <a:extLst>
            <a:ext uri="{FF2B5EF4-FFF2-40B4-BE49-F238E27FC236}">
              <a16:creationId xmlns:a16="http://schemas.microsoft.com/office/drawing/2014/main" xmlns="" id="{00000000-0008-0000-1300-000002000000}"/>
            </a:ext>
          </a:extLst>
        </xdr:cNvPr>
        <xdr:cNvSpPr txBox="1"/>
      </xdr:nvSpPr>
      <xdr:spPr>
        <a:xfrm>
          <a:off x="666750" y="381001"/>
          <a:ext cx="8562975" cy="72199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Aft>
              <a:spcPts val="0"/>
            </a:spcAft>
          </a:pPr>
          <a:r>
            <a:rPr lang="ru-RU" sz="1100">
              <a:effectLst/>
              <a:latin typeface="Times New Roman"/>
              <a:ea typeface="Times New Roman"/>
            </a:rPr>
            <a:t>1. Характеристика текущего состояния сферы реализации</a:t>
          </a:r>
          <a:endParaRPr lang="ru-RU" sz="1000">
            <a:effectLst/>
            <a:latin typeface="Arial"/>
            <a:ea typeface="Times New Roman"/>
          </a:endParaRPr>
        </a:p>
        <a:p>
          <a:pPr algn="ctr">
            <a:spcAft>
              <a:spcPts val="0"/>
            </a:spcAft>
          </a:pPr>
          <a:r>
            <a:rPr lang="ru-RU" sz="1100">
              <a:effectLst/>
              <a:latin typeface="Times New Roman"/>
              <a:ea typeface="Times New Roman"/>
            </a:rPr>
            <a:t>подпрограммы 4 муниципальной программы</a:t>
          </a:r>
        </a:p>
        <a:p>
          <a:pPr algn="ctr">
            <a:spcAft>
              <a:spcPts val="0"/>
            </a:spcAft>
          </a:pPr>
          <a:endParaRPr lang="ru-RU" sz="1000">
            <a:effectLst/>
            <a:latin typeface="Arial"/>
            <a:ea typeface="Times New Roman"/>
          </a:endParaRPr>
        </a:p>
        <a:p>
          <a:pPr indent="342900" algn="just">
            <a:spcAft>
              <a:spcPts val="0"/>
            </a:spcAft>
          </a:pPr>
          <a:r>
            <a:rPr lang="ru-RU" sz="1100">
              <a:effectLst/>
              <a:latin typeface="Times New Roman"/>
              <a:ea typeface="Times New Roman"/>
            </a:rPr>
            <a:t>Профилактика правонарушений входит в число первоочередных задач государства, региональной и муниципальной власти. Безусловно, в своем решении она требует комплексного подхода, координации и объединения усилий всех ветвей и уровней власти, государственных и общественных институтов, широких слоев населения.</a:t>
          </a:r>
          <a:endParaRPr lang="ru-RU" sz="1000">
            <a:effectLst/>
            <a:latin typeface="Arial"/>
            <a:ea typeface="Times New Roman"/>
          </a:endParaRPr>
        </a:p>
        <a:p>
          <a:pPr indent="342900" algn="just">
            <a:spcAft>
              <a:spcPts val="0"/>
            </a:spcAft>
          </a:pPr>
          <a:r>
            <a:rPr lang="ru-RU" sz="1100">
              <a:effectLst/>
              <a:latin typeface="Times New Roman"/>
              <a:ea typeface="Times New Roman"/>
            </a:rPr>
            <a:t>Анализ состояния криминогенной ситуации в Томском районе свидетельствует о том, что проводимая совместно с правоохранительными органами, учреждениями, общественными организациями и объединениями работа способствует укреплению правопорядка, не просматривается каких-либо тенденций, способных привести к осложнению общественно-политической ситуации в сельских поселениях. Так, за период 2013 - 2015 годов произошло:</a:t>
          </a:r>
          <a:endParaRPr lang="ru-RU" sz="1000">
            <a:effectLst/>
            <a:latin typeface="Arial"/>
            <a:ea typeface="Times New Roman"/>
          </a:endParaRPr>
        </a:p>
        <a:p>
          <a:pPr indent="342900" algn="just">
            <a:spcAft>
              <a:spcPts val="0"/>
            </a:spcAft>
          </a:pPr>
          <a:r>
            <a:rPr lang="ru-RU" sz="1100">
              <a:effectLst/>
              <a:latin typeface="Times New Roman"/>
              <a:ea typeface="Times New Roman"/>
            </a:rPr>
            <a:t>снижение числа несовершеннолетних, привлеченных к уголовной ответственности, на 9,5%;</a:t>
          </a:r>
          <a:endParaRPr lang="ru-RU" sz="1000">
            <a:effectLst/>
            <a:latin typeface="Arial"/>
            <a:ea typeface="Times New Roman"/>
          </a:endParaRPr>
        </a:p>
        <a:p>
          <a:pPr indent="342900" algn="just">
            <a:spcAft>
              <a:spcPts val="0"/>
            </a:spcAft>
          </a:pPr>
          <a:r>
            <a:rPr lang="ru-RU" sz="1100">
              <a:effectLst/>
              <a:latin typeface="Times New Roman"/>
              <a:ea typeface="Times New Roman"/>
            </a:rPr>
            <a:t>снижение количества преступлений, совершенных несовершеннолетними, на 14%;</a:t>
          </a:r>
          <a:endParaRPr lang="ru-RU" sz="1000">
            <a:effectLst/>
            <a:latin typeface="Arial"/>
            <a:ea typeface="Times New Roman"/>
          </a:endParaRPr>
        </a:p>
        <a:p>
          <a:pPr indent="342900" algn="just">
            <a:spcAft>
              <a:spcPts val="0"/>
            </a:spcAft>
          </a:pPr>
          <a:r>
            <a:rPr lang="ru-RU" sz="1100">
              <a:effectLst/>
              <a:latin typeface="Times New Roman"/>
              <a:ea typeface="Times New Roman"/>
            </a:rPr>
            <a:t>снижение числа преступлений, совершенных ранее судимыми лицами, на 3%;</a:t>
          </a:r>
          <a:endParaRPr lang="ru-RU" sz="1000">
            <a:effectLst/>
            <a:latin typeface="Arial"/>
            <a:ea typeface="Times New Roman"/>
          </a:endParaRPr>
        </a:p>
        <a:p>
          <a:pPr indent="342900" algn="just">
            <a:spcAft>
              <a:spcPts val="0"/>
            </a:spcAft>
          </a:pPr>
          <a:r>
            <a:rPr lang="ru-RU" sz="1100">
              <a:effectLst/>
              <a:latin typeface="Times New Roman"/>
              <a:ea typeface="Times New Roman"/>
            </a:rPr>
            <a:t>снижение числа преступлений, совершенных в состоянии алкогольного и наркотического опьянения, на 4,5%;</a:t>
          </a:r>
          <a:endParaRPr lang="ru-RU" sz="1000">
            <a:effectLst/>
            <a:latin typeface="Arial"/>
            <a:ea typeface="Times New Roman"/>
          </a:endParaRPr>
        </a:p>
        <a:p>
          <a:pPr indent="342900" algn="just">
            <a:spcAft>
              <a:spcPts val="0"/>
            </a:spcAft>
          </a:pPr>
          <a:r>
            <a:rPr lang="ru-RU" sz="1100">
              <a:effectLst/>
              <a:latin typeface="Times New Roman"/>
              <a:ea typeface="Times New Roman"/>
            </a:rPr>
            <a:t>снижение числа преступлений, совершенных в общественных местах, на 4%.</a:t>
          </a:r>
          <a:endParaRPr lang="ru-RU" sz="1000">
            <a:effectLst/>
            <a:latin typeface="Arial"/>
            <a:ea typeface="Times New Roman"/>
          </a:endParaRPr>
        </a:p>
        <a:p>
          <a:pPr indent="342900" algn="just">
            <a:spcAft>
              <a:spcPts val="0"/>
            </a:spcAft>
          </a:pPr>
          <a:r>
            <a:rPr lang="ru-RU" sz="1100">
              <a:effectLst/>
              <a:latin typeface="Times New Roman"/>
              <a:ea typeface="Times New Roman"/>
            </a:rPr>
            <a:t>Проведенные комплексные мероприятия позволили сохранить контроль за обстановкой в Томском районе, не допустить возникновения массовых конфликтных ситуаций, в том числе на межнациональной основе.</a:t>
          </a:r>
          <a:endParaRPr lang="ru-RU" sz="1000">
            <a:effectLst/>
            <a:latin typeface="Arial"/>
            <a:ea typeface="Times New Roman"/>
          </a:endParaRPr>
        </a:p>
        <a:p>
          <a:pPr indent="342900" algn="just">
            <a:spcAft>
              <a:spcPts val="0"/>
            </a:spcAft>
          </a:pPr>
          <a:r>
            <a:rPr lang="ru-RU" sz="1100">
              <a:effectLst/>
              <a:latin typeface="Times New Roman"/>
              <a:ea typeface="Times New Roman"/>
            </a:rPr>
            <a:t>Целью подпрограммы 4 является снижение криминализации общества, повышение безопасности дорожного движения путем повышения эффективности совместных усилий правоохранительных органов и органов местного самоуправления, заинтересованных организаций и предприятий, общественных объединений по обеспечению общественной безопасности и правопорядка в соответствии с законодательством.</a:t>
          </a:r>
          <a:endParaRPr lang="ru-RU" sz="1000">
            <a:effectLst/>
            <a:latin typeface="Arial"/>
            <a:ea typeface="Times New Roman"/>
          </a:endParaRPr>
        </a:p>
        <a:p>
          <a:pPr algn="just">
            <a:spcAft>
              <a:spcPts val="0"/>
            </a:spcAft>
          </a:pPr>
          <a:r>
            <a:rPr lang="ru-RU" sz="1100">
              <a:effectLst/>
              <a:latin typeface="Times New Roman"/>
              <a:ea typeface="Times New Roman"/>
            </a:rPr>
            <a:t> </a:t>
          </a:r>
          <a:endParaRPr lang="ru-RU" sz="1000">
            <a:effectLst/>
            <a:latin typeface="Arial"/>
            <a:ea typeface="Times New Roman"/>
          </a:endParaRPr>
        </a:p>
        <a:p>
          <a:pPr marL="342900" lvl="0" indent="-342900" algn="ctr">
            <a:spcAft>
              <a:spcPts val="0"/>
            </a:spcAft>
            <a:buFont typeface="+mj-lt"/>
            <a:buAutoNum type="arabicPeriod"/>
          </a:pPr>
          <a:r>
            <a:rPr lang="ru-RU" sz="1100">
              <a:effectLst/>
              <a:latin typeface="Times New Roman"/>
              <a:ea typeface="Times New Roman"/>
              <a:cs typeface="Times New Roman"/>
            </a:rPr>
            <a:t>Цель и задачи подпрограммы 4, показатели цели и задач подпрограммы 4</a:t>
          </a:r>
          <a:endParaRPr lang="ru-RU" sz="1000">
            <a:effectLst/>
            <a:latin typeface="Arial"/>
            <a:ea typeface="Times New Roman"/>
            <a:cs typeface="Times New Roman"/>
          </a:endParaRPr>
        </a:p>
        <a:p>
          <a:pPr marL="657225">
            <a:spcAft>
              <a:spcPts val="0"/>
            </a:spcAft>
          </a:pPr>
          <a:r>
            <a:rPr lang="ru-RU" sz="1100">
              <a:effectLst/>
              <a:latin typeface="Times New Roman"/>
              <a:ea typeface="Times New Roman"/>
            </a:rPr>
            <a:t> </a:t>
          </a:r>
          <a:endParaRPr lang="ru-RU" sz="1000">
            <a:effectLst/>
            <a:latin typeface="Arial"/>
            <a:ea typeface="Times New Roman"/>
          </a:endParaRPr>
        </a:p>
        <a:p>
          <a:pPr indent="342900" algn="just">
            <a:spcAft>
              <a:spcPts val="0"/>
            </a:spcAft>
          </a:pPr>
          <a:r>
            <a:rPr lang="ru-RU" sz="1100">
              <a:effectLst/>
              <a:latin typeface="Times New Roman"/>
              <a:ea typeface="Times New Roman"/>
            </a:rPr>
            <a:t>Целью подпрограммы является снижение криминализации общества, повышение безопасности дорожного движения.</a:t>
          </a:r>
          <a:endParaRPr lang="ru-RU" sz="1000">
            <a:effectLst/>
            <a:latin typeface="Arial"/>
            <a:ea typeface="Times New Roman"/>
          </a:endParaRPr>
        </a:p>
        <a:p>
          <a:pPr indent="342900" algn="just">
            <a:spcAft>
              <a:spcPts val="0"/>
            </a:spcAft>
          </a:pPr>
          <a:r>
            <a:rPr lang="ru-RU" sz="1100">
              <a:effectLst/>
              <a:latin typeface="Times New Roman"/>
              <a:ea typeface="Times New Roman"/>
            </a:rPr>
            <a:t>В соответствии с вышеуказанными направлениями выделена задача подпрограммы 4:</a:t>
          </a:r>
          <a:endParaRPr lang="ru-RU" sz="1000">
            <a:effectLst/>
            <a:latin typeface="Arial"/>
            <a:ea typeface="Times New Roman"/>
          </a:endParaRPr>
        </a:p>
        <a:p>
          <a:pPr indent="342900" algn="just">
            <a:spcAft>
              <a:spcPts val="0"/>
            </a:spcAft>
          </a:pPr>
          <a:r>
            <a:rPr lang="ru-RU" sz="1100">
              <a:effectLst/>
              <a:latin typeface="Times New Roman"/>
              <a:ea typeface="Times New Roman"/>
            </a:rPr>
            <a:t>1. "Профилактика правонарушений на территории Томского района".</a:t>
          </a:r>
          <a:endParaRPr lang="ru-RU" sz="1000">
            <a:effectLst/>
            <a:latin typeface="Arial"/>
            <a:ea typeface="Times New Roman"/>
          </a:endParaRPr>
        </a:p>
        <a:p>
          <a:pPr algn="just">
            <a:spcAft>
              <a:spcPts val="0"/>
            </a:spcAft>
          </a:pPr>
          <a:r>
            <a:rPr lang="ru-RU" sz="1100">
              <a:effectLst/>
              <a:latin typeface="Times New Roman"/>
              <a:ea typeface="Times New Roman"/>
            </a:rPr>
            <a:t> </a:t>
          </a:r>
          <a:endParaRPr lang="ru-RU" sz="1000">
            <a:effectLst/>
            <a:latin typeface="Arial"/>
            <a:ea typeface="Times New Roman"/>
          </a:endParaRPr>
        </a:p>
        <a:p>
          <a:endParaRPr lang="ru-RU" sz="1100"/>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consultantplus://offline/ref=4F326386C0462CC68D3673A784D5DDA645D4FA9BCFEAFBBC2885176E6726595C2B76100A96781C70j4zEG" TargetMode="External"/></Relationships>
</file>

<file path=xl/worksheets/sheet1.xml><?xml version="1.0" encoding="utf-8"?>
<worksheet xmlns="http://schemas.openxmlformats.org/spreadsheetml/2006/main" xmlns:r="http://schemas.openxmlformats.org/officeDocument/2006/relationships">
  <dimension ref="A1:L66"/>
  <sheetViews>
    <sheetView tabSelected="1" workbookViewId="0">
      <selection activeCell="J62" sqref="J62"/>
    </sheetView>
  </sheetViews>
  <sheetFormatPr defaultRowHeight="15"/>
  <cols>
    <col min="1" max="1" width="34" style="167" customWidth="1"/>
    <col min="2" max="2" width="15" style="167" customWidth="1"/>
    <col min="3" max="3" width="12.85546875" style="167" customWidth="1"/>
    <col min="4" max="4" width="9.140625" style="167"/>
    <col min="5" max="5" width="4.42578125" style="167" customWidth="1"/>
    <col min="6" max="6" width="9.140625" style="167"/>
    <col min="7" max="7" width="5.5703125" style="167" customWidth="1"/>
    <col min="8" max="8" width="12.5703125" style="167" customWidth="1"/>
    <col min="9" max="9" width="10" style="167" customWidth="1"/>
    <col min="10" max="10" width="12.5703125" style="167" bestFit="1" customWidth="1"/>
    <col min="11" max="11" width="17.28515625" style="167" bestFit="1" customWidth="1"/>
    <col min="12" max="12" width="13.7109375" style="167" bestFit="1" customWidth="1"/>
    <col min="13" max="16384" width="9.140625" style="167"/>
  </cols>
  <sheetData>
    <row r="1" spans="1:12">
      <c r="H1" s="168"/>
      <c r="I1" s="168"/>
      <c r="J1" s="168"/>
      <c r="K1" s="168"/>
      <c r="L1" s="168"/>
    </row>
    <row r="2" spans="1:12">
      <c r="H2" s="168"/>
      <c r="I2" s="168"/>
      <c r="J2" s="168"/>
      <c r="K2" s="168"/>
      <c r="L2" s="168"/>
    </row>
    <row r="3" spans="1:12">
      <c r="A3" s="76"/>
      <c r="B3" s="76"/>
      <c r="C3" s="76"/>
      <c r="D3" s="76"/>
      <c r="E3" s="76"/>
      <c r="F3" s="76"/>
      <c r="G3" s="76"/>
      <c r="H3" s="278"/>
      <c r="I3" s="278"/>
      <c r="J3" s="278"/>
      <c r="K3" s="278"/>
      <c r="L3" s="278"/>
    </row>
    <row r="4" spans="1:12">
      <c r="A4" s="76"/>
      <c r="B4" s="76"/>
      <c r="C4" s="76"/>
      <c r="D4" s="76"/>
      <c r="E4" s="76"/>
      <c r="F4" s="76"/>
      <c r="G4" s="76"/>
      <c r="H4" s="278"/>
      <c r="I4" s="278"/>
      <c r="J4" s="278"/>
      <c r="K4" s="278"/>
      <c r="L4" s="278"/>
    </row>
    <row r="5" spans="1:12" ht="9.75" customHeight="1">
      <c r="A5" s="76"/>
      <c r="B5" s="76"/>
      <c r="C5" s="76"/>
      <c r="D5" s="76"/>
      <c r="E5" s="76"/>
      <c r="F5" s="76"/>
      <c r="G5" s="76"/>
      <c r="H5" s="278"/>
      <c r="I5" s="278"/>
      <c r="J5" s="278"/>
      <c r="K5" s="278"/>
      <c r="L5" s="278"/>
    </row>
    <row r="6" spans="1:12">
      <c r="A6" s="76"/>
      <c r="B6" s="274" t="s">
        <v>643</v>
      </c>
      <c r="C6" s="274"/>
      <c r="D6" s="274"/>
      <c r="E6" s="274"/>
      <c r="F6" s="274"/>
      <c r="G6" s="274"/>
      <c r="H6" s="159"/>
      <c r="I6" s="159"/>
      <c r="J6" s="159"/>
      <c r="K6" s="159"/>
      <c r="L6" s="159"/>
    </row>
    <row r="7" spans="1:12" ht="6" customHeight="1">
      <c r="A7" s="76"/>
      <c r="B7" s="76"/>
      <c r="C7" s="76"/>
      <c r="D7" s="76"/>
      <c r="E7" s="76"/>
      <c r="F7" s="76"/>
      <c r="G7" s="76"/>
      <c r="H7" s="159"/>
      <c r="I7" s="159"/>
      <c r="J7" s="159"/>
      <c r="K7" s="159"/>
      <c r="L7" s="159"/>
    </row>
    <row r="8" spans="1:12" ht="35.25" customHeight="1">
      <c r="A8" s="164" t="s">
        <v>609</v>
      </c>
      <c r="B8" s="271" t="s">
        <v>610</v>
      </c>
      <c r="C8" s="271"/>
      <c r="D8" s="271"/>
      <c r="E8" s="271"/>
      <c r="F8" s="271"/>
      <c r="G8" s="271"/>
      <c r="H8" s="271"/>
      <c r="I8" s="271"/>
      <c r="J8" s="271"/>
      <c r="K8" s="271"/>
      <c r="L8" s="271"/>
    </row>
    <row r="9" spans="1:12" ht="24" customHeight="1">
      <c r="A9" s="271" t="s">
        <v>611</v>
      </c>
      <c r="B9" s="271" t="s">
        <v>0</v>
      </c>
      <c r="C9" s="271"/>
      <c r="D9" s="271"/>
      <c r="E9" s="271"/>
      <c r="F9" s="271"/>
      <c r="G9" s="271"/>
      <c r="H9" s="271"/>
      <c r="I9" s="271"/>
      <c r="J9" s="271"/>
      <c r="K9" s="271"/>
      <c r="L9" s="271"/>
    </row>
    <row r="10" spans="1:12">
      <c r="A10" s="271"/>
      <c r="B10" s="271" t="s">
        <v>673</v>
      </c>
      <c r="C10" s="271"/>
      <c r="D10" s="271"/>
      <c r="E10" s="271"/>
      <c r="F10" s="271"/>
      <c r="G10" s="271"/>
      <c r="H10" s="271"/>
      <c r="I10" s="271"/>
      <c r="J10" s="271"/>
      <c r="K10" s="271"/>
      <c r="L10" s="271"/>
    </row>
    <row r="11" spans="1:12" ht="21" customHeight="1">
      <c r="A11" s="271" t="s">
        <v>612</v>
      </c>
      <c r="B11" s="271" t="s">
        <v>531</v>
      </c>
      <c r="C11" s="271"/>
      <c r="D11" s="271"/>
      <c r="E11" s="271"/>
      <c r="F11" s="271"/>
      <c r="G11" s="271"/>
      <c r="H11" s="271"/>
      <c r="I11" s="271"/>
      <c r="J11" s="271"/>
      <c r="K11" s="271"/>
      <c r="L11" s="271"/>
    </row>
    <row r="12" spans="1:12" ht="15" customHeight="1">
      <c r="A12" s="271"/>
      <c r="B12" s="271" t="s">
        <v>584</v>
      </c>
      <c r="C12" s="271"/>
      <c r="D12" s="271"/>
      <c r="E12" s="271"/>
      <c r="F12" s="271"/>
      <c r="G12" s="271"/>
      <c r="H12" s="271"/>
      <c r="I12" s="271"/>
      <c r="J12" s="271"/>
      <c r="K12" s="271"/>
      <c r="L12" s="271"/>
    </row>
    <row r="13" spans="1:12">
      <c r="A13" s="271"/>
      <c r="B13" s="271" t="s">
        <v>613</v>
      </c>
      <c r="C13" s="271"/>
      <c r="D13" s="271"/>
      <c r="E13" s="271"/>
      <c r="F13" s="271"/>
      <c r="G13" s="271"/>
      <c r="H13" s="271"/>
      <c r="I13" s="271"/>
      <c r="J13" s="271"/>
      <c r="K13" s="271"/>
      <c r="L13" s="271"/>
    </row>
    <row r="14" spans="1:12" ht="22.5" customHeight="1">
      <c r="A14" s="267" t="s">
        <v>614</v>
      </c>
      <c r="B14" s="271" t="s">
        <v>531</v>
      </c>
      <c r="C14" s="271"/>
      <c r="D14" s="271"/>
      <c r="E14" s="271"/>
      <c r="F14" s="271"/>
      <c r="G14" s="271"/>
      <c r="H14" s="271"/>
      <c r="I14" s="271"/>
      <c r="J14" s="271"/>
      <c r="K14" s="271"/>
      <c r="L14" s="271"/>
    </row>
    <row r="15" spans="1:12" ht="15" customHeight="1">
      <c r="A15" s="268"/>
      <c r="B15" s="271" t="s">
        <v>0</v>
      </c>
      <c r="C15" s="271"/>
      <c r="D15" s="271"/>
      <c r="E15" s="271"/>
      <c r="F15" s="271"/>
      <c r="G15" s="271"/>
      <c r="H15" s="271"/>
      <c r="I15" s="271"/>
      <c r="J15" s="271"/>
      <c r="K15" s="271"/>
      <c r="L15" s="271"/>
    </row>
    <row r="16" spans="1:12" ht="15" customHeight="1">
      <c r="A16" s="268"/>
      <c r="B16" s="271" t="s">
        <v>615</v>
      </c>
      <c r="C16" s="271"/>
      <c r="D16" s="271"/>
      <c r="E16" s="271"/>
      <c r="F16" s="271"/>
      <c r="G16" s="271"/>
      <c r="H16" s="271"/>
      <c r="I16" s="271"/>
      <c r="J16" s="271"/>
      <c r="K16" s="271"/>
      <c r="L16" s="271"/>
    </row>
    <row r="17" spans="1:12">
      <c r="A17" s="268"/>
      <c r="B17" s="271" t="s">
        <v>613</v>
      </c>
      <c r="C17" s="271"/>
      <c r="D17" s="271"/>
      <c r="E17" s="271"/>
      <c r="F17" s="271"/>
      <c r="G17" s="271"/>
      <c r="H17" s="271"/>
      <c r="I17" s="271"/>
      <c r="J17" s="271"/>
      <c r="K17" s="271"/>
      <c r="L17" s="271"/>
    </row>
    <row r="18" spans="1:12">
      <c r="A18" s="269"/>
      <c r="B18" s="264" t="s">
        <v>872</v>
      </c>
      <c r="C18" s="265"/>
      <c r="D18" s="265"/>
      <c r="E18" s="265"/>
      <c r="F18" s="265"/>
      <c r="G18" s="265"/>
      <c r="H18" s="265"/>
      <c r="I18" s="265"/>
      <c r="J18" s="265"/>
      <c r="K18" s="265"/>
      <c r="L18" s="266"/>
    </row>
    <row r="19" spans="1:12" ht="74.25" customHeight="1">
      <c r="A19" s="164" t="s">
        <v>616</v>
      </c>
      <c r="B19" s="271" t="s">
        <v>617</v>
      </c>
      <c r="C19" s="271"/>
      <c r="D19" s="271"/>
      <c r="E19" s="271"/>
      <c r="F19" s="271"/>
      <c r="G19" s="271"/>
      <c r="H19" s="271"/>
      <c r="I19" s="271"/>
      <c r="J19" s="271"/>
      <c r="K19" s="271"/>
      <c r="L19" s="271"/>
    </row>
    <row r="20" spans="1:12" ht="25.5" customHeight="1">
      <c r="A20" s="164" t="s">
        <v>618</v>
      </c>
      <c r="B20" s="271" t="s">
        <v>619</v>
      </c>
      <c r="C20" s="271"/>
      <c r="D20" s="271"/>
      <c r="E20" s="271"/>
      <c r="F20" s="271"/>
      <c r="G20" s="271"/>
      <c r="H20" s="271"/>
      <c r="I20" s="271"/>
      <c r="J20" s="271"/>
      <c r="K20" s="271"/>
      <c r="L20" s="271"/>
    </row>
    <row r="21" spans="1:12" ht="28.5" customHeight="1">
      <c r="A21" s="271" t="s">
        <v>620</v>
      </c>
      <c r="B21" s="273" t="s">
        <v>424</v>
      </c>
      <c r="C21" s="273"/>
      <c r="D21" s="161">
        <v>2015</v>
      </c>
      <c r="E21" s="273">
        <v>2016</v>
      </c>
      <c r="F21" s="273"/>
      <c r="G21" s="161">
        <v>2017</v>
      </c>
      <c r="H21" s="161">
        <v>2018</v>
      </c>
      <c r="I21" s="161">
        <v>2019</v>
      </c>
      <c r="J21" s="161">
        <v>2020</v>
      </c>
      <c r="K21" s="161" t="s">
        <v>932</v>
      </c>
      <c r="L21" s="161" t="s">
        <v>933</v>
      </c>
    </row>
    <row r="22" spans="1:12" ht="70.5" customHeight="1">
      <c r="A22" s="271"/>
      <c r="B22" s="271" t="s">
        <v>621</v>
      </c>
      <c r="C22" s="271"/>
      <c r="D22" s="161">
        <v>100</v>
      </c>
      <c r="E22" s="273">
        <v>100</v>
      </c>
      <c r="F22" s="273"/>
      <c r="G22" s="161">
        <v>100</v>
      </c>
      <c r="H22" s="161">
        <v>100</v>
      </c>
      <c r="I22" s="161">
        <v>100</v>
      </c>
      <c r="J22" s="161">
        <v>100</v>
      </c>
      <c r="K22" s="161">
        <v>100</v>
      </c>
      <c r="L22" s="161">
        <v>100</v>
      </c>
    </row>
    <row r="23" spans="1:12" ht="15" customHeight="1">
      <c r="A23" s="271" t="s">
        <v>622</v>
      </c>
      <c r="B23" s="271" t="s">
        <v>623</v>
      </c>
      <c r="C23" s="271"/>
      <c r="D23" s="271"/>
      <c r="E23" s="271"/>
      <c r="F23" s="271"/>
      <c r="G23" s="271"/>
      <c r="H23" s="271"/>
      <c r="I23" s="271"/>
      <c r="J23" s="271"/>
      <c r="K23" s="271"/>
      <c r="L23" s="271"/>
    </row>
    <row r="24" spans="1:12" ht="15" customHeight="1">
      <c r="A24" s="271"/>
      <c r="B24" s="271" t="s">
        <v>422</v>
      </c>
      <c r="C24" s="271"/>
      <c r="D24" s="271"/>
      <c r="E24" s="271"/>
      <c r="F24" s="271"/>
      <c r="G24" s="271"/>
      <c r="H24" s="271"/>
      <c r="I24" s="271"/>
      <c r="J24" s="271"/>
      <c r="K24" s="271"/>
      <c r="L24" s="271"/>
    </row>
    <row r="25" spans="1:12" ht="15" customHeight="1">
      <c r="A25" s="271"/>
      <c r="B25" s="271" t="s">
        <v>624</v>
      </c>
      <c r="C25" s="271"/>
      <c r="D25" s="271"/>
      <c r="E25" s="271"/>
      <c r="F25" s="271"/>
      <c r="G25" s="271"/>
      <c r="H25" s="271"/>
      <c r="I25" s="271"/>
      <c r="J25" s="271"/>
      <c r="K25" s="271"/>
      <c r="L25" s="271"/>
    </row>
    <row r="26" spans="1:12" ht="15" customHeight="1">
      <c r="A26" s="271"/>
      <c r="B26" s="271" t="s">
        <v>464</v>
      </c>
      <c r="C26" s="271"/>
      <c r="D26" s="271"/>
      <c r="E26" s="271"/>
      <c r="F26" s="271"/>
      <c r="G26" s="271"/>
      <c r="H26" s="271"/>
      <c r="I26" s="271"/>
      <c r="J26" s="271"/>
      <c r="K26" s="271"/>
      <c r="L26" s="271"/>
    </row>
    <row r="27" spans="1:12" ht="15" customHeight="1">
      <c r="A27" s="271"/>
      <c r="B27" s="271" t="s">
        <v>625</v>
      </c>
      <c r="C27" s="271"/>
      <c r="D27" s="271"/>
      <c r="E27" s="271"/>
      <c r="F27" s="271"/>
      <c r="G27" s="271"/>
      <c r="H27" s="271"/>
      <c r="I27" s="271"/>
      <c r="J27" s="271"/>
      <c r="K27" s="271"/>
      <c r="L27" s="271"/>
    </row>
    <row r="28" spans="1:12" ht="15" customHeight="1">
      <c r="A28" s="271"/>
      <c r="B28" s="271" t="s">
        <v>482</v>
      </c>
      <c r="C28" s="271"/>
      <c r="D28" s="271"/>
      <c r="E28" s="271"/>
      <c r="F28" s="271"/>
      <c r="G28" s="271"/>
      <c r="H28" s="271"/>
      <c r="I28" s="271"/>
      <c r="J28" s="271"/>
      <c r="K28" s="271"/>
      <c r="L28" s="271"/>
    </row>
    <row r="29" spans="1:12" ht="15" customHeight="1">
      <c r="A29" s="271"/>
      <c r="B29" s="271" t="s">
        <v>626</v>
      </c>
      <c r="C29" s="271"/>
      <c r="D29" s="271"/>
      <c r="E29" s="271"/>
      <c r="F29" s="271"/>
      <c r="G29" s="271"/>
      <c r="H29" s="271"/>
      <c r="I29" s="271"/>
      <c r="J29" s="271"/>
      <c r="K29" s="271"/>
      <c r="L29" s="271"/>
    </row>
    <row r="30" spans="1:12">
      <c r="A30" s="271"/>
      <c r="B30" s="271" t="s">
        <v>627</v>
      </c>
      <c r="C30" s="271"/>
      <c r="D30" s="271"/>
      <c r="E30" s="271"/>
      <c r="F30" s="271"/>
      <c r="G30" s="271"/>
      <c r="H30" s="271"/>
      <c r="I30" s="271"/>
      <c r="J30" s="271"/>
      <c r="K30" s="271"/>
      <c r="L30" s="271"/>
    </row>
    <row r="31" spans="1:12" ht="36" customHeight="1">
      <c r="A31" s="271" t="s">
        <v>628</v>
      </c>
      <c r="B31" s="273" t="s">
        <v>442</v>
      </c>
      <c r="C31" s="273"/>
      <c r="D31" s="161">
        <v>2015</v>
      </c>
      <c r="E31" s="273">
        <v>2016</v>
      </c>
      <c r="F31" s="273"/>
      <c r="G31" s="161">
        <v>2017</v>
      </c>
      <c r="H31" s="161">
        <v>2018</v>
      </c>
      <c r="I31" s="161">
        <v>2019</v>
      </c>
      <c r="J31" s="161">
        <v>2020</v>
      </c>
      <c r="K31" s="161" t="s">
        <v>932</v>
      </c>
      <c r="L31" s="161" t="s">
        <v>933</v>
      </c>
    </row>
    <row r="32" spans="1:12">
      <c r="A32" s="271"/>
      <c r="B32" s="271" t="s">
        <v>629</v>
      </c>
      <c r="C32" s="271"/>
      <c r="D32" s="271"/>
      <c r="E32" s="271"/>
      <c r="F32" s="271"/>
      <c r="G32" s="271"/>
      <c r="H32" s="271"/>
      <c r="I32" s="271"/>
      <c r="J32" s="271"/>
      <c r="K32" s="271"/>
      <c r="L32" s="271"/>
    </row>
    <row r="33" spans="1:12" ht="94.5" customHeight="1">
      <c r="A33" s="271"/>
      <c r="B33" s="271" t="s">
        <v>431</v>
      </c>
      <c r="C33" s="271"/>
      <c r="D33" s="161">
        <v>15.4</v>
      </c>
      <c r="E33" s="273">
        <v>16</v>
      </c>
      <c r="F33" s="273"/>
      <c r="G33" s="161">
        <v>16.5</v>
      </c>
      <c r="H33" s="161">
        <v>17</v>
      </c>
      <c r="I33" s="161">
        <v>17.5</v>
      </c>
      <c r="J33" s="161">
        <v>18</v>
      </c>
      <c r="K33" s="161">
        <v>18.5</v>
      </c>
      <c r="L33" s="161">
        <v>19</v>
      </c>
    </row>
    <row r="34" spans="1:12">
      <c r="A34" s="271"/>
      <c r="B34" s="271" t="s">
        <v>630</v>
      </c>
      <c r="C34" s="271"/>
      <c r="D34" s="271"/>
      <c r="E34" s="271"/>
      <c r="F34" s="271"/>
      <c r="G34" s="271"/>
      <c r="H34" s="271"/>
      <c r="I34" s="271"/>
      <c r="J34" s="271"/>
      <c r="K34" s="271"/>
      <c r="L34" s="271"/>
    </row>
    <row r="35" spans="1:12" ht="81.75" customHeight="1">
      <c r="A35" s="271"/>
      <c r="B35" s="271" t="s">
        <v>873</v>
      </c>
      <c r="C35" s="271"/>
      <c r="D35" s="161">
        <v>14.7</v>
      </c>
      <c r="E35" s="273">
        <v>15.1</v>
      </c>
      <c r="F35" s="273"/>
      <c r="G35" s="161">
        <v>16.5</v>
      </c>
      <c r="H35" s="161">
        <v>18</v>
      </c>
      <c r="I35" s="161">
        <v>19.600000000000001</v>
      </c>
      <c r="J35" s="161">
        <v>23</v>
      </c>
      <c r="K35" s="161">
        <v>28</v>
      </c>
      <c r="L35" s="161">
        <v>32</v>
      </c>
    </row>
    <row r="36" spans="1:12">
      <c r="A36" s="271"/>
      <c r="B36" s="271" t="s">
        <v>631</v>
      </c>
      <c r="C36" s="271"/>
      <c r="D36" s="271"/>
      <c r="E36" s="271"/>
      <c r="F36" s="271"/>
      <c r="G36" s="271"/>
      <c r="H36" s="271"/>
      <c r="I36" s="271"/>
      <c r="J36" s="271"/>
      <c r="K36" s="271"/>
      <c r="L36" s="271"/>
    </row>
    <row r="37" spans="1:12" ht="112.5" customHeight="1">
      <c r="A37" s="271"/>
      <c r="B37" s="271" t="s">
        <v>484</v>
      </c>
      <c r="C37" s="271"/>
      <c r="D37" s="161">
        <v>60</v>
      </c>
      <c r="E37" s="273">
        <v>60</v>
      </c>
      <c r="F37" s="273"/>
      <c r="G37" s="161">
        <v>65</v>
      </c>
      <c r="H37" s="161">
        <v>70</v>
      </c>
      <c r="I37" s="161">
        <v>75</v>
      </c>
      <c r="J37" s="161">
        <v>80</v>
      </c>
      <c r="K37" s="161">
        <v>85</v>
      </c>
      <c r="L37" s="161">
        <v>90</v>
      </c>
    </row>
    <row r="38" spans="1:12">
      <c r="A38" s="271"/>
      <c r="B38" s="271" t="s">
        <v>632</v>
      </c>
      <c r="C38" s="271"/>
      <c r="D38" s="271"/>
      <c r="E38" s="271"/>
      <c r="F38" s="271"/>
      <c r="G38" s="271"/>
      <c r="H38" s="271"/>
      <c r="I38" s="271"/>
      <c r="J38" s="271"/>
      <c r="K38" s="271"/>
      <c r="L38" s="271"/>
    </row>
    <row r="39" spans="1:12" ht="99" customHeight="1">
      <c r="A39" s="271"/>
      <c r="B39" s="271" t="s">
        <v>502</v>
      </c>
      <c r="C39" s="271"/>
      <c r="D39" s="161">
        <v>380</v>
      </c>
      <c r="E39" s="273">
        <v>370</v>
      </c>
      <c r="F39" s="273"/>
      <c r="G39" s="161">
        <v>360</v>
      </c>
      <c r="H39" s="161">
        <v>350</v>
      </c>
      <c r="I39" s="161" t="s">
        <v>16</v>
      </c>
      <c r="J39" s="161" t="s">
        <v>16</v>
      </c>
      <c r="K39" s="161" t="s">
        <v>16</v>
      </c>
      <c r="L39" s="161" t="s">
        <v>16</v>
      </c>
    </row>
    <row r="40" spans="1:12" ht="48" customHeight="1">
      <c r="A40" s="270"/>
      <c r="B40" s="271" t="s">
        <v>633</v>
      </c>
      <c r="C40" s="271"/>
      <c r="D40" s="161"/>
      <c r="E40" s="273"/>
      <c r="F40" s="273"/>
      <c r="G40" s="161"/>
      <c r="H40" s="161"/>
      <c r="I40" s="161">
        <v>1360</v>
      </c>
      <c r="J40" s="161">
        <v>1260</v>
      </c>
      <c r="K40" s="161">
        <v>1160</v>
      </c>
      <c r="L40" s="161">
        <v>1060</v>
      </c>
    </row>
    <row r="41" spans="1:12" ht="35.25" customHeight="1">
      <c r="A41" s="270"/>
      <c r="B41" s="271" t="s">
        <v>634</v>
      </c>
      <c r="C41" s="271"/>
      <c r="D41" s="161"/>
      <c r="E41" s="273"/>
      <c r="F41" s="273"/>
      <c r="G41" s="161"/>
      <c r="H41" s="161"/>
      <c r="I41" s="161">
        <v>27.6</v>
      </c>
      <c r="J41" s="161">
        <v>222.9</v>
      </c>
      <c r="K41" s="161">
        <v>17.2</v>
      </c>
      <c r="L41" s="161">
        <v>12.2</v>
      </c>
    </row>
    <row r="42" spans="1:12" ht="48.75" customHeight="1">
      <c r="A42" s="270"/>
      <c r="B42" s="271" t="s">
        <v>635</v>
      </c>
      <c r="C42" s="271"/>
      <c r="D42" s="161"/>
      <c r="E42" s="273"/>
      <c r="F42" s="273"/>
      <c r="G42" s="161"/>
      <c r="H42" s="161"/>
      <c r="I42" s="161">
        <v>66.900000000000006</v>
      </c>
      <c r="J42" s="161">
        <v>54.1</v>
      </c>
      <c r="K42" s="161">
        <v>41.4</v>
      </c>
      <c r="L42" s="161">
        <v>28.6</v>
      </c>
    </row>
    <row r="43" spans="1:12" s="169" customFormat="1" ht="21.75" customHeight="1">
      <c r="A43" s="271" t="s">
        <v>636</v>
      </c>
      <c r="B43" s="272" t="s">
        <v>1</v>
      </c>
      <c r="C43" s="272"/>
      <c r="D43" s="272"/>
      <c r="E43" s="272"/>
      <c r="F43" s="272"/>
      <c r="G43" s="272"/>
      <c r="H43" s="272"/>
      <c r="I43" s="272"/>
      <c r="J43" s="272"/>
      <c r="K43" s="272"/>
      <c r="L43" s="272"/>
    </row>
    <row r="44" spans="1:12" s="169" customFormat="1" ht="15" customHeight="1">
      <c r="A44" s="271"/>
      <c r="B44" s="272" t="s">
        <v>2</v>
      </c>
      <c r="C44" s="272"/>
      <c r="D44" s="272"/>
      <c r="E44" s="272"/>
      <c r="F44" s="272"/>
      <c r="G44" s="272"/>
      <c r="H44" s="272"/>
      <c r="I44" s="272"/>
      <c r="J44" s="272"/>
      <c r="K44" s="272"/>
      <c r="L44" s="272"/>
    </row>
    <row r="45" spans="1:12" s="169" customFormat="1" ht="15" customHeight="1">
      <c r="A45" s="271"/>
      <c r="B45" s="272" t="s">
        <v>3</v>
      </c>
      <c r="C45" s="272"/>
      <c r="D45" s="272"/>
      <c r="E45" s="272"/>
      <c r="F45" s="272"/>
      <c r="G45" s="272"/>
      <c r="H45" s="272"/>
      <c r="I45" s="272"/>
      <c r="J45" s="272"/>
      <c r="K45" s="272"/>
      <c r="L45" s="272"/>
    </row>
    <row r="46" spans="1:12" s="169" customFormat="1" ht="18" customHeight="1">
      <c r="A46" s="271"/>
      <c r="B46" s="272" t="s">
        <v>4</v>
      </c>
      <c r="C46" s="272"/>
      <c r="D46" s="272"/>
      <c r="E46" s="272"/>
      <c r="F46" s="272"/>
      <c r="G46" s="272"/>
      <c r="H46" s="272"/>
      <c r="I46" s="272"/>
      <c r="J46" s="272"/>
      <c r="K46" s="272"/>
      <c r="L46" s="272"/>
    </row>
    <row r="47" spans="1:12" s="169" customFormat="1" ht="17.25" customHeight="1">
      <c r="A47" s="276" t="s">
        <v>637</v>
      </c>
      <c r="B47" s="277" t="s">
        <v>5</v>
      </c>
      <c r="C47" s="277"/>
      <c r="D47" s="277"/>
      <c r="E47" s="277"/>
      <c r="F47" s="277"/>
      <c r="G47" s="277"/>
      <c r="H47" s="277"/>
      <c r="I47" s="277"/>
      <c r="J47" s="277"/>
      <c r="K47" s="277"/>
      <c r="L47" s="277"/>
    </row>
    <row r="48" spans="1:12">
      <c r="A48" s="276"/>
      <c r="B48" s="277" t="s">
        <v>474</v>
      </c>
      <c r="C48" s="277"/>
      <c r="D48" s="277"/>
      <c r="E48" s="277"/>
      <c r="F48" s="277"/>
      <c r="G48" s="277"/>
      <c r="H48" s="277"/>
      <c r="I48" s="277"/>
      <c r="J48" s="277"/>
      <c r="K48" s="277"/>
      <c r="L48" s="277"/>
    </row>
    <row r="49" spans="1:12" ht="33" customHeight="1">
      <c r="A49" s="276"/>
      <c r="B49" s="277" t="s">
        <v>6</v>
      </c>
      <c r="C49" s="277"/>
      <c r="D49" s="277"/>
      <c r="E49" s="277"/>
      <c r="F49" s="277"/>
      <c r="G49" s="277"/>
      <c r="H49" s="277"/>
      <c r="I49" s="277"/>
      <c r="J49" s="277"/>
      <c r="K49" s="277"/>
      <c r="L49" s="277"/>
    </row>
    <row r="50" spans="1:12">
      <c r="A50" s="276"/>
      <c r="B50" s="277" t="s">
        <v>7</v>
      </c>
      <c r="C50" s="277"/>
      <c r="D50" s="277"/>
      <c r="E50" s="277"/>
      <c r="F50" s="277"/>
      <c r="G50" s="277"/>
      <c r="H50" s="277"/>
      <c r="I50" s="277"/>
      <c r="J50" s="277"/>
      <c r="K50" s="277"/>
      <c r="L50" s="277"/>
    </row>
    <row r="51" spans="1:12">
      <c r="A51" s="276"/>
      <c r="B51" s="277" t="s">
        <v>638</v>
      </c>
      <c r="C51" s="277"/>
      <c r="D51" s="277"/>
      <c r="E51" s="277"/>
      <c r="F51" s="277"/>
      <c r="G51" s="277"/>
      <c r="H51" s="277"/>
      <c r="I51" s="277"/>
      <c r="J51" s="277"/>
      <c r="K51" s="277"/>
      <c r="L51" s="277"/>
    </row>
    <row r="52" spans="1:12">
      <c r="A52" s="276"/>
      <c r="B52" s="277" t="s">
        <v>8</v>
      </c>
      <c r="C52" s="277"/>
      <c r="D52" s="277"/>
      <c r="E52" s="277"/>
      <c r="F52" s="277"/>
      <c r="G52" s="277"/>
      <c r="H52" s="277"/>
      <c r="I52" s="277"/>
      <c r="J52" s="277"/>
      <c r="K52" s="277"/>
      <c r="L52" s="277"/>
    </row>
    <row r="53" spans="1:12">
      <c r="A53" s="276"/>
      <c r="B53" s="277" t="s">
        <v>9</v>
      </c>
      <c r="C53" s="277"/>
      <c r="D53" s="277"/>
      <c r="E53" s="277"/>
      <c r="F53" s="277"/>
      <c r="G53" s="277"/>
      <c r="H53" s="277"/>
      <c r="I53" s="277"/>
      <c r="J53" s="277"/>
      <c r="K53" s="277"/>
      <c r="L53" s="277"/>
    </row>
    <row r="54" spans="1:12">
      <c r="A54" s="276"/>
      <c r="B54" s="277" t="s">
        <v>448</v>
      </c>
      <c r="C54" s="277"/>
      <c r="D54" s="277"/>
      <c r="E54" s="277"/>
      <c r="F54" s="277"/>
      <c r="G54" s="277"/>
      <c r="H54" s="277"/>
      <c r="I54" s="277"/>
      <c r="J54" s="277"/>
      <c r="K54" s="277"/>
      <c r="L54" s="277"/>
    </row>
    <row r="55" spans="1:12">
      <c r="A55" s="276"/>
      <c r="B55" s="277" t="s">
        <v>10</v>
      </c>
      <c r="C55" s="277"/>
      <c r="D55" s="277"/>
      <c r="E55" s="277"/>
      <c r="F55" s="277"/>
      <c r="G55" s="277"/>
      <c r="H55" s="277"/>
      <c r="I55" s="277"/>
      <c r="J55" s="277"/>
      <c r="K55" s="277"/>
      <c r="L55" s="277"/>
    </row>
    <row r="56" spans="1:12" ht="37.5" customHeight="1">
      <c r="A56" s="160" t="s">
        <v>639</v>
      </c>
      <c r="B56" s="276" t="s">
        <v>883</v>
      </c>
      <c r="C56" s="276"/>
      <c r="D56" s="276"/>
      <c r="E56" s="276"/>
      <c r="F56" s="276"/>
      <c r="G56" s="276"/>
      <c r="H56" s="276"/>
      <c r="I56" s="276"/>
      <c r="J56" s="276"/>
      <c r="K56" s="276"/>
      <c r="L56" s="276"/>
    </row>
    <row r="57" spans="1:12" ht="33" customHeight="1">
      <c r="A57" s="276" t="s">
        <v>640</v>
      </c>
      <c r="B57" s="161" t="s">
        <v>451</v>
      </c>
      <c r="C57" s="162" t="s">
        <v>452</v>
      </c>
      <c r="D57" s="273" t="s">
        <v>11</v>
      </c>
      <c r="E57" s="273"/>
      <c r="F57" s="273" t="s">
        <v>12</v>
      </c>
      <c r="G57" s="273"/>
      <c r="H57" s="161" t="s">
        <v>13</v>
      </c>
      <c r="I57" s="161" t="s">
        <v>14</v>
      </c>
      <c r="J57" s="162" t="s">
        <v>15</v>
      </c>
      <c r="K57" s="161" t="s">
        <v>932</v>
      </c>
      <c r="L57" s="161" t="s">
        <v>933</v>
      </c>
    </row>
    <row r="58" spans="1:12" ht="42.75" customHeight="1">
      <c r="A58" s="276"/>
      <c r="B58" s="161" t="s">
        <v>453</v>
      </c>
      <c r="C58" s="163">
        <f>D58+F58+H58+I58+J58+K58+L58</f>
        <v>52942.6</v>
      </c>
      <c r="D58" s="273">
        <f>'паспорт пп1'!D48+'паспорт пп2'!D30+'паспорт пп3'!D28+'паспорт пп4'!D21</f>
        <v>4539.3999999999996</v>
      </c>
      <c r="E58" s="273"/>
      <c r="F58" s="273">
        <f>'паспорт пп1'!E48+'паспорт пп2'!E30+'паспорт пп3'!E28+'паспорт пп4'!E21</f>
        <v>5852</v>
      </c>
      <c r="G58" s="273"/>
      <c r="H58" s="161">
        <f>'паспорт пп1'!F48+'паспорт пп2'!F30+'паспорт пп3'!F28+'паспорт пп4'!F21</f>
        <v>5134.7999999999993</v>
      </c>
      <c r="I58" s="161">
        <f>'паспорт пп1'!G48+'паспорт пп2'!G30+'паспорт пп3'!G28+'паспорт пп4'!G21</f>
        <v>19347.099999999999</v>
      </c>
      <c r="J58" s="162">
        <f>'паспорт пп1'!H48+'паспорт пп2'!H30+'паспорт пп3'!H28+'паспорт пп4'!H21</f>
        <v>5189.9000000000005</v>
      </c>
      <c r="K58" s="161">
        <f>'паспорт пп1'!I48+'паспорт пп2'!I30+'паспорт пп3'!I28+'паспорт пп4'!I21</f>
        <v>6410.5</v>
      </c>
      <c r="L58" s="161">
        <f>'паспорт пп1'!J48+'паспорт пп2'!J30+'паспорт пп3'!J28+'паспорт пп4'!J21</f>
        <v>6468.9</v>
      </c>
    </row>
    <row r="59" spans="1:12" ht="51" customHeight="1">
      <c r="A59" s="276"/>
      <c r="B59" s="161" t="s">
        <v>454</v>
      </c>
      <c r="C59" s="163">
        <f>D59+F59+H59+I59+J59+K59+L59</f>
        <v>775289.8</v>
      </c>
      <c r="D59" s="273">
        <f>'паспорт пп1'!D49+'паспорт пп2'!D31+'паспорт пп3'!D29+'паспорт пп4'!D22</f>
        <v>90714.3</v>
      </c>
      <c r="E59" s="273"/>
      <c r="F59" s="273">
        <f>'паспорт пп1'!E49+'паспорт пп2'!E31+'паспорт пп3'!E29+'паспорт пп4'!E22</f>
        <v>113542</v>
      </c>
      <c r="G59" s="273"/>
      <c r="H59" s="161">
        <f>'паспорт пп1'!F49+'паспорт пп2'!F31+'паспорт пп3'!F29+'паспорт пп4'!F22</f>
        <v>132045.09999999998</v>
      </c>
      <c r="I59" s="161">
        <f>'паспорт пп1'!G49+'паспорт пп2'!G31+'паспорт пп3'!G29+'паспорт пп4'!G22</f>
        <v>151335.09999999998</v>
      </c>
      <c r="J59" s="162">
        <f>'паспорт пп1'!H49+'паспорт пп2'!H31+'паспорт пп3'!H29+'паспорт пп4'!H22</f>
        <v>120531.5</v>
      </c>
      <c r="K59" s="161">
        <f>'паспорт пп1'!I49+'паспорт пп2'!I31+'паспорт пп3'!I29+'паспорт пп4'!I22</f>
        <v>83560.899999999994</v>
      </c>
      <c r="L59" s="161">
        <f>'паспорт пп1'!J49+'паспорт пп2'!J31+'паспорт пп3'!J29+'паспорт пп4'!J22</f>
        <v>83560.899999999994</v>
      </c>
    </row>
    <row r="60" spans="1:12" ht="42" customHeight="1">
      <c r="A60" s="276"/>
      <c r="B60" s="161" t="s">
        <v>641</v>
      </c>
      <c r="C60" s="163">
        <f t="shared" ref="C60:C63" si="0">D60+F60+H60+I60+J60+K60+L60</f>
        <v>616705.25</v>
      </c>
      <c r="D60" s="273">
        <f>'паспорт пп1'!D50+'паспорт пп2'!D32+'паспорт пп3'!D30+'паспорт пп4'!D23</f>
        <v>56998.899999999994</v>
      </c>
      <c r="E60" s="273"/>
      <c r="F60" s="273">
        <f>'паспорт пп1'!E50+'паспорт пп2'!E32+'паспорт пп3'!E30+'паспорт пп4'!E23</f>
        <v>66104</v>
      </c>
      <c r="G60" s="273"/>
      <c r="H60" s="161">
        <f>'паспорт пп1'!F50+'паспорт пп2'!F32+'паспорт пп3'!F30+'паспорт пп4'!F23</f>
        <v>63946.9</v>
      </c>
      <c r="I60" s="161">
        <f>'паспорт пп1'!G50+'паспорт пп2'!G32+'паспорт пп3'!G30+'паспорт пп4'!G23</f>
        <v>100489.54000000001</v>
      </c>
      <c r="J60" s="162">
        <f>'паспорт пп1'!H50+'паспорт пп2'!H32+'паспорт пп3'!H30+'паспорт пп4'!H23</f>
        <v>132837.95000000001</v>
      </c>
      <c r="K60" s="161">
        <f>'паспорт пп1'!I50+'паспорт пп2'!I32+'паспорт пп3'!I30+'паспорт пп4'!I23</f>
        <v>96474.979999999981</v>
      </c>
      <c r="L60" s="161">
        <f>'паспорт пп1'!J50+'паспорт пп2'!J32+'паспорт пп3'!J30+'паспорт пп4'!J23</f>
        <v>99852.979999999981</v>
      </c>
    </row>
    <row r="61" spans="1:12" ht="59.25" customHeight="1">
      <c r="A61" s="276"/>
      <c r="B61" s="161" t="s">
        <v>642</v>
      </c>
      <c r="C61" s="163">
        <f t="shared" si="0"/>
        <v>1983.6000000000001</v>
      </c>
      <c r="D61" s="273">
        <f>'паспорт пп1'!D51+'паспорт пп2'!D33+'паспорт пп3'!D31+'паспорт пп4'!D24</f>
        <v>0</v>
      </c>
      <c r="E61" s="273"/>
      <c r="F61" s="273">
        <f>'паспорт пп1'!E51+'паспорт пп2'!E33+'паспорт пп3'!E31+'паспорт пп4'!E24</f>
        <v>0</v>
      </c>
      <c r="G61" s="273"/>
      <c r="H61" s="161">
        <f>'паспорт пп1'!F51+'паспорт пп2'!F33+'паспорт пп3'!F31+'паспорт пп4'!F24</f>
        <v>0</v>
      </c>
      <c r="I61" s="161">
        <f>'паспорт пп1'!G51+'паспорт пп2'!G33+'паспорт пп3'!G31+'паспорт пп4'!G24</f>
        <v>0</v>
      </c>
      <c r="J61" s="162">
        <f>'паспорт пп1'!H51+'паспорт пп2'!H33+'паспорт пп3'!H31+'паспорт пп4'!H24</f>
        <v>661.2</v>
      </c>
      <c r="K61" s="161">
        <f>'паспорт пп1'!I51+'паспорт пп2'!I33+'паспорт пп3'!I31+'паспорт пп4'!I24</f>
        <v>661.2</v>
      </c>
      <c r="L61" s="161">
        <f>'паспорт пп1'!J51+'паспорт пп2'!J33+'паспорт пп3'!J31+'паспорт пп4'!J24</f>
        <v>661.2</v>
      </c>
    </row>
    <row r="62" spans="1:12" ht="45" customHeight="1">
      <c r="A62" s="276"/>
      <c r="B62" s="161" t="s">
        <v>457</v>
      </c>
      <c r="C62" s="163">
        <f t="shared" si="0"/>
        <v>0</v>
      </c>
      <c r="D62" s="273">
        <f>'паспорт пп1'!D52+'паспорт пп2'!D34+'паспорт пп3'!D31+'паспорт пп4'!D24</f>
        <v>0</v>
      </c>
      <c r="E62" s="273"/>
      <c r="F62" s="273">
        <f>'паспорт пп1'!F52+'паспорт пп2'!F34+'паспорт пп3'!F31+'паспорт пп4'!F24</f>
        <v>0</v>
      </c>
      <c r="G62" s="273"/>
      <c r="H62" s="161">
        <f>'паспорт пп1'!F52+'паспорт пп2'!F34+'паспорт пп3'!F31+'паспорт пп4'!F24</f>
        <v>0</v>
      </c>
      <c r="I62" s="161">
        <f>'паспорт пп1'!G52+'паспорт пп2'!G34+'паспорт пп3'!G31+'паспорт пп4'!G24</f>
        <v>0</v>
      </c>
      <c r="J62" s="162">
        <f>'паспорт пп1'!H52+'паспорт пп2'!H34+'паспорт пп3'!H31+'паспорт пп4'!H24</f>
        <v>0</v>
      </c>
      <c r="K62" s="161">
        <f>'паспорт пп1'!I52+'паспорт пп2'!I34+'паспорт пп3'!I31+'паспорт пп4'!I24</f>
        <v>0</v>
      </c>
      <c r="L62" s="161">
        <f>'паспорт пп1'!J52+'паспорт пп2'!J34+'паспорт пп3'!J31+'паспорт пп4'!J24</f>
        <v>0</v>
      </c>
    </row>
    <row r="63" spans="1:12" ht="33.75" customHeight="1">
      <c r="A63" s="276"/>
      <c r="B63" s="162" t="s">
        <v>458</v>
      </c>
      <c r="C63" s="163">
        <f t="shared" si="0"/>
        <v>1446921.25</v>
      </c>
      <c r="D63" s="279">
        <f>D58+D59+D60+D61+D62</f>
        <v>152252.59999999998</v>
      </c>
      <c r="E63" s="279"/>
      <c r="F63" s="275">
        <f>F58+F59+F60+F61+F62</f>
        <v>185498</v>
      </c>
      <c r="G63" s="275"/>
      <c r="H63" s="162">
        <f>H58+H59+H60+H61+H62</f>
        <v>201126.79999999996</v>
      </c>
      <c r="I63" s="163">
        <f>I58+I59+I60+I61+I62</f>
        <v>271171.74</v>
      </c>
      <c r="J63" s="163">
        <f>J58+J59+J60+J61+J62</f>
        <v>259220.55000000002</v>
      </c>
      <c r="K63" s="163">
        <f>K58+K59+K60+K61+K62</f>
        <v>187107.58</v>
      </c>
      <c r="L63" s="163">
        <f>L58+L59+L60+L61+L62</f>
        <v>190543.97999999998</v>
      </c>
    </row>
    <row r="64" spans="1:12">
      <c r="I64" s="170"/>
      <c r="J64" s="171"/>
      <c r="K64" s="171"/>
      <c r="L64" s="171"/>
    </row>
    <row r="66" spans="10:10" s="170" customFormat="1">
      <c r="J66" s="172"/>
    </row>
  </sheetData>
  <mergeCells count="85">
    <mergeCell ref="H3:L5"/>
    <mergeCell ref="B56:L56"/>
    <mergeCell ref="A57:A63"/>
    <mergeCell ref="D57:E57"/>
    <mergeCell ref="F57:G57"/>
    <mergeCell ref="D58:E58"/>
    <mergeCell ref="F58:G58"/>
    <mergeCell ref="D59:E59"/>
    <mergeCell ref="F59:G59"/>
    <mergeCell ref="D60:E60"/>
    <mergeCell ref="F60:G60"/>
    <mergeCell ref="D61:E61"/>
    <mergeCell ref="F61:G61"/>
    <mergeCell ref="D62:E62"/>
    <mergeCell ref="F62:G62"/>
    <mergeCell ref="D63:E63"/>
    <mergeCell ref="F63:G63"/>
    <mergeCell ref="A47:A55"/>
    <mergeCell ref="B47:L47"/>
    <mergeCell ref="B48:L48"/>
    <mergeCell ref="B49:L49"/>
    <mergeCell ref="B50:L50"/>
    <mergeCell ref="B51:L51"/>
    <mergeCell ref="B52:L52"/>
    <mergeCell ref="B53:L53"/>
    <mergeCell ref="B54:L54"/>
    <mergeCell ref="B55:L55"/>
    <mergeCell ref="A31:A39"/>
    <mergeCell ref="B31:C31"/>
    <mergeCell ref="E31:F31"/>
    <mergeCell ref="B32:L32"/>
    <mergeCell ref="B33:C33"/>
    <mergeCell ref="E33:F33"/>
    <mergeCell ref="B34:L34"/>
    <mergeCell ref="B35:C35"/>
    <mergeCell ref="E35:F35"/>
    <mergeCell ref="B36:L36"/>
    <mergeCell ref="B37:C37"/>
    <mergeCell ref="E37:F37"/>
    <mergeCell ref="B38:L38"/>
    <mergeCell ref="B39:C39"/>
    <mergeCell ref="E39:F39"/>
    <mergeCell ref="A21:A22"/>
    <mergeCell ref="B21:C21"/>
    <mergeCell ref="E21:F21"/>
    <mergeCell ref="B22:C22"/>
    <mergeCell ref="E22:F22"/>
    <mergeCell ref="A23:A30"/>
    <mergeCell ref="B23:L23"/>
    <mergeCell ref="B24:L24"/>
    <mergeCell ref="B25:L25"/>
    <mergeCell ref="B26:L26"/>
    <mergeCell ref="B27:L27"/>
    <mergeCell ref="B28:L28"/>
    <mergeCell ref="B29:L29"/>
    <mergeCell ref="B30:L30"/>
    <mergeCell ref="A9:A10"/>
    <mergeCell ref="B9:L9"/>
    <mergeCell ref="B10:L10"/>
    <mergeCell ref="A11:A13"/>
    <mergeCell ref="B11:L11"/>
    <mergeCell ref="B12:L12"/>
    <mergeCell ref="B13:L13"/>
    <mergeCell ref="B6:G6"/>
    <mergeCell ref="B14:L14"/>
    <mergeCell ref="B15:L15"/>
    <mergeCell ref="B16:L16"/>
    <mergeCell ref="B17:L17"/>
    <mergeCell ref="B8:L8"/>
    <mergeCell ref="B18:L18"/>
    <mergeCell ref="A14:A18"/>
    <mergeCell ref="A40:A42"/>
    <mergeCell ref="B40:C40"/>
    <mergeCell ref="A43:A46"/>
    <mergeCell ref="B43:L43"/>
    <mergeCell ref="B44:L44"/>
    <mergeCell ref="B45:L45"/>
    <mergeCell ref="B46:L46"/>
    <mergeCell ref="E40:F40"/>
    <mergeCell ref="B41:C41"/>
    <mergeCell ref="E41:F41"/>
    <mergeCell ref="B42:C42"/>
    <mergeCell ref="E42:F42"/>
    <mergeCell ref="B19:L19"/>
    <mergeCell ref="B20:L20"/>
  </mergeCells>
  <hyperlinks>
    <hyperlink ref="B43" location="Par1725" tooltip="ПОДПРОГРАММА 1" display="Par1725"/>
    <hyperlink ref="B44" location="Par3233" tooltip="ПОДПРОГРАММА 2" display="Par3233"/>
    <hyperlink ref="B45" location="Par3768" tooltip="ПОДПРОГРАММА 3" display="Par3768"/>
    <hyperlink ref="B46" location="Par4612" tooltip="ПОДПРОГРАММА 4" display="Par4612"/>
  </hyperlinks>
  <pageMargins left="0.70866141732283472" right="0.70866141732283472" top="0.74803149606299213" bottom="0.74803149606299213" header="0.31496062992125984" footer="0.31496062992125984"/>
  <pageSetup paperSize="9" scale="55" fitToHeight="0" orientation="portrait" r:id="rId1"/>
  <headerFooter differentFirst="1">
    <oddHeader>&amp;C&amp;12&amp;P</oddHeader>
  </headerFooter>
  <rowBreaks count="1" manualBreakCount="1">
    <brk id="42" max="11" man="1"/>
  </rowBreaks>
  <drawing r:id="rId2"/>
</worksheet>
</file>

<file path=xl/worksheets/sheet10.xml><?xml version="1.0" encoding="utf-8"?>
<worksheet xmlns="http://schemas.openxmlformats.org/spreadsheetml/2006/main" xmlns:r="http://schemas.openxmlformats.org/officeDocument/2006/relationships">
  <dimension ref="A1:Q553"/>
  <sheetViews>
    <sheetView view="pageLayout" topLeftCell="A256" zoomScale="60" zoomScalePageLayoutView="60" workbookViewId="0">
      <selection activeCell="K279" sqref="K279:K286"/>
    </sheetView>
  </sheetViews>
  <sheetFormatPr defaultRowHeight="15"/>
  <cols>
    <col min="1" max="1" width="7.42578125" style="116" customWidth="1"/>
    <col min="2" max="2" width="27.140625" style="117" customWidth="1"/>
    <col min="3" max="3" width="12.140625" style="107" customWidth="1"/>
    <col min="4" max="4" width="13.7109375" style="48" customWidth="1"/>
    <col min="5" max="5" width="11.7109375" style="48" customWidth="1"/>
    <col min="6" max="6" width="11.5703125" style="48" bestFit="1" customWidth="1"/>
    <col min="7" max="7" width="12.5703125" style="48" customWidth="1"/>
    <col min="8" max="9" width="9.42578125" style="48" bestFit="1" customWidth="1"/>
    <col min="10" max="10" width="15.7109375" style="107" customWidth="1"/>
    <col min="11" max="11" width="22.5703125" style="107" customWidth="1"/>
    <col min="12" max="12" width="13" style="107" customWidth="1"/>
    <col min="13" max="13" width="13.5703125" style="107" customWidth="1"/>
    <col min="14" max="16384" width="9.140625" style="107"/>
  </cols>
  <sheetData>
    <row r="1" spans="1:12">
      <c r="A1" s="402" t="s">
        <v>602</v>
      </c>
      <c r="B1" s="403"/>
      <c r="C1" s="403"/>
      <c r="D1" s="403"/>
      <c r="E1" s="403"/>
      <c r="F1" s="403"/>
      <c r="G1" s="403"/>
      <c r="H1" s="403"/>
      <c r="I1" s="403"/>
      <c r="J1" s="403"/>
      <c r="K1" s="403"/>
      <c r="L1" s="403"/>
    </row>
    <row r="2" spans="1:12">
      <c r="A2" s="403"/>
      <c r="B2" s="403"/>
      <c r="C2" s="403"/>
      <c r="D2" s="403"/>
      <c r="E2" s="403"/>
      <c r="F2" s="403"/>
      <c r="G2" s="403"/>
      <c r="H2" s="403"/>
      <c r="I2" s="403"/>
      <c r="J2" s="403"/>
      <c r="K2" s="403"/>
      <c r="L2" s="403"/>
    </row>
    <row r="3" spans="1:12">
      <c r="A3" s="403"/>
      <c r="B3" s="403"/>
      <c r="C3" s="403"/>
      <c r="D3" s="403"/>
      <c r="E3" s="403"/>
      <c r="F3" s="403"/>
      <c r="G3" s="403"/>
      <c r="H3" s="403"/>
      <c r="I3" s="403"/>
      <c r="J3" s="403"/>
      <c r="K3" s="403"/>
      <c r="L3" s="403"/>
    </row>
    <row r="4" spans="1:12">
      <c r="A4" s="73"/>
      <c r="B4" s="74"/>
      <c r="C4" s="74"/>
      <c r="D4" s="46"/>
      <c r="E4" s="46"/>
      <c r="F4" s="46"/>
      <c r="G4" s="46"/>
      <c r="H4" s="46"/>
      <c r="I4" s="46"/>
      <c r="J4" s="74"/>
      <c r="K4" s="74"/>
      <c r="L4" s="74"/>
    </row>
    <row r="5" spans="1:12" ht="90" customHeight="1">
      <c r="A5" s="395" t="s">
        <v>406</v>
      </c>
      <c r="B5" s="273" t="s">
        <v>234</v>
      </c>
      <c r="C5" s="273" t="s">
        <v>18</v>
      </c>
      <c r="D5" s="401" t="s">
        <v>19</v>
      </c>
      <c r="E5" s="401" t="s">
        <v>20</v>
      </c>
      <c r="F5" s="401"/>
      <c r="G5" s="401"/>
      <c r="H5" s="401"/>
      <c r="I5" s="401"/>
      <c r="J5" s="273" t="s">
        <v>308</v>
      </c>
      <c r="K5" s="273" t="s">
        <v>235</v>
      </c>
      <c r="L5" s="273"/>
    </row>
    <row r="6" spans="1:12" ht="105">
      <c r="A6" s="395"/>
      <c r="B6" s="273"/>
      <c r="C6" s="273"/>
      <c r="D6" s="401"/>
      <c r="E6" s="222" t="s">
        <v>21</v>
      </c>
      <c r="F6" s="222" t="s">
        <v>22</v>
      </c>
      <c r="G6" s="222" t="s">
        <v>23</v>
      </c>
      <c r="H6" s="222" t="s">
        <v>24</v>
      </c>
      <c r="I6" s="222" t="s">
        <v>25</v>
      </c>
      <c r="J6" s="273"/>
      <c r="K6" s="205" t="s">
        <v>236</v>
      </c>
      <c r="L6" s="205" t="s">
        <v>237</v>
      </c>
    </row>
    <row r="7" spans="1:12" s="111" customFormat="1">
      <c r="A7" s="47">
        <v>1</v>
      </c>
      <c r="B7" s="47">
        <v>2</v>
      </c>
      <c r="C7" s="47">
        <v>3</v>
      </c>
      <c r="D7" s="47">
        <v>4</v>
      </c>
      <c r="E7" s="47">
        <v>5</v>
      </c>
      <c r="F7" s="47">
        <v>6</v>
      </c>
      <c r="G7" s="47">
        <v>7</v>
      </c>
      <c r="H7" s="47">
        <v>8</v>
      </c>
      <c r="I7" s="47">
        <v>9</v>
      </c>
      <c r="J7" s="47">
        <v>10</v>
      </c>
      <c r="K7" s="47">
        <v>11</v>
      </c>
      <c r="L7" s="47">
        <v>12</v>
      </c>
    </row>
    <row r="8" spans="1:12" ht="19.5" customHeight="1">
      <c r="A8" s="273" t="s">
        <v>1</v>
      </c>
      <c r="B8" s="273"/>
      <c r="C8" s="273"/>
      <c r="D8" s="273"/>
      <c r="E8" s="273"/>
      <c r="F8" s="273"/>
      <c r="G8" s="273"/>
      <c r="H8" s="273"/>
      <c r="I8" s="273"/>
      <c r="J8" s="273"/>
      <c r="K8" s="273"/>
      <c r="L8" s="273"/>
    </row>
    <row r="9" spans="1:12" ht="27.75" customHeight="1">
      <c r="A9" s="273" t="s">
        <v>40</v>
      </c>
      <c r="B9" s="273"/>
      <c r="C9" s="273"/>
      <c r="D9" s="273"/>
      <c r="E9" s="273"/>
      <c r="F9" s="273"/>
      <c r="G9" s="273"/>
      <c r="H9" s="273"/>
      <c r="I9" s="273"/>
      <c r="J9" s="273"/>
      <c r="K9" s="273"/>
      <c r="L9" s="273"/>
    </row>
    <row r="10" spans="1:12" ht="35.25" customHeight="1">
      <c r="A10" s="395">
        <v>1</v>
      </c>
      <c r="B10" s="273" t="s">
        <v>238</v>
      </c>
      <c r="C10" s="206" t="s">
        <v>27</v>
      </c>
      <c r="D10" s="207">
        <f>SUM(D11:D17)</f>
        <v>39607.19999999999</v>
      </c>
      <c r="E10" s="207">
        <f t="shared" ref="E10:I10" si="0">SUM(E11:E17)</f>
        <v>50</v>
      </c>
      <c r="F10" s="207">
        <f t="shared" si="0"/>
        <v>38359.999999999993</v>
      </c>
      <c r="G10" s="207">
        <f t="shared" si="0"/>
        <v>1197.2</v>
      </c>
      <c r="H10" s="207">
        <f t="shared" si="0"/>
        <v>0</v>
      </c>
      <c r="I10" s="207">
        <f t="shared" si="0"/>
        <v>0</v>
      </c>
      <c r="J10" s="273" t="s">
        <v>239</v>
      </c>
      <c r="K10" s="273" t="s">
        <v>240</v>
      </c>
      <c r="L10" s="206">
        <v>4</v>
      </c>
    </row>
    <row r="11" spans="1:12">
      <c r="A11" s="395"/>
      <c r="B11" s="273"/>
      <c r="C11" s="205" t="s">
        <v>11</v>
      </c>
      <c r="D11" s="222">
        <f>D19+D27+D35+D43</f>
        <v>5630.9000000000005</v>
      </c>
      <c r="E11" s="222">
        <f>E19+E27+E35+E43</f>
        <v>50</v>
      </c>
      <c r="F11" s="222">
        <f t="shared" ref="F11:H11" si="1">F19+F27+F35+F43</f>
        <v>5580.9000000000005</v>
      </c>
      <c r="G11" s="222">
        <f t="shared" si="1"/>
        <v>0</v>
      </c>
      <c r="H11" s="222">
        <f t="shared" si="1"/>
        <v>0</v>
      </c>
      <c r="I11" s="222">
        <f>I19+I27+I35+I43</f>
        <v>0</v>
      </c>
      <c r="J11" s="273"/>
      <c r="K11" s="273"/>
      <c r="L11" s="205">
        <v>4</v>
      </c>
    </row>
    <row r="12" spans="1:12">
      <c r="A12" s="395"/>
      <c r="B12" s="273"/>
      <c r="C12" s="205" t="s">
        <v>12</v>
      </c>
      <c r="D12" s="222">
        <f t="shared" ref="D12:I12" si="2">D20+D28+D36+D44</f>
        <v>8344.4</v>
      </c>
      <c r="E12" s="222">
        <f t="shared" si="2"/>
        <v>0</v>
      </c>
      <c r="F12" s="222">
        <f t="shared" si="2"/>
        <v>8065.8</v>
      </c>
      <c r="G12" s="222">
        <f t="shared" si="2"/>
        <v>278.60000000000002</v>
      </c>
      <c r="H12" s="222">
        <f t="shared" si="2"/>
        <v>0</v>
      </c>
      <c r="I12" s="222">
        <f t="shared" si="2"/>
        <v>0</v>
      </c>
      <c r="J12" s="273"/>
      <c r="K12" s="273"/>
      <c r="L12" s="205">
        <v>4</v>
      </c>
    </row>
    <row r="13" spans="1:12">
      <c r="A13" s="395"/>
      <c r="B13" s="273"/>
      <c r="C13" s="205" t="s">
        <v>13</v>
      </c>
      <c r="D13" s="222">
        <f t="shared" ref="D13:I13" si="3">D21+D29+D37+D45</f>
        <v>9320.9</v>
      </c>
      <c r="E13" s="222">
        <f t="shared" si="3"/>
        <v>0</v>
      </c>
      <c r="F13" s="222">
        <f t="shared" si="3"/>
        <v>8958.2999999999993</v>
      </c>
      <c r="G13" s="222">
        <f t="shared" si="3"/>
        <v>362.6</v>
      </c>
      <c r="H13" s="222">
        <f t="shared" si="3"/>
        <v>0</v>
      </c>
      <c r="I13" s="222">
        <f t="shared" si="3"/>
        <v>0</v>
      </c>
      <c r="J13" s="273"/>
      <c r="K13" s="273"/>
      <c r="L13" s="205">
        <v>4</v>
      </c>
    </row>
    <row r="14" spans="1:12">
      <c r="A14" s="395"/>
      <c r="B14" s="273"/>
      <c r="C14" s="205" t="s">
        <v>14</v>
      </c>
      <c r="D14" s="222">
        <f t="shared" ref="D14:I14" si="4">D22+D30+D38+D46</f>
        <v>9040.5</v>
      </c>
      <c r="E14" s="222">
        <f t="shared" si="4"/>
        <v>0</v>
      </c>
      <c r="F14" s="222">
        <f>F22+F30+F38+F46</f>
        <v>8901.5</v>
      </c>
      <c r="G14" s="222">
        <f t="shared" si="4"/>
        <v>139</v>
      </c>
      <c r="H14" s="222">
        <f t="shared" si="4"/>
        <v>0</v>
      </c>
      <c r="I14" s="222">
        <f t="shared" si="4"/>
        <v>0</v>
      </c>
      <c r="J14" s="273"/>
      <c r="K14" s="273"/>
      <c r="L14" s="205">
        <v>4</v>
      </c>
    </row>
    <row r="15" spans="1:12">
      <c r="A15" s="395"/>
      <c r="B15" s="273"/>
      <c r="C15" s="206" t="s">
        <v>15</v>
      </c>
      <c r="D15" s="207">
        <f>D23+D31+D39+D47</f>
        <v>4785.1000000000004</v>
      </c>
      <c r="E15" s="207">
        <f t="shared" ref="E15:I15" si="5">E23+E31+E39+E47</f>
        <v>0</v>
      </c>
      <c r="F15" s="207">
        <f t="shared" si="5"/>
        <v>4646.1000000000004</v>
      </c>
      <c r="G15" s="207">
        <f t="shared" si="5"/>
        <v>139</v>
      </c>
      <c r="H15" s="207">
        <f t="shared" si="5"/>
        <v>0</v>
      </c>
      <c r="I15" s="207">
        <f t="shared" si="5"/>
        <v>0</v>
      </c>
      <c r="J15" s="273"/>
      <c r="K15" s="273"/>
      <c r="L15" s="205">
        <v>4</v>
      </c>
    </row>
    <row r="16" spans="1:12" ht="30">
      <c r="A16" s="395"/>
      <c r="B16" s="273"/>
      <c r="C16" s="205" t="s">
        <v>404</v>
      </c>
      <c r="D16" s="222">
        <f>D24+D32+D40+D48</f>
        <v>1242.7</v>
      </c>
      <c r="E16" s="222">
        <f t="shared" ref="E16:I16" si="6">E24+E32+E40+E48</f>
        <v>0</v>
      </c>
      <c r="F16" s="222">
        <f t="shared" si="6"/>
        <v>1103.7</v>
      </c>
      <c r="G16" s="222">
        <f t="shared" si="6"/>
        <v>139</v>
      </c>
      <c r="H16" s="222">
        <f t="shared" si="6"/>
        <v>0</v>
      </c>
      <c r="I16" s="222">
        <f t="shared" si="6"/>
        <v>0</v>
      </c>
      <c r="J16" s="273"/>
      <c r="K16" s="273"/>
      <c r="L16" s="205">
        <v>4</v>
      </c>
    </row>
    <row r="17" spans="1:12" ht="30">
      <c r="A17" s="395"/>
      <c r="B17" s="273"/>
      <c r="C17" s="205" t="s">
        <v>405</v>
      </c>
      <c r="D17" s="222">
        <f>D25+D33+D41+D49</f>
        <v>1242.7</v>
      </c>
      <c r="E17" s="222">
        <f t="shared" ref="E17:I17" si="7">E25+E33+E41+E49</f>
        <v>0</v>
      </c>
      <c r="F17" s="222">
        <f t="shared" si="7"/>
        <v>1103.7</v>
      </c>
      <c r="G17" s="222">
        <f t="shared" si="7"/>
        <v>139</v>
      </c>
      <c r="H17" s="222">
        <f t="shared" si="7"/>
        <v>0</v>
      </c>
      <c r="I17" s="222">
        <f t="shared" si="7"/>
        <v>0</v>
      </c>
      <c r="J17" s="273"/>
      <c r="K17" s="273"/>
      <c r="L17" s="205">
        <v>4</v>
      </c>
    </row>
    <row r="18" spans="1:12" ht="28.5">
      <c r="A18" s="395" t="s">
        <v>33</v>
      </c>
      <c r="B18" s="273" t="s">
        <v>241</v>
      </c>
      <c r="C18" s="206" t="s">
        <v>27</v>
      </c>
      <c r="D18" s="207">
        <f>SUM(D19:D25)</f>
        <v>7827.8</v>
      </c>
      <c r="E18" s="207">
        <f t="shared" ref="E18" si="8">E26+E34+E42+E50</f>
        <v>50</v>
      </c>
      <c r="F18" s="207">
        <f t="shared" ref="F18" si="9">SUM(F19:F25)</f>
        <v>6630.5999999999995</v>
      </c>
      <c r="G18" s="207">
        <f t="shared" ref="G18" si="10">SUM(G19:G25)</f>
        <v>1197.2</v>
      </c>
      <c r="H18" s="207">
        <f t="shared" ref="H18:I18" si="11">H26+H34+H42+H50</f>
        <v>0</v>
      </c>
      <c r="I18" s="207">
        <f t="shared" si="11"/>
        <v>0</v>
      </c>
      <c r="J18" s="273" t="s">
        <v>239</v>
      </c>
      <c r="K18" s="273" t="s">
        <v>242</v>
      </c>
      <c r="L18" s="206">
        <v>31</v>
      </c>
    </row>
    <row r="19" spans="1:12" ht="23.25" customHeight="1">
      <c r="A19" s="395"/>
      <c r="B19" s="273"/>
      <c r="C19" s="205" t="s">
        <v>11</v>
      </c>
      <c r="D19" s="222">
        <f>SUM(E19:I19)</f>
        <v>1055.7</v>
      </c>
      <c r="E19" s="222">
        <f>E27</f>
        <v>0</v>
      </c>
      <c r="F19" s="222">
        <v>1055.7</v>
      </c>
      <c r="G19" s="222"/>
      <c r="H19" s="222">
        <f t="shared" ref="H19:I19" si="12">H27+H35+H43+H51</f>
        <v>0</v>
      </c>
      <c r="I19" s="222">
        <f t="shared" si="12"/>
        <v>0</v>
      </c>
      <c r="J19" s="273"/>
      <c r="K19" s="273"/>
      <c r="L19" s="205">
        <v>31</v>
      </c>
    </row>
    <row r="20" spans="1:12" ht="25.5" customHeight="1">
      <c r="A20" s="395"/>
      <c r="B20" s="273"/>
      <c r="C20" s="205" t="s">
        <v>12</v>
      </c>
      <c r="D20" s="222">
        <f>SUM(E20:I20)</f>
        <v>1055.7</v>
      </c>
      <c r="E20" s="222">
        <f t="shared" ref="E20:E21" si="13">E28</f>
        <v>0</v>
      </c>
      <c r="F20" s="222">
        <v>777.1</v>
      </c>
      <c r="G20" s="222">
        <v>278.60000000000002</v>
      </c>
      <c r="H20" s="222">
        <f t="shared" ref="H20:I20" si="14">H28+H36+H44+H52</f>
        <v>0</v>
      </c>
      <c r="I20" s="222">
        <f t="shared" si="14"/>
        <v>0</v>
      </c>
      <c r="J20" s="273"/>
      <c r="K20" s="273"/>
      <c r="L20" s="205">
        <v>31</v>
      </c>
    </row>
    <row r="21" spans="1:12" ht="23.25" customHeight="1">
      <c r="A21" s="395"/>
      <c r="B21" s="273"/>
      <c r="C21" s="205" t="s">
        <v>13</v>
      </c>
      <c r="D21" s="222">
        <f t="shared" ref="D21:D22" si="15">SUM(E21:I21)</f>
        <v>1331.3000000000002</v>
      </c>
      <c r="E21" s="222">
        <f t="shared" si="13"/>
        <v>0</v>
      </c>
      <c r="F21" s="222">
        <v>968.7</v>
      </c>
      <c r="G21" s="222">
        <v>362.6</v>
      </c>
      <c r="H21" s="222">
        <f t="shared" ref="H21:I21" si="16">H29+H37+H45+H53</f>
        <v>0</v>
      </c>
      <c r="I21" s="222">
        <f t="shared" si="16"/>
        <v>0</v>
      </c>
      <c r="J21" s="273"/>
      <c r="K21" s="273"/>
      <c r="L21" s="205">
        <v>31</v>
      </c>
    </row>
    <row r="22" spans="1:12">
      <c r="A22" s="395"/>
      <c r="B22" s="273"/>
      <c r="C22" s="205" t="s">
        <v>14</v>
      </c>
      <c r="D22" s="222">
        <f t="shared" si="15"/>
        <v>1083</v>
      </c>
      <c r="E22" s="222">
        <f t="shared" ref="E22" si="17">E30+E38+E46+E54</f>
        <v>0</v>
      </c>
      <c r="F22" s="222">
        <v>944</v>
      </c>
      <c r="G22" s="222">
        <v>139</v>
      </c>
      <c r="H22" s="222">
        <f t="shared" ref="H22:I22" si="18">H30+H38+H46+H54</f>
        <v>0</v>
      </c>
      <c r="I22" s="222">
        <f t="shared" si="18"/>
        <v>0</v>
      </c>
      <c r="J22" s="273"/>
      <c r="K22" s="273"/>
      <c r="L22" s="205">
        <v>31</v>
      </c>
    </row>
    <row r="23" spans="1:12">
      <c r="A23" s="395"/>
      <c r="B23" s="273"/>
      <c r="C23" s="206" t="s">
        <v>15</v>
      </c>
      <c r="D23" s="207">
        <f>F23+G23</f>
        <v>1100.7</v>
      </c>
      <c r="E23" s="207">
        <f t="shared" ref="E23" si="19">E31+E39+E47+E55</f>
        <v>0</v>
      </c>
      <c r="F23" s="207">
        <v>961.7</v>
      </c>
      <c r="G23" s="207">
        <v>139</v>
      </c>
      <c r="H23" s="207">
        <f t="shared" ref="H23:I23" si="20">H31+H39+H47+H55</f>
        <v>0</v>
      </c>
      <c r="I23" s="207">
        <f t="shared" si="20"/>
        <v>0</v>
      </c>
      <c r="J23" s="273"/>
      <c r="K23" s="273"/>
      <c r="L23" s="205">
        <v>31</v>
      </c>
    </row>
    <row r="24" spans="1:12" ht="30">
      <c r="A24" s="395"/>
      <c r="B24" s="273"/>
      <c r="C24" s="205" t="s">
        <v>404</v>
      </c>
      <c r="D24" s="222">
        <f t="shared" ref="D24:D25" si="21">F24+G24</f>
        <v>1100.7</v>
      </c>
      <c r="E24" s="222">
        <f t="shared" ref="E24" si="22">E32+E40+E48+E56</f>
        <v>0</v>
      </c>
      <c r="F24" s="222">
        <v>961.7</v>
      </c>
      <c r="G24" s="222">
        <v>139</v>
      </c>
      <c r="H24" s="222">
        <f t="shared" ref="H24:I24" si="23">H32+H40+H48+H56</f>
        <v>0</v>
      </c>
      <c r="I24" s="222">
        <f t="shared" si="23"/>
        <v>0</v>
      </c>
      <c r="J24" s="273"/>
      <c r="K24" s="273"/>
      <c r="L24" s="205">
        <v>31</v>
      </c>
    </row>
    <row r="25" spans="1:12" ht="30">
      <c r="A25" s="395"/>
      <c r="B25" s="273"/>
      <c r="C25" s="205" t="s">
        <v>405</v>
      </c>
      <c r="D25" s="222">
        <f t="shared" si="21"/>
        <v>1100.7</v>
      </c>
      <c r="E25" s="222">
        <v>0</v>
      </c>
      <c r="F25" s="222">
        <v>961.7</v>
      </c>
      <c r="G25" s="222">
        <v>139</v>
      </c>
      <c r="H25" s="222">
        <v>0</v>
      </c>
      <c r="I25" s="222">
        <v>0</v>
      </c>
      <c r="J25" s="273"/>
      <c r="K25" s="273"/>
      <c r="L25" s="205">
        <v>31</v>
      </c>
    </row>
    <row r="26" spans="1:12" ht="28.5">
      <c r="A26" s="395" t="s">
        <v>306</v>
      </c>
      <c r="B26" s="273" t="s">
        <v>243</v>
      </c>
      <c r="C26" s="206" t="s">
        <v>27</v>
      </c>
      <c r="D26" s="207">
        <f>SUM(D27:D33)</f>
        <v>886.3</v>
      </c>
      <c r="E26" s="207">
        <v>0</v>
      </c>
      <c r="F26" s="207">
        <f t="shared" ref="F26" si="24">SUM(F27:F33)</f>
        <v>886.3</v>
      </c>
      <c r="G26" s="207">
        <v>0</v>
      </c>
      <c r="H26" s="207">
        <v>0</v>
      </c>
      <c r="I26" s="207">
        <v>0</v>
      </c>
      <c r="J26" s="273" t="s">
        <v>239</v>
      </c>
      <c r="K26" s="273" t="s">
        <v>244</v>
      </c>
      <c r="L26" s="206">
        <v>7</v>
      </c>
    </row>
    <row r="27" spans="1:12" ht="21.75" customHeight="1">
      <c r="A27" s="395"/>
      <c r="B27" s="273"/>
      <c r="C27" s="205" t="s">
        <v>11</v>
      </c>
      <c r="D27" s="222">
        <f>SUM(E27:I27)</f>
        <v>136.1</v>
      </c>
      <c r="E27" s="222">
        <v>0</v>
      </c>
      <c r="F27" s="222">
        <v>136.1</v>
      </c>
      <c r="G27" s="222">
        <v>0</v>
      </c>
      <c r="H27" s="222">
        <v>0</v>
      </c>
      <c r="I27" s="222">
        <v>0</v>
      </c>
      <c r="J27" s="273"/>
      <c r="K27" s="273"/>
      <c r="L27" s="205">
        <v>7</v>
      </c>
    </row>
    <row r="28" spans="1:12" ht="21.75" customHeight="1">
      <c r="A28" s="395"/>
      <c r="B28" s="273"/>
      <c r="C28" s="205" t="s">
        <v>12</v>
      </c>
      <c r="D28" s="222">
        <f t="shared" ref="D28:D30" si="25">SUM(E28:I28)</f>
        <v>61</v>
      </c>
      <c r="E28" s="222">
        <v>0</v>
      </c>
      <c r="F28" s="222">
        <v>61</v>
      </c>
      <c r="G28" s="222">
        <v>0</v>
      </c>
      <c r="H28" s="222">
        <v>0</v>
      </c>
      <c r="I28" s="222">
        <v>0</v>
      </c>
      <c r="J28" s="273"/>
      <c r="K28" s="273"/>
      <c r="L28" s="205">
        <v>3</v>
      </c>
    </row>
    <row r="29" spans="1:12" ht="21.75" customHeight="1">
      <c r="A29" s="395"/>
      <c r="B29" s="273"/>
      <c r="C29" s="205" t="s">
        <v>13</v>
      </c>
      <c r="D29" s="222">
        <f t="shared" si="25"/>
        <v>121.2</v>
      </c>
      <c r="E29" s="222">
        <v>0</v>
      </c>
      <c r="F29" s="222">
        <v>121.2</v>
      </c>
      <c r="G29" s="222">
        <v>0</v>
      </c>
      <c r="H29" s="222">
        <v>0</v>
      </c>
      <c r="I29" s="222">
        <v>0</v>
      </c>
      <c r="J29" s="273"/>
      <c r="K29" s="273"/>
      <c r="L29" s="205">
        <v>4</v>
      </c>
    </row>
    <row r="30" spans="1:12" ht="24.75" customHeight="1">
      <c r="A30" s="395"/>
      <c r="B30" s="273"/>
      <c r="C30" s="205" t="s">
        <v>14</v>
      </c>
      <c r="D30" s="222">
        <f t="shared" si="25"/>
        <v>142</v>
      </c>
      <c r="E30" s="222">
        <v>0</v>
      </c>
      <c r="F30" s="222">
        <v>142</v>
      </c>
      <c r="G30" s="222">
        <v>0</v>
      </c>
      <c r="H30" s="222">
        <v>0</v>
      </c>
      <c r="I30" s="222">
        <v>0</v>
      </c>
      <c r="J30" s="273"/>
      <c r="K30" s="273"/>
      <c r="L30" s="205">
        <v>4</v>
      </c>
    </row>
    <row r="31" spans="1:12" ht="21.75" customHeight="1">
      <c r="A31" s="395"/>
      <c r="B31" s="273"/>
      <c r="C31" s="206" t="s">
        <v>15</v>
      </c>
      <c r="D31" s="207">
        <f>E31+F31+G31+I31+H31</f>
        <v>142</v>
      </c>
      <c r="E31" s="207">
        <v>0</v>
      </c>
      <c r="F31" s="207">
        <v>142</v>
      </c>
      <c r="G31" s="207">
        <v>0</v>
      </c>
      <c r="H31" s="207">
        <v>0</v>
      </c>
      <c r="I31" s="207">
        <v>0</v>
      </c>
      <c r="J31" s="273"/>
      <c r="K31" s="273"/>
      <c r="L31" s="205">
        <v>4</v>
      </c>
    </row>
    <row r="32" spans="1:12" ht="30">
      <c r="A32" s="395"/>
      <c r="B32" s="273"/>
      <c r="C32" s="205" t="s">
        <v>404</v>
      </c>
      <c r="D32" s="222">
        <f t="shared" ref="D32:D33" si="26">E32+F32+G32+I32+H32</f>
        <v>142</v>
      </c>
      <c r="E32" s="222">
        <v>0</v>
      </c>
      <c r="F32" s="222">
        <v>142</v>
      </c>
      <c r="G32" s="222">
        <v>0</v>
      </c>
      <c r="H32" s="222">
        <v>0</v>
      </c>
      <c r="I32" s="222">
        <v>0</v>
      </c>
      <c r="J32" s="273"/>
      <c r="K32" s="273"/>
      <c r="L32" s="205">
        <v>4</v>
      </c>
    </row>
    <row r="33" spans="1:12" ht="30">
      <c r="A33" s="395"/>
      <c r="B33" s="273"/>
      <c r="C33" s="205" t="s">
        <v>405</v>
      </c>
      <c r="D33" s="222">
        <f t="shared" si="26"/>
        <v>142</v>
      </c>
      <c r="E33" s="222">
        <v>0</v>
      </c>
      <c r="F33" s="222">
        <v>142</v>
      </c>
      <c r="G33" s="222">
        <v>0</v>
      </c>
      <c r="H33" s="222">
        <v>0</v>
      </c>
      <c r="I33" s="222">
        <v>0</v>
      </c>
      <c r="J33" s="273"/>
      <c r="K33" s="273"/>
      <c r="L33" s="205">
        <v>4</v>
      </c>
    </row>
    <row r="34" spans="1:12" ht="28.5">
      <c r="A34" s="395" t="s">
        <v>307</v>
      </c>
      <c r="B34" s="273" t="s">
        <v>245</v>
      </c>
      <c r="C34" s="206" t="s">
        <v>27</v>
      </c>
      <c r="D34" s="207">
        <f>SUM(D35:D41)</f>
        <v>30843.1</v>
      </c>
      <c r="E34" s="207">
        <v>0</v>
      </c>
      <c r="F34" s="207">
        <f t="shared" ref="F34" si="27">SUM(F35:F41)</f>
        <v>30843.1</v>
      </c>
      <c r="G34" s="207">
        <v>0</v>
      </c>
      <c r="H34" s="207">
        <v>0</v>
      </c>
      <c r="I34" s="207">
        <v>0</v>
      </c>
      <c r="J34" s="273" t="s">
        <v>239</v>
      </c>
      <c r="K34" s="273" t="s">
        <v>246</v>
      </c>
      <c r="L34" s="206">
        <v>179.1</v>
      </c>
    </row>
    <row r="35" spans="1:12" ht="25.5" customHeight="1">
      <c r="A35" s="395"/>
      <c r="B35" s="273"/>
      <c r="C35" s="205" t="s">
        <v>11</v>
      </c>
      <c r="D35" s="222">
        <f>SUM(E35:I35)</f>
        <v>4389.1000000000004</v>
      </c>
      <c r="E35" s="222">
        <v>0</v>
      </c>
      <c r="F35" s="222">
        <v>4389.1000000000004</v>
      </c>
      <c r="G35" s="222">
        <v>0</v>
      </c>
      <c r="H35" s="222">
        <v>0</v>
      </c>
      <c r="I35" s="222">
        <v>0</v>
      </c>
      <c r="J35" s="273"/>
      <c r="K35" s="273"/>
      <c r="L35" s="205">
        <v>36</v>
      </c>
    </row>
    <row r="36" spans="1:12" ht="25.5" customHeight="1">
      <c r="A36" s="395"/>
      <c r="B36" s="273"/>
      <c r="C36" s="205" t="s">
        <v>12</v>
      </c>
      <c r="D36" s="222">
        <f t="shared" ref="D36:D41" si="28">SUM(E36:I36)</f>
        <v>7227.7</v>
      </c>
      <c r="E36" s="222">
        <v>0</v>
      </c>
      <c r="F36" s="222">
        <v>7227.7</v>
      </c>
      <c r="G36" s="222">
        <v>0</v>
      </c>
      <c r="H36" s="222">
        <v>0</v>
      </c>
      <c r="I36" s="222">
        <v>0</v>
      </c>
      <c r="J36" s="273"/>
      <c r="K36" s="273"/>
      <c r="L36" s="205">
        <v>36</v>
      </c>
    </row>
    <row r="37" spans="1:12" ht="25.5" customHeight="1">
      <c r="A37" s="395"/>
      <c r="B37" s="273"/>
      <c r="C37" s="205" t="s">
        <v>13</v>
      </c>
      <c r="D37" s="222">
        <f t="shared" si="28"/>
        <v>7868.4</v>
      </c>
      <c r="E37" s="222">
        <v>0</v>
      </c>
      <c r="F37" s="222">
        <v>7868.4</v>
      </c>
      <c r="G37" s="222">
        <v>0</v>
      </c>
      <c r="H37" s="222">
        <v>0</v>
      </c>
      <c r="I37" s="222">
        <v>0</v>
      </c>
      <c r="J37" s="273"/>
      <c r="K37" s="273"/>
      <c r="L37" s="205">
        <v>35</v>
      </c>
    </row>
    <row r="38" spans="1:12" ht="25.5" customHeight="1">
      <c r="A38" s="395"/>
      <c r="B38" s="273"/>
      <c r="C38" s="205" t="s">
        <v>14</v>
      </c>
      <c r="D38" s="222">
        <f t="shared" si="28"/>
        <v>7815.5</v>
      </c>
      <c r="E38" s="222">
        <v>0</v>
      </c>
      <c r="F38" s="222">
        <v>7815.5</v>
      </c>
      <c r="G38" s="222">
        <v>0</v>
      </c>
      <c r="H38" s="222">
        <v>0</v>
      </c>
      <c r="I38" s="222">
        <v>0</v>
      </c>
      <c r="J38" s="273"/>
      <c r="K38" s="273"/>
      <c r="L38" s="205">
        <v>34.799999999999997</v>
      </c>
    </row>
    <row r="39" spans="1:12" ht="25.5" customHeight="1">
      <c r="A39" s="395"/>
      <c r="B39" s="273"/>
      <c r="C39" s="206" t="s">
        <v>15</v>
      </c>
      <c r="D39" s="207">
        <f>SUM(E39:I39)</f>
        <v>3542.4</v>
      </c>
      <c r="E39" s="207">
        <v>0</v>
      </c>
      <c r="F39" s="207">
        <v>3542.4</v>
      </c>
      <c r="G39" s="207">
        <v>0</v>
      </c>
      <c r="H39" s="207">
        <v>0</v>
      </c>
      <c r="I39" s="207">
        <v>0</v>
      </c>
      <c r="J39" s="273"/>
      <c r="K39" s="273"/>
      <c r="L39" s="205">
        <v>37.5</v>
      </c>
    </row>
    <row r="40" spans="1:12" ht="30">
      <c r="A40" s="395"/>
      <c r="B40" s="273"/>
      <c r="C40" s="205" t="s">
        <v>404</v>
      </c>
      <c r="D40" s="222">
        <f t="shared" si="28"/>
        <v>0</v>
      </c>
      <c r="E40" s="222">
        <v>0</v>
      </c>
      <c r="F40" s="222">
        <v>0</v>
      </c>
      <c r="G40" s="222">
        <v>0</v>
      </c>
      <c r="H40" s="222">
        <v>0</v>
      </c>
      <c r="I40" s="222">
        <v>0</v>
      </c>
      <c r="J40" s="273"/>
      <c r="K40" s="273"/>
      <c r="L40" s="205"/>
    </row>
    <row r="41" spans="1:12" ht="30">
      <c r="A41" s="395"/>
      <c r="B41" s="273"/>
      <c r="C41" s="205" t="s">
        <v>405</v>
      </c>
      <c r="D41" s="222">
        <f t="shared" si="28"/>
        <v>0</v>
      </c>
      <c r="E41" s="222">
        <v>0</v>
      </c>
      <c r="F41" s="222">
        <v>0</v>
      </c>
      <c r="G41" s="222">
        <v>0</v>
      </c>
      <c r="H41" s="222">
        <v>0</v>
      </c>
      <c r="I41" s="222">
        <v>0</v>
      </c>
      <c r="J41" s="273"/>
      <c r="K41" s="273"/>
      <c r="L41" s="205"/>
    </row>
    <row r="42" spans="1:12" ht="45" customHeight="1">
      <c r="A42" s="395" t="s">
        <v>247</v>
      </c>
      <c r="B42" s="273" t="s">
        <v>44</v>
      </c>
      <c r="C42" s="206" t="s">
        <v>27</v>
      </c>
      <c r="D42" s="207">
        <f>SUM(D43:D49)</f>
        <v>50</v>
      </c>
      <c r="E42" s="207">
        <f t="shared" ref="E42" si="29">SUM(E43:E49)</f>
        <v>50</v>
      </c>
      <c r="F42" s="207">
        <v>0</v>
      </c>
      <c r="G42" s="207">
        <v>0</v>
      </c>
      <c r="H42" s="207">
        <v>0</v>
      </c>
      <c r="I42" s="207">
        <v>0</v>
      </c>
      <c r="J42" s="273" t="s">
        <v>239</v>
      </c>
      <c r="K42" s="273" t="s">
        <v>248</v>
      </c>
      <c r="L42" s="206">
        <v>1</v>
      </c>
    </row>
    <row r="43" spans="1:12" ht="24" customHeight="1">
      <c r="A43" s="395"/>
      <c r="B43" s="273"/>
      <c r="C43" s="205" t="s">
        <v>11</v>
      </c>
      <c r="D43" s="222">
        <f>SUM(E43:I43)</f>
        <v>50</v>
      </c>
      <c r="E43" s="222">
        <v>50</v>
      </c>
      <c r="F43" s="222">
        <v>0</v>
      </c>
      <c r="G43" s="222">
        <v>0</v>
      </c>
      <c r="H43" s="222">
        <v>0</v>
      </c>
      <c r="I43" s="222">
        <v>0</v>
      </c>
      <c r="J43" s="273"/>
      <c r="K43" s="273"/>
      <c r="L43" s="205">
        <v>1</v>
      </c>
    </row>
    <row r="44" spans="1:12" ht="31.5" customHeight="1">
      <c r="A44" s="395"/>
      <c r="B44" s="273"/>
      <c r="C44" s="205" t="s">
        <v>12</v>
      </c>
      <c r="D44" s="222">
        <f t="shared" ref="D44:D49" si="30">SUM(E44:I44)</f>
        <v>0</v>
      </c>
      <c r="E44" s="222">
        <v>0</v>
      </c>
      <c r="F44" s="222">
        <v>0</v>
      </c>
      <c r="G44" s="222">
        <v>0</v>
      </c>
      <c r="H44" s="222">
        <v>0</v>
      </c>
      <c r="I44" s="222">
        <v>0</v>
      </c>
      <c r="J44" s="273"/>
      <c r="K44" s="273"/>
      <c r="L44" s="205"/>
    </row>
    <row r="45" spans="1:12" ht="21" customHeight="1">
      <c r="A45" s="395"/>
      <c r="B45" s="273"/>
      <c r="C45" s="205" t="s">
        <v>13</v>
      </c>
      <c r="D45" s="222">
        <f t="shared" si="30"/>
        <v>0</v>
      </c>
      <c r="E45" s="222">
        <v>0</v>
      </c>
      <c r="F45" s="222">
        <v>0</v>
      </c>
      <c r="G45" s="222">
        <v>0</v>
      </c>
      <c r="H45" s="222">
        <v>0</v>
      </c>
      <c r="I45" s="222">
        <v>0</v>
      </c>
      <c r="J45" s="273"/>
      <c r="K45" s="273"/>
      <c r="L45" s="205"/>
    </row>
    <row r="46" spans="1:12" ht="30" customHeight="1">
      <c r="A46" s="395"/>
      <c r="B46" s="273"/>
      <c r="C46" s="205" t="s">
        <v>14</v>
      </c>
      <c r="D46" s="222">
        <f t="shared" si="30"/>
        <v>0</v>
      </c>
      <c r="E46" s="222">
        <v>0</v>
      </c>
      <c r="F46" s="222">
        <v>0</v>
      </c>
      <c r="G46" s="222">
        <v>0</v>
      </c>
      <c r="H46" s="222">
        <v>0</v>
      </c>
      <c r="I46" s="222">
        <v>0</v>
      </c>
      <c r="J46" s="273"/>
      <c r="K46" s="273"/>
      <c r="L46" s="205"/>
    </row>
    <row r="47" spans="1:12" ht="21" customHeight="1">
      <c r="A47" s="395"/>
      <c r="B47" s="273"/>
      <c r="C47" s="206" t="s">
        <v>15</v>
      </c>
      <c r="D47" s="207">
        <f>SUM(E47:I47)</f>
        <v>0</v>
      </c>
      <c r="E47" s="207">
        <v>0</v>
      </c>
      <c r="F47" s="207">
        <v>0</v>
      </c>
      <c r="G47" s="207">
        <v>0</v>
      </c>
      <c r="H47" s="207">
        <v>0</v>
      </c>
      <c r="I47" s="207">
        <v>0</v>
      </c>
      <c r="J47" s="273"/>
      <c r="K47" s="273"/>
      <c r="L47" s="205"/>
    </row>
    <row r="48" spans="1:12" ht="30">
      <c r="A48" s="395"/>
      <c r="B48" s="273"/>
      <c r="C48" s="205" t="s">
        <v>404</v>
      </c>
      <c r="D48" s="222">
        <f t="shared" si="30"/>
        <v>0</v>
      </c>
      <c r="E48" s="222">
        <v>0</v>
      </c>
      <c r="F48" s="222">
        <v>0</v>
      </c>
      <c r="G48" s="222">
        <v>0</v>
      </c>
      <c r="H48" s="222">
        <v>0</v>
      </c>
      <c r="I48" s="222">
        <v>0</v>
      </c>
      <c r="J48" s="273"/>
      <c r="K48" s="273"/>
      <c r="L48" s="205"/>
    </row>
    <row r="49" spans="1:12" ht="30">
      <c r="A49" s="395"/>
      <c r="B49" s="273"/>
      <c r="C49" s="205" t="s">
        <v>405</v>
      </c>
      <c r="D49" s="222">
        <f t="shared" si="30"/>
        <v>0</v>
      </c>
      <c r="E49" s="222">
        <v>0</v>
      </c>
      <c r="F49" s="222">
        <v>0</v>
      </c>
      <c r="G49" s="222">
        <v>0</v>
      </c>
      <c r="H49" s="222">
        <v>0</v>
      </c>
      <c r="I49" s="222">
        <v>0</v>
      </c>
      <c r="J49" s="273"/>
      <c r="K49" s="273"/>
      <c r="L49" s="205"/>
    </row>
    <row r="50" spans="1:12" ht="28.5" customHeight="1">
      <c r="A50" s="395" t="s">
        <v>45</v>
      </c>
      <c r="B50" s="395"/>
      <c r="C50" s="395"/>
      <c r="D50" s="395"/>
      <c r="E50" s="395"/>
      <c r="F50" s="395"/>
      <c r="G50" s="395"/>
      <c r="H50" s="395"/>
      <c r="I50" s="395"/>
      <c r="J50" s="395"/>
      <c r="K50" s="395"/>
      <c r="L50" s="395"/>
    </row>
    <row r="51" spans="1:12" ht="33.75" customHeight="1">
      <c r="A51" s="395" t="s">
        <v>249</v>
      </c>
      <c r="B51" s="273" t="s">
        <v>250</v>
      </c>
      <c r="C51" s="206" t="s">
        <v>27</v>
      </c>
      <c r="D51" s="207">
        <f>SUM(D52:D58)</f>
        <v>221651</v>
      </c>
      <c r="E51" s="207">
        <f t="shared" ref="E51:I51" si="31">SUM(E52:E58)</f>
        <v>250</v>
      </c>
      <c r="F51" s="207">
        <f t="shared" si="31"/>
        <v>221401</v>
      </c>
      <c r="G51" s="207">
        <f t="shared" si="31"/>
        <v>0</v>
      </c>
      <c r="H51" s="207">
        <f t="shared" si="31"/>
        <v>0</v>
      </c>
      <c r="I51" s="207">
        <f t="shared" si="31"/>
        <v>0</v>
      </c>
      <c r="J51" s="273" t="s">
        <v>251</v>
      </c>
      <c r="K51" s="273" t="s">
        <v>252</v>
      </c>
      <c r="L51" s="206">
        <v>24</v>
      </c>
    </row>
    <row r="52" spans="1:12" ht="28.5" customHeight="1">
      <c r="A52" s="395"/>
      <c r="B52" s="273"/>
      <c r="C52" s="205" t="s">
        <v>11</v>
      </c>
      <c r="D52" s="222">
        <f t="shared" ref="D52:D54" si="32">SUM(E52:I52)</f>
        <v>23097.1</v>
      </c>
      <c r="E52" s="222">
        <f>E60+E68+E76+E84</f>
        <v>100</v>
      </c>
      <c r="F52" s="222">
        <f t="shared" ref="F52:I52" si="33">F60+F68+F76+F84</f>
        <v>22997.1</v>
      </c>
      <c r="G52" s="222">
        <f t="shared" si="33"/>
        <v>0</v>
      </c>
      <c r="H52" s="222">
        <f t="shared" si="33"/>
        <v>0</v>
      </c>
      <c r="I52" s="222">
        <f t="shared" si="33"/>
        <v>0</v>
      </c>
      <c r="J52" s="273"/>
      <c r="K52" s="273"/>
      <c r="L52" s="205">
        <v>24</v>
      </c>
    </row>
    <row r="53" spans="1:12" ht="20.25" customHeight="1">
      <c r="A53" s="395"/>
      <c r="B53" s="273"/>
      <c r="C53" s="205" t="s">
        <v>12</v>
      </c>
      <c r="D53" s="222">
        <f t="shared" si="32"/>
        <v>43144.7</v>
      </c>
      <c r="E53" s="222">
        <f t="shared" ref="E53:I53" si="34">E61+E69+E77+E85</f>
        <v>150</v>
      </c>
      <c r="F53" s="222">
        <f t="shared" si="34"/>
        <v>42994.7</v>
      </c>
      <c r="G53" s="222">
        <f t="shared" si="34"/>
        <v>0</v>
      </c>
      <c r="H53" s="222">
        <f t="shared" si="34"/>
        <v>0</v>
      </c>
      <c r="I53" s="222">
        <f t="shared" si="34"/>
        <v>0</v>
      </c>
      <c r="J53" s="273"/>
      <c r="K53" s="273"/>
      <c r="L53" s="205">
        <v>24</v>
      </c>
    </row>
    <row r="54" spans="1:12" ht="25.5" customHeight="1">
      <c r="A54" s="395"/>
      <c r="B54" s="273"/>
      <c r="C54" s="205" t="s">
        <v>13</v>
      </c>
      <c r="D54" s="222">
        <f t="shared" si="32"/>
        <v>57198.700000000004</v>
      </c>
      <c r="E54" s="222">
        <f t="shared" ref="E54:I54" si="35">E62+E70+E78+E86</f>
        <v>0</v>
      </c>
      <c r="F54" s="222">
        <f t="shared" si="35"/>
        <v>57198.700000000004</v>
      </c>
      <c r="G54" s="222">
        <f t="shared" si="35"/>
        <v>0</v>
      </c>
      <c r="H54" s="222">
        <f t="shared" si="35"/>
        <v>0</v>
      </c>
      <c r="I54" s="222">
        <f t="shared" si="35"/>
        <v>0</v>
      </c>
      <c r="J54" s="273"/>
      <c r="K54" s="273"/>
      <c r="L54" s="205">
        <v>23</v>
      </c>
    </row>
    <row r="55" spans="1:12" s="112" customFormat="1" ht="22.5" customHeight="1">
      <c r="A55" s="395"/>
      <c r="B55" s="273"/>
      <c r="C55" s="205" t="s">
        <v>14</v>
      </c>
      <c r="D55" s="222">
        <f>SUM(E55:I55)</f>
        <v>55319.5</v>
      </c>
      <c r="E55" s="222">
        <f t="shared" ref="E55:I55" si="36">E63+E71+E79+E87</f>
        <v>0</v>
      </c>
      <c r="F55" s="222">
        <f>F63+F71+F79+F87</f>
        <v>55319.5</v>
      </c>
      <c r="G55" s="222">
        <f t="shared" si="36"/>
        <v>0</v>
      </c>
      <c r="H55" s="222">
        <f t="shared" si="36"/>
        <v>0</v>
      </c>
      <c r="I55" s="222">
        <f t="shared" si="36"/>
        <v>0</v>
      </c>
      <c r="J55" s="273"/>
      <c r="K55" s="273"/>
      <c r="L55" s="205">
        <v>20</v>
      </c>
    </row>
    <row r="56" spans="1:12" ht="34.5" customHeight="1">
      <c r="A56" s="395"/>
      <c r="B56" s="273"/>
      <c r="C56" s="206" t="s">
        <v>15</v>
      </c>
      <c r="D56" s="207">
        <f>SUM(E56:I56)</f>
        <v>38266.200000000004</v>
      </c>
      <c r="E56" s="207">
        <f t="shared" ref="E56:I56" si="37">E64+E72+E80+E88</f>
        <v>0</v>
      </c>
      <c r="F56" s="207">
        <f>F64+F72+F80+F88</f>
        <v>38266.200000000004</v>
      </c>
      <c r="G56" s="207">
        <f t="shared" si="37"/>
        <v>0</v>
      </c>
      <c r="H56" s="207">
        <f t="shared" si="37"/>
        <v>0</v>
      </c>
      <c r="I56" s="207">
        <f t="shared" si="37"/>
        <v>0</v>
      </c>
      <c r="J56" s="273"/>
      <c r="K56" s="273"/>
      <c r="L56" s="205">
        <v>20</v>
      </c>
    </row>
    <row r="57" spans="1:12" ht="27" customHeight="1">
      <c r="A57" s="395"/>
      <c r="B57" s="273"/>
      <c r="C57" s="205" t="s">
        <v>404</v>
      </c>
      <c r="D57" s="222">
        <f t="shared" ref="D57:D58" si="38">SUM(E57:I57)</f>
        <v>2312.4</v>
      </c>
      <c r="E57" s="222">
        <f t="shared" ref="E57:I57" si="39">E65+E73+E81+E89</f>
        <v>0</v>
      </c>
      <c r="F57" s="222">
        <f>F65+F73+F81+F89</f>
        <v>2312.4</v>
      </c>
      <c r="G57" s="222">
        <f t="shared" si="39"/>
        <v>0</v>
      </c>
      <c r="H57" s="222">
        <f t="shared" si="39"/>
        <v>0</v>
      </c>
      <c r="I57" s="222">
        <f t="shared" si="39"/>
        <v>0</v>
      </c>
      <c r="J57" s="273"/>
      <c r="K57" s="273"/>
      <c r="L57" s="205">
        <v>20</v>
      </c>
    </row>
    <row r="58" spans="1:12" ht="30.75" customHeight="1">
      <c r="A58" s="395"/>
      <c r="B58" s="273"/>
      <c r="C58" s="205" t="s">
        <v>405</v>
      </c>
      <c r="D58" s="222">
        <f t="shared" si="38"/>
        <v>2312.4</v>
      </c>
      <c r="E58" s="222">
        <f t="shared" ref="E58:I58" si="40">E66+E74+E82+E90</f>
        <v>0</v>
      </c>
      <c r="F58" s="222">
        <f t="shared" si="40"/>
        <v>2312.4</v>
      </c>
      <c r="G58" s="222">
        <f t="shared" si="40"/>
        <v>0</v>
      </c>
      <c r="H58" s="222">
        <f t="shared" si="40"/>
        <v>0</v>
      </c>
      <c r="I58" s="222">
        <f t="shared" si="40"/>
        <v>0</v>
      </c>
      <c r="J58" s="273"/>
      <c r="K58" s="273"/>
      <c r="L58" s="205">
        <v>20</v>
      </c>
    </row>
    <row r="59" spans="1:12" ht="39" customHeight="1">
      <c r="A59" s="395" t="s">
        <v>203</v>
      </c>
      <c r="B59" s="273" t="s">
        <v>253</v>
      </c>
      <c r="C59" s="206" t="s">
        <v>27</v>
      </c>
      <c r="D59" s="207">
        <f>SUM(D60:D66)</f>
        <v>205478.09999999998</v>
      </c>
      <c r="E59" s="207">
        <f>E60+E61+E62+E63+E64+E65+E66</f>
        <v>0</v>
      </c>
      <c r="F59" s="207">
        <f t="shared" ref="F59" si="41">SUM(F60:F66)</f>
        <v>205478.09999999998</v>
      </c>
      <c r="G59" s="207">
        <f>G60+G61+G62+G63+G64+G65+G66</f>
        <v>0</v>
      </c>
      <c r="H59" s="207">
        <v>0</v>
      </c>
      <c r="I59" s="207">
        <v>0</v>
      </c>
      <c r="J59" s="273" t="s">
        <v>813</v>
      </c>
      <c r="K59" s="273" t="s">
        <v>254</v>
      </c>
      <c r="L59" s="206">
        <v>986.6</v>
      </c>
    </row>
    <row r="60" spans="1:12" ht="29.25" customHeight="1">
      <c r="A60" s="395"/>
      <c r="B60" s="273"/>
      <c r="C60" s="205" t="s">
        <v>11</v>
      </c>
      <c r="D60" s="222">
        <f t="shared" ref="D60:D63" si="42">SUM(E60:I60)</f>
        <v>20356</v>
      </c>
      <c r="E60" s="222">
        <v>0</v>
      </c>
      <c r="F60" s="222">
        <v>20356</v>
      </c>
      <c r="G60" s="222">
        <v>0</v>
      </c>
      <c r="H60" s="222">
        <v>0</v>
      </c>
      <c r="I60" s="222">
        <v>0</v>
      </c>
      <c r="J60" s="273"/>
      <c r="K60" s="273"/>
      <c r="L60" s="205">
        <v>126.4</v>
      </c>
    </row>
    <row r="61" spans="1:12" ht="26.25" customHeight="1">
      <c r="A61" s="395"/>
      <c r="B61" s="273"/>
      <c r="C61" s="205" t="s">
        <v>12</v>
      </c>
      <c r="D61" s="222">
        <f t="shared" si="42"/>
        <v>40848.5</v>
      </c>
      <c r="E61" s="222">
        <v>0</v>
      </c>
      <c r="F61" s="222">
        <v>40848.5</v>
      </c>
      <c r="G61" s="222">
        <v>0</v>
      </c>
      <c r="H61" s="222">
        <v>0</v>
      </c>
      <c r="I61" s="222">
        <v>0</v>
      </c>
      <c r="J61" s="273"/>
      <c r="K61" s="273"/>
      <c r="L61" s="205">
        <v>209.6</v>
      </c>
    </row>
    <row r="62" spans="1:12" ht="24.75" customHeight="1">
      <c r="A62" s="395"/>
      <c r="B62" s="273"/>
      <c r="C62" s="205" t="s">
        <v>13</v>
      </c>
      <c r="D62" s="222">
        <f t="shared" si="42"/>
        <v>55079.3</v>
      </c>
      <c r="E62" s="222">
        <v>0</v>
      </c>
      <c r="F62" s="222">
        <v>55079.3</v>
      </c>
      <c r="G62" s="222">
        <v>0</v>
      </c>
      <c r="H62" s="222">
        <v>0</v>
      </c>
      <c r="I62" s="222">
        <v>0</v>
      </c>
      <c r="J62" s="273"/>
      <c r="K62" s="273"/>
      <c r="L62" s="205">
        <v>209.6</v>
      </c>
    </row>
    <row r="63" spans="1:12" ht="23.25" customHeight="1">
      <c r="A63" s="395"/>
      <c r="B63" s="273"/>
      <c r="C63" s="205" t="s">
        <v>14</v>
      </c>
      <c r="D63" s="222">
        <f t="shared" si="42"/>
        <v>53240.5</v>
      </c>
      <c r="E63" s="222">
        <v>0</v>
      </c>
      <c r="F63" s="222">
        <v>53240.5</v>
      </c>
      <c r="G63" s="222">
        <v>0</v>
      </c>
      <c r="H63" s="222">
        <v>0</v>
      </c>
      <c r="I63" s="222">
        <v>0</v>
      </c>
      <c r="J63" s="273"/>
      <c r="K63" s="273"/>
      <c r="L63" s="205">
        <v>220.5</v>
      </c>
    </row>
    <row r="64" spans="1:12" ht="23.25" customHeight="1">
      <c r="A64" s="395"/>
      <c r="B64" s="273"/>
      <c r="C64" s="206" t="s">
        <v>15</v>
      </c>
      <c r="D64" s="207">
        <f>SUM(E64:I64)</f>
        <v>35953.800000000003</v>
      </c>
      <c r="E64" s="207">
        <v>0</v>
      </c>
      <c r="F64" s="207">
        <v>35953.800000000003</v>
      </c>
      <c r="G64" s="207">
        <v>0</v>
      </c>
      <c r="H64" s="207">
        <v>0</v>
      </c>
      <c r="I64" s="207">
        <v>0</v>
      </c>
      <c r="J64" s="273"/>
      <c r="K64" s="273"/>
      <c r="L64" s="205">
        <v>220.5</v>
      </c>
    </row>
    <row r="65" spans="1:12" ht="42.75" customHeight="1">
      <c r="A65" s="395"/>
      <c r="B65" s="273"/>
      <c r="C65" s="205" t="s">
        <v>404</v>
      </c>
      <c r="D65" s="222">
        <f t="shared" ref="D65:D66" si="43">SUM(E65:I65)</f>
        <v>0</v>
      </c>
      <c r="E65" s="222">
        <v>0</v>
      </c>
      <c r="F65" s="222">
        <v>0</v>
      </c>
      <c r="G65" s="222">
        <v>0</v>
      </c>
      <c r="H65" s="222">
        <v>0</v>
      </c>
      <c r="I65" s="222">
        <v>0</v>
      </c>
      <c r="J65" s="273"/>
      <c r="K65" s="273"/>
      <c r="L65" s="205"/>
    </row>
    <row r="66" spans="1:12" ht="44.25" customHeight="1">
      <c r="A66" s="395"/>
      <c r="B66" s="273"/>
      <c r="C66" s="205" t="s">
        <v>405</v>
      </c>
      <c r="D66" s="222">
        <f t="shared" si="43"/>
        <v>0</v>
      </c>
      <c r="E66" s="222">
        <v>0</v>
      </c>
      <c r="F66" s="222">
        <v>0</v>
      </c>
      <c r="G66" s="222">
        <v>0</v>
      </c>
      <c r="H66" s="222">
        <v>0</v>
      </c>
      <c r="I66" s="222">
        <v>0</v>
      </c>
      <c r="J66" s="273"/>
      <c r="K66" s="273"/>
      <c r="L66" s="205"/>
    </row>
    <row r="67" spans="1:12" ht="28.5">
      <c r="A67" s="395" t="s">
        <v>204</v>
      </c>
      <c r="B67" s="273" t="s">
        <v>255</v>
      </c>
      <c r="C67" s="206" t="s">
        <v>27</v>
      </c>
      <c r="D67" s="207">
        <f>SUM(D68:D74)</f>
        <v>15922.899999999998</v>
      </c>
      <c r="E67" s="207">
        <f>E68+E69+E70+E71+E72+E73+E74</f>
        <v>0</v>
      </c>
      <c r="F67" s="207">
        <f t="shared" ref="F67" si="44">SUM(F68:F74)</f>
        <v>15922.899999999998</v>
      </c>
      <c r="G67" s="207">
        <f>G68+G69+G70+G71+G72+G73+G74</f>
        <v>0</v>
      </c>
      <c r="H67" s="207">
        <f>H68+H69+H70+H71+H72+H73+H74</f>
        <v>0</v>
      </c>
      <c r="I67" s="207">
        <f>I68+I69+I70+I71+I72+I73+I74</f>
        <v>0</v>
      </c>
      <c r="J67" s="273" t="s">
        <v>814</v>
      </c>
      <c r="K67" s="273" t="s">
        <v>256</v>
      </c>
      <c r="L67" s="206">
        <v>104</v>
      </c>
    </row>
    <row r="68" spans="1:12">
      <c r="A68" s="395"/>
      <c r="B68" s="273"/>
      <c r="C68" s="205" t="s">
        <v>11</v>
      </c>
      <c r="D68" s="222">
        <f t="shared" ref="D68:D72" si="45">SUM(E68:I68)</f>
        <v>2641.1</v>
      </c>
      <c r="E68" s="222">
        <v>0</v>
      </c>
      <c r="F68" s="222">
        <v>2641.1</v>
      </c>
      <c r="G68" s="222">
        <v>0</v>
      </c>
      <c r="H68" s="222">
        <v>0</v>
      </c>
      <c r="I68" s="222">
        <v>0</v>
      </c>
      <c r="J68" s="273"/>
      <c r="K68" s="273"/>
      <c r="L68" s="205">
        <v>104</v>
      </c>
    </row>
    <row r="69" spans="1:12">
      <c r="A69" s="395"/>
      <c r="B69" s="273"/>
      <c r="C69" s="205" t="s">
        <v>12</v>
      </c>
      <c r="D69" s="222">
        <f t="shared" si="45"/>
        <v>2146.1999999999998</v>
      </c>
      <c r="E69" s="222">
        <v>0</v>
      </c>
      <c r="F69" s="222">
        <v>2146.1999999999998</v>
      </c>
      <c r="G69" s="222">
        <v>0</v>
      </c>
      <c r="H69" s="222">
        <v>0</v>
      </c>
      <c r="I69" s="222">
        <v>0</v>
      </c>
      <c r="J69" s="273"/>
      <c r="K69" s="273"/>
      <c r="L69" s="205">
        <v>104</v>
      </c>
    </row>
    <row r="70" spans="1:12">
      <c r="A70" s="395"/>
      <c r="B70" s="273"/>
      <c r="C70" s="205" t="s">
        <v>13</v>
      </c>
      <c r="D70" s="222">
        <f t="shared" si="45"/>
        <v>2119.4</v>
      </c>
      <c r="E70" s="222">
        <v>0</v>
      </c>
      <c r="F70" s="222">
        <v>2119.4</v>
      </c>
      <c r="G70" s="222">
        <v>0</v>
      </c>
      <c r="H70" s="222">
        <v>0</v>
      </c>
      <c r="I70" s="222">
        <v>0</v>
      </c>
      <c r="J70" s="273"/>
      <c r="K70" s="273"/>
      <c r="L70" s="205">
        <v>104</v>
      </c>
    </row>
    <row r="71" spans="1:12">
      <c r="A71" s="395"/>
      <c r="B71" s="273"/>
      <c r="C71" s="205" t="s">
        <v>14</v>
      </c>
      <c r="D71" s="222">
        <f t="shared" si="45"/>
        <v>2079</v>
      </c>
      <c r="E71" s="222">
        <v>0</v>
      </c>
      <c r="F71" s="222">
        <v>2079</v>
      </c>
      <c r="G71" s="222">
        <v>0</v>
      </c>
      <c r="H71" s="222">
        <v>0</v>
      </c>
      <c r="I71" s="222">
        <v>0</v>
      </c>
      <c r="J71" s="273"/>
      <c r="K71" s="273"/>
      <c r="L71" s="205">
        <v>104</v>
      </c>
    </row>
    <row r="72" spans="1:12" s="133" customFormat="1" ht="14.25">
      <c r="A72" s="395"/>
      <c r="B72" s="273"/>
      <c r="C72" s="206" t="s">
        <v>15</v>
      </c>
      <c r="D72" s="207">
        <f t="shared" si="45"/>
        <v>2312.4</v>
      </c>
      <c r="E72" s="207">
        <v>0</v>
      </c>
      <c r="F72" s="207">
        <v>2312.4</v>
      </c>
      <c r="G72" s="207">
        <v>0</v>
      </c>
      <c r="H72" s="207">
        <v>0</v>
      </c>
      <c r="I72" s="207">
        <v>0</v>
      </c>
      <c r="J72" s="273"/>
      <c r="K72" s="273"/>
      <c r="L72" s="206">
        <v>104</v>
      </c>
    </row>
    <row r="73" spans="1:12" s="133" customFormat="1" ht="30">
      <c r="A73" s="395"/>
      <c r="B73" s="273"/>
      <c r="C73" s="205" t="s">
        <v>404</v>
      </c>
      <c r="D73" s="222">
        <f t="shared" ref="D73:D74" si="46">SUM(E73:I73)</f>
        <v>2312.4</v>
      </c>
      <c r="E73" s="222">
        <v>0</v>
      </c>
      <c r="F73" s="222">
        <v>2312.4</v>
      </c>
      <c r="G73" s="222">
        <v>0</v>
      </c>
      <c r="H73" s="222">
        <v>0</v>
      </c>
      <c r="I73" s="222">
        <v>0</v>
      </c>
      <c r="J73" s="273"/>
      <c r="K73" s="273"/>
      <c r="L73" s="206">
        <v>104</v>
      </c>
    </row>
    <row r="74" spans="1:12" ht="43.5" customHeight="1">
      <c r="A74" s="395"/>
      <c r="B74" s="273"/>
      <c r="C74" s="205" t="s">
        <v>405</v>
      </c>
      <c r="D74" s="222">
        <f t="shared" si="46"/>
        <v>2312.4</v>
      </c>
      <c r="E74" s="222">
        <v>0</v>
      </c>
      <c r="F74" s="222">
        <v>2312.4</v>
      </c>
      <c r="G74" s="222">
        <v>0</v>
      </c>
      <c r="H74" s="222">
        <v>0</v>
      </c>
      <c r="I74" s="222">
        <v>0</v>
      </c>
      <c r="J74" s="273"/>
      <c r="K74" s="273"/>
      <c r="L74" s="205">
        <v>104</v>
      </c>
    </row>
    <row r="75" spans="1:12" ht="28.5">
      <c r="A75" s="395" t="s">
        <v>205</v>
      </c>
      <c r="B75" s="273" t="s">
        <v>48</v>
      </c>
      <c r="C75" s="206" t="s">
        <v>27</v>
      </c>
      <c r="D75" s="207">
        <f>SUM(D76:D82)</f>
        <v>200</v>
      </c>
      <c r="E75" s="207">
        <f t="shared" ref="E75" si="47">SUM(E76:E82)</f>
        <v>200</v>
      </c>
      <c r="F75" s="207">
        <f t="shared" ref="F75:I75" si="48">F76+F77+F78+F79+F80+F81+F82</f>
        <v>0</v>
      </c>
      <c r="G75" s="207">
        <f t="shared" si="48"/>
        <v>0</v>
      </c>
      <c r="H75" s="207">
        <f t="shared" si="48"/>
        <v>0</v>
      </c>
      <c r="I75" s="207">
        <f t="shared" si="48"/>
        <v>0</v>
      </c>
      <c r="J75" s="273" t="s">
        <v>257</v>
      </c>
      <c r="K75" s="273" t="s">
        <v>258</v>
      </c>
      <c r="L75" s="206">
        <v>2</v>
      </c>
    </row>
    <row r="76" spans="1:12">
      <c r="A76" s="395"/>
      <c r="B76" s="273"/>
      <c r="C76" s="205" t="s">
        <v>11</v>
      </c>
      <c r="D76" s="222">
        <f t="shared" ref="D76:D80" si="49">SUM(E76:I76)</f>
        <v>100</v>
      </c>
      <c r="E76" s="222">
        <v>100</v>
      </c>
      <c r="F76" s="222">
        <v>0</v>
      </c>
      <c r="G76" s="222">
        <v>0</v>
      </c>
      <c r="H76" s="222">
        <v>0</v>
      </c>
      <c r="I76" s="222">
        <v>0</v>
      </c>
      <c r="J76" s="273"/>
      <c r="K76" s="273"/>
      <c r="L76" s="205">
        <v>1</v>
      </c>
    </row>
    <row r="77" spans="1:12">
      <c r="A77" s="395"/>
      <c r="B77" s="273"/>
      <c r="C77" s="205" t="s">
        <v>12</v>
      </c>
      <c r="D77" s="222">
        <f t="shared" si="49"/>
        <v>100</v>
      </c>
      <c r="E77" s="222">
        <v>100</v>
      </c>
      <c r="F77" s="222">
        <v>0</v>
      </c>
      <c r="G77" s="222">
        <v>0</v>
      </c>
      <c r="H77" s="222">
        <v>0</v>
      </c>
      <c r="I77" s="222">
        <v>0</v>
      </c>
      <c r="J77" s="273"/>
      <c r="K77" s="273"/>
      <c r="L77" s="205">
        <v>1</v>
      </c>
    </row>
    <row r="78" spans="1:12">
      <c r="A78" s="395"/>
      <c r="B78" s="273"/>
      <c r="C78" s="205" t="s">
        <v>13</v>
      </c>
      <c r="D78" s="222">
        <f t="shared" si="49"/>
        <v>0</v>
      </c>
      <c r="E78" s="222">
        <v>0</v>
      </c>
      <c r="F78" s="222">
        <v>0</v>
      </c>
      <c r="G78" s="222">
        <v>0</v>
      </c>
      <c r="H78" s="222">
        <v>0</v>
      </c>
      <c r="I78" s="222">
        <v>0</v>
      </c>
      <c r="J78" s="273"/>
      <c r="K78" s="273"/>
      <c r="L78" s="205" t="s">
        <v>16</v>
      </c>
    </row>
    <row r="79" spans="1:12">
      <c r="A79" s="395"/>
      <c r="B79" s="273"/>
      <c r="C79" s="205" t="s">
        <v>14</v>
      </c>
      <c r="D79" s="222">
        <f t="shared" si="49"/>
        <v>0</v>
      </c>
      <c r="E79" s="222">
        <v>0</v>
      </c>
      <c r="F79" s="222">
        <v>0</v>
      </c>
      <c r="G79" s="222">
        <v>0</v>
      </c>
      <c r="H79" s="222">
        <v>0</v>
      </c>
      <c r="I79" s="222">
        <v>0</v>
      </c>
      <c r="J79" s="273"/>
      <c r="K79" s="273"/>
      <c r="L79" s="205" t="s">
        <v>16</v>
      </c>
    </row>
    <row r="80" spans="1:12">
      <c r="A80" s="395"/>
      <c r="B80" s="273"/>
      <c r="C80" s="206" t="s">
        <v>15</v>
      </c>
      <c r="D80" s="207">
        <f t="shared" si="49"/>
        <v>0</v>
      </c>
      <c r="E80" s="207">
        <v>0</v>
      </c>
      <c r="F80" s="207">
        <v>0</v>
      </c>
      <c r="G80" s="207">
        <v>0</v>
      </c>
      <c r="H80" s="207">
        <v>0</v>
      </c>
      <c r="I80" s="207">
        <v>0</v>
      </c>
      <c r="J80" s="273"/>
      <c r="K80" s="273"/>
      <c r="L80" s="205" t="s">
        <v>16</v>
      </c>
    </row>
    <row r="81" spans="1:12" ht="42.75" customHeight="1">
      <c r="A81" s="395"/>
      <c r="B81" s="273"/>
      <c r="C81" s="205" t="s">
        <v>404</v>
      </c>
      <c r="D81" s="222">
        <f t="shared" ref="D81:D82" si="50">SUM(E81:I81)</f>
        <v>0</v>
      </c>
      <c r="E81" s="222">
        <v>0</v>
      </c>
      <c r="F81" s="222">
        <v>0</v>
      </c>
      <c r="G81" s="222">
        <v>0</v>
      </c>
      <c r="H81" s="222">
        <v>0</v>
      </c>
      <c r="I81" s="222">
        <v>0</v>
      </c>
      <c r="J81" s="273"/>
      <c r="K81" s="273"/>
      <c r="L81" s="205"/>
    </row>
    <row r="82" spans="1:12" ht="39.75" customHeight="1">
      <c r="A82" s="395"/>
      <c r="B82" s="273"/>
      <c r="C82" s="205" t="s">
        <v>405</v>
      </c>
      <c r="D82" s="222">
        <f t="shared" si="50"/>
        <v>0</v>
      </c>
      <c r="E82" s="222">
        <v>0</v>
      </c>
      <c r="F82" s="222">
        <v>0</v>
      </c>
      <c r="G82" s="222">
        <v>0</v>
      </c>
      <c r="H82" s="222">
        <v>0</v>
      </c>
      <c r="I82" s="222">
        <v>0</v>
      </c>
      <c r="J82" s="273"/>
      <c r="K82" s="273"/>
      <c r="L82" s="205"/>
    </row>
    <row r="83" spans="1:12" ht="28.5">
      <c r="A83" s="395" t="s">
        <v>49</v>
      </c>
      <c r="B83" s="273" t="s">
        <v>309</v>
      </c>
      <c r="C83" s="206" t="s">
        <v>27</v>
      </c>
      <c r="D83" s="207">
        <f>SUM(D84:D90)</f>
        <v>50</v>
      </c>
      <c r="E83" s="207">
        <f t="shared" ref="E83" si="51">SUM(E84:E90)</f>
        <v>50</v>
      </c>
      <c r="F83" s="207">
        <f t="shared" ref="F83" si="52">F84+F85+F86+F87+F88+F89+F90</f>
        <v>0</v>
      </c>
      <c r="G83" s="207">
        <f t="shared" ref="G83" si="53">G84+G85+G86+G87+G88+G89+G90</f>
        <v>0</v>
      </c>
      <c r="H83" s="207">
        <f t="shared" ref="H83" si="54">H84+H85+H86+H87+H88+H89+H90</f>
        <v>0</v>
      </c>
      <c r="I83" s="207">
        <f t="shared" ref="I83" si="55">I84+I85+I86+I87+I88+I89+I90</f>
        <v>0</v>
      </c>
      <c r="J83" s="273" t="s">
        <v>257</v>
      </c>
      <c r="K83" s="273" t="s">
        <v>258</v>
      </c>
      <c r="L83" s="206">
        <v>1</v>
      </c>
    </row>
    <row r="84" spans="1:12">
      <c r="A84" s="395"/>
      <c r="B84" s="273"/>
      <c r="C84" s="205" t="s">
        <v>11</v>
      </c>
      <c r="D84" s="222">
        <f t="shared" ref="D84:D90" si="56">SUM(E84:I84)</f>
        <v>0</v>
      </c>
      <c r="E84" s="222">
        <v>0</v>
      </c>
      <c r="F84" s="222">
        <v>0</v>
      </c>
      <c r="G84" s="222">
        <v>0</v>
      </c>
      <c r="H84" s="222">
        <v>0</v>
      </c>
      <c r="I84" s="222">
        <v>0</v>
      </c>
      <c r="J84" s="273"/>
      <c r="K84" s="273"/>
      <c r="L84" s="205"/>
    </row>
    <row r="85" spans="1:12">
      <c r="A85" s="395"/>
      <c r="B85" s="273"/>
      <c r="C85" s="205" t="s">
        <v>12</v>
      </c>
      <c r="D85" s="222">
        <f t="shared" si="56"/>
        <v>50</v>
      </c>
      <c r="E85" s="222">
        <v>50</v>
      </c>
      <c r="F85" s="222">
        <v>0</v>
      </c>
      <c r="G85" s="222">
        <v>0</v>
      </c>
      <c r="H85" s="222">
        <v>0</v>
      </c>
      <c r="I85" s="222">
        <v>0</v>
      </c>
      <c r="J85" s="273"/>
      <c r="K85" s="273"/>
      <c r="L85" s="205">
        <v>1</v>
      </c>
    </row>
    <row r="86" spans="1:12">
      <c r="A86" s="395"/>
      <c r="B86" s="273"/>
      <c r="C86" s="205" t="s">
        <v>13</v>
      </c>
      <c r="D86" s="222">
        <f t="shared" si="56"/>
        <v>0</v>
      </c>
      <c r="E86" s="222">
        <v>0</v>
      </c>
      <c r="F86" s="222">
        <v>0</v>
      </c>
      <c r="G86" s="222">
        <v>0</v>
      </c>
      <c r="H86" s="222">
        <v>0</v>
      </c>
      <c r="I86" s="222">
        <v>0</v>
      </c>
      <c r="J86" s="273"/>
      <c r="K86" s="273"/>
      <c r="L86" s="205"/>
    </row>
    <row r="87" spans="1:12">
      <c r="A87" s="395"/>
      <c r="B87" s="273"/>
      <c r="C87" s="205" t="s">
        <v>14</v>
      </c>
      <c r="D87" s="222">
        <f t="shared" si="56"/>
        <v>0</v>
      </c>
      <c r="E87" s="222">
        <v>0</v>
      </c>
      <c r="F87" s="222">
        <v>0</v>
      </c>
      <c r="G87" s="222">
        <v>0</v>
      </c>
      <c r="H87" s="222">
        <v>0</v>
      </c>
      <c r="I87" s="222">
        <v>0</v>
      </c>
      <c r="J87" s="273"/>
      <c r="K87" s="273"/>
      <c r="L87" s="205"/>
    </row>
    <row r="88" spans="1:12">
      <c r="A88" s="395"/>
      <c r="B88" s="273"/>
      <c r="C88" s="206" t="s">
        <v>15</v>
      </c>
      <c r="D88" s="207">
        <f>SUM(E88:I88)</f>
        <v>0</v>
      </c>
      <c r="E88" s="207">
        <v>0</v>
      </c>
      <c r="F88" s="207">
        <v>0</v>
      </c>
      <c r="G88" s="207">
        <v>0</v>
      </c>
      <c r="H88" s="207">
        <v>0</v>
      </c>
      <c r="I88" s="207">
        <v>0</v>
      </c>
      <c r="J88" s="273"/>
      <c r="K88" s="273"/>
      <c r="L88" s="205"/>
    </row>
    <row r="89" spans="1:12" ht="30">
      <c r="A89" s="395"/>
      <c r="B89" s="273"/>
      <c r="C89" s="205" t="s">
        <v>404</v>
      </c>
      <c r="D89" s="222">
        <f t="shared" si="56"/>
        <v>0</v>
      </c>
      <c r="E89" s="222">
        <v>0</v>
      </c>
      <c r="F89" s="222">
        <v>0</v>
      </c>
      <c r="G89" s="222">
        <v>0</v>
      </c>
      <c r="H89" s="222">
        <v>0</v>
      </c>
      <c r="I89" s="222">
        <v>0</v>
      </c>
      <c r="J89" s="273"/>
      <c r="K89" s="273"/>
      <c r="L89" s="205"/>
    </row>
    <row r="90" spans="1:12" ht="36" customHeight="1">
      <c r="A90" s="395"/>
      <c r="B90" s="273"/>
      <c r="C90" s="205" t="s">
        <v>405</v>
      </c>
      <c r="D90" s="222">
        <f t="shared" si="56"/>
        <v>0</v>
      </c>
      <c r="E90" s="222">
        <v>0</v>
      </c>
      <c r="F90" s="222">
        <v>0</v>
      </c>
      <c r="G90" s="222">
        <v>0</v>
      </c>
      <c r="H90" s="222">
        <v>0</v>
      </c>
      <c r="I90" s="222">
        <v>0</v>
      </c>
      <c r="J90" s="273"/>
      <c r="K90" s="273"/>
      <c r="L90" s="205"/>
    </row>
    <row r="91" spans="1:12" ht="33" customHeight="1">
      <c r="A91" s="395" t="s">
        <v>51</v>
      </c>
      <c r="B91" s="395"/>
      <c r="C91" s="395"/>
      <c r="D91" s="395"/>
      <c r="E91" s="395"/>
      <c r="F91" s="395"/>
      <c r="G91" s="395"/>
      <c r="H91" s="395"/>
      <c r="I91" s="395"/>
      <c r="J91" s="395"/>
      <c r="K91" s="395"/>
      <c r="L91" s="395"/>
    </row>
    <row r="92" spans="1:12" ht="76.5" customHeight="1">
      <c r="A92" s="395" t="s">
        <v>6</v>
      </c>
      <c r="B92" s="395"/>
      <c r="C92" s="205" t="s">
        <v>11</v>
      </c>
      <c r="D92" s="222">
        <v>3846</v>
      </c>
      <c r="E92" s="222"/>
      <c r="F92" s="222"/>
      <c r="G92" s="222">
        <v>3846</v>
      </c>
      <c r="H92" s="222"/>
      <c r="I92" s="222"/>
      <c r="J92" s="273" t="s">
        <v>966</v>
      </c>
      <c r="K92" s="273" t="s">
        <v>260</v>
      </c>
      <c r="L92" s="69">
        <v>11400</v>
      </c>
    </row>
    <row r="93" spans="1:12" ht="28.5">
      <c r="A93" s="395" t="s">
        <v>52</v>
      </c>
      <c r="B93" s="273" t="s">
        <v>261</v>
      </c>
      <c r="C93" s="206" t="s">
        <v>27</v>
      </c>
      <c r="D93" s="207">
        <f>SUM(D94:D100)</f>
        <v>23024</v>
      </c>
      <c r="E93" s="207">
        <f t="shared" ref="E93:I93" si="57">SUM(E94:E100)</f>
        <v>2647.5</v>
      </c>
      <c r="F93" s="207">
        <f t="shared" si="57"/>
        <v>542.20000000000005</v>
      </c>
      <c r="G93" s="207">
        <f t="shared" si="57"/>
        <v>19834.3</v>
      </c>
      <c r="H93" s="207">
        <f t="shared" si="57"/>
        <v>0</v>
      </c>
      <c r="I93" s="207">
        <f t="shared" si="57"/>
        <v>0</v>
      </c>
      <c r="J93" s="273"/>
      <c r="K93" s="273"/>
      <c r="L93" s="206">
        <v>77900</v>
      </c>
    </row>
    <row r="94" spans="1:12">
      <c r="A94" s="395"/>
      <c r="B94" s="273"/>
      <c r="C94" s="205" t="s">
        <v>11</v>
      </c>
      <c r="D94" s="222">
        <f t="shared" ref="D94:D97" si="58">SUM(E94:I94)</f>
        <v>0</v>
      </c>
      <c r="E94" s="222">
        <f>E102+E158+E166+E174+E182</f>
        <v>0</v>
      </c>
      <c r="F94" s="222">
        <f t="shared" ref="F94:I94" si="59">F102+F158+F166+F174+F182</f>
        <v>0</v>
      </c>
      <c r="G94" s="222">
        <f t="shared" si="59"/>
        <v>0</v>
      </c>
      <c r="H94" s="222">
        <f t="shared" si="59"/>
        <v>0</v>
      </c>
      <c r="I94" s="222">
        <f t="shared" si="59"/>
        <v>0</v>
      </c>
      <c r="J94" s="273"/>
      <c r="K94" s="273"/>
      <c r="L94" s="205" t="s">
        <v>16</v>
      </c>
    </row>
    <row r="95" spans="1:12">
      <c r="A95" s="395"/>
      <c r="B95" s="273"/>
      <c r="C95" s="205" t="s">
        <v>12</v>
      </c>
      <c r="D95" s="222">
        <f t="shared" si="58"/>
        <v>3445.2</v>
      </c>
      <c r="E95" s="222">
        <f t="shared" ref="E95:I95" si="60">E103+E159+E167+E175+E183</f>
        <v>0</v>
      </c>
      <c r="F95" s="222">
        <f t="shared" si="60"/>
        <v>0</v>
      </c>
      <c r="G95" s="222">
        <f t="shared" si="60"/>
        <v>3445.2</v>
      </c>
      <c r="H95" s="222">
        <f t="shared" si="60"/>
        <v>0</v>
      </c>
      <c r="I95" s="222">
        <f t="shared" si="60"/>
        <v>0</v>
      </c>
      <c r="J95" s="273"/>
      <c r="K95" s="273"/>
      <c r="L95" s="69">
        <v>12000</v>
      </c>
    </row>
    <row r="96" spans="1:12">
      <c r="A96" s="395"/>
      <c r="B96" s="273"/>
      <c r="C96" s="205" t="s">
        <v>13</v>
      </c>
      <c r="D96" s="222">
        <f t="shared" si="58"/>
        <v>4827.5</v>
      </c>
      <c r="E96" s="222">
        <f>E104+E160+E168+E176+E184</f>
        <v>518.5</v>
      </c>
      <c r="F96" s="222">
        <f t="shared" ref="F96:I96" si="61">F104+F160+F168+F176+F184</f>
        <v>106.2</v>
      </c>
      <c r="G96" s="222">
        <f t="shared" si="61"/>
        <v>4202.8</v>
      </c>
      <c r="H96" s="222">
        <f t="shared" si="61"/>
        <v>0</v>
      </c>
      <c r="I96" s="222">
        <f t="shared" si="61"/>
        <v>0</v>
      </c>
      <c r="J96" s="273"/>
      <c r="K96" s="273"/>
      <c r="L96" s="69">
        <v>12400</v>
      </c>
    </row>
    <row r="97" spans="1:13">
      <c r="A97" s="395"/>
      <c r="B97" s="273"/>
      <c r="C97" s="205" t="s">
        <v>14</v>
      </c>
      <c r="D97" s="222">
        <f t="shared" si="58"/>
        <v>6546.2999999999993</v>
      </c>
      <c r="E97" s="222">
        <f t="shared" ref="E97:I97" si="62">E105+E161+E169+E177+E185</f>
        <v>1643.4</v>
      </c>
      <c r="F97" s="222">
        <f>F105+F161+F169+F177+F185</f>
        <v>336.6</v>
      </c>
      <c r="G97" s="222">
        <f>G105+G161+G169+G177+G185</f>
        <v>4566.2999999999993</v>
      </c>
      <c r="H97" s="222">
        <f t="shared" si="62"/>
        <v>0</v>
      </c>
      <c r="I97" s="222">
        <f t="shared" si="62"/>
        <v>0</v>
      </c>
      <c r="J97" s="273"/>
      <c r="K97" s="273"/>
      <c r="L97" s="69">
        <v>13000</v>
      </c>
    </row>
    <row r="98" spans="1:13" ht="12.75" customHeight="1">
      <c r="A98" s="395"/>
      <c r="B98" s="273"/>
      <c r="C98" s="206" t="s">
        <v>15</v>
      </c>
      <c r="D98" s="207">
        <f>SUM(E98:I98)</f>
        <v>3435</v>
      </c>
      <c r="E98" s="207">
        <f t="shared" ref="E98:I98" si="63">E106+E162+E170+E178+E186</f>
        <v>485.6</v>
      </c>
      <c r="F98" s="207">
        <f t="shared" si="63"/>
        <v>99.4</v>
      </c>
      <c r="G98" s="207">
        <f>G106+G162+G170+G178+G186</f>
        <v>2850</v>
      </c>
      <c r="H98" s="207">
        <f t="shared" si="63"/>
        <v>0</v>
      </c>
      <c r="I98" s="207">
        <f t="shared" si="63"/>
        <v>0</v>
      </c>
      <c r="J98" s="273"/>
      <c r="K98" s="273"/>
      <c r="L98" s="69">
        <v>13500</v>
      </c>
    </row>
    <row r="99" spans="1:13" ht="30">
      <c r="A99" s="395"/>
      <c r="B99" s="273"/>
      <c r="C99" s="205" t="s">
        <v>404</v>
      </c>
      <c r="D99" s="222">
        <f t="shared" ref="D99:D100" si="64">SUM(E99:I99)</f>
        <v>2385</v>
      </c>
      <c r="E99" s="222">
        <f t="shared" ref="E99:I99" si="65">E107+E163+E171+E179+E187</f>
        <v>0</v>
      </c>
      <c r="F99" s="222">
        <f t="shared" si="65"/>
        <v>0</v>
      </c>
      <c r="G99" s="222">
        <f t="shared" si="65"/>
        <v>2385</v>
      </c>
      <c r="H99" s="222">
        <f t="shared" si="65"/>
        <v>0</v>
      </c>
      <c r="I99" s="222">
        <f t="shared" si="65"/>
        <v>0</v>
      </c>
      <c r="J99" s="273"/>
      <c r="K99" s="273"/>
      <c r="L99" s="69">
        <v>13500</v>
      </c>
    </row>
    <row r="100" spans="1:13" ht="41.25" customHeight="1">
      <c r="A100" s="395"/>
      <c r="B100" s="273"/>
      <c r="C100" s="205" t="s">
        <v>405</v>
      </c>
      <c r="D100" s="222">
        <f t="shared" si="64"/>
        <v>2385</v>
      </c>
      <c r="E100" s="222">
        <f t="shared" ref="E100:I100" si="66">E108+E164+E172+E180+E188</f>
        <v>0</v>
      </c>
      <c r="F100" s="222">
        <f t="shared" si="66"/>
        <v>0</v>
      </c>
      <c r="G100" s="222">
        <f t="shared" si="66"/>
        <v>2385</v>
      </c>
      <c r="H100" s="222">
        <f t="shared" si="66"/>
        <v>0</v>
      </c>
      <c r="I100" s="222">
        <f t="shared" si="66"/>
        <v>0</v>
      </c>
      <c r="J100" s="273"/>
      <c r="K100" s="273"/>
      <c r="L100" s="69">
        <v>13500</v>
      </c>
    </row>
    <row r="101" spans="1:13" ht="28.5">
      <c r="A101" s="395" t="s">
        <v>54</v>
      </c>
      <c r="B101" s="273" t="s">
        <v>564</v>
      </c>
      <c r="C101" s="206" t="s">
        <v>27</v>
      </c>
      <c r="D101" s="207">
        <f>SUM(D102:D108)</f>
        <v>13675.3</v>
      </c>
      <c r="E101" s="207">
        <f t="shared" ref="E101" si="67">E102+E103+E104+E105+E106+E107+E108</f>
        <v>0</v>
      </c>
      <c r="F101" s="207">
        <f t="shared" ref="F101" si="68">F102+F103+F104+F105+F106+F107+F108</f>
        <v>0</v>
      </c>
      <c r="G101" s="207">
        <f t="shared" ref="G101" si="69">SUM(G102:G108)</f>
        <v>13675.3</v>
      </c>
      <c r="H101" s="207">
        <f t="shared" ref="H101:I101" si="70">H102+H103+H104+H105+H106+H107+H108</f>
        <v>0</v>
      </c>
      <c r="I101" s="207">
        <f t="shared" si="70"/>
        <v>0</v>
      </c>
      <c r="J101" s="273" t="s">
        <v>967</v>
      </c>
      <c r="K101" s="273" t="s">
        <v>260</v>
      </c>
      <c r="L101" s="206">
        <v>77900</v>
      </c>
    </row>
    <row r="102" spans="1:13">
      <c r="A102" s="395"/>
      <c r="B102" s="273"/>
      <c r="C102" s="205" t="s">
        <v>11</v>
      </c>
      <c r="D102" s="222">
        <f t="shared" ref="D102:D104" si="71">SUM(E102:I102)</f>
        <v>0</v>
      </c>
      <c r="E102" s="222">
        <v>0</v>
      </c>
      <c r="F102" s="222">
        <v>0</v>
      </c>
      <c r="G102" s="222">
        <v>0</v>
      </c>
      <c r="H102" s="222">
        <v>0</v>
      </c>
      <c r="I102" s="222">
        <v>0</v>
      </c>
      <c r="J102" s="273"/>
      <c r="K102" s="273"/>
      <c r="L102" s="69" t="s">
        <v>16</v>
      </c>
    </row>
    <row r="103" spans="1:13">
      <c r="A103" s="395"/>
      <c r="B103" s="273"/>
      <c r="C103" s="205" t="s">
        <v>12</v>
      </c>
      <c r="D103" s="222">
        <f t="shared" si="71"/>
        <v>2615</v>
      </c>
      <c r="E103" s="222">
        <v>0</v>
      </c>
      <c r="F103" s="222">
        <v>0</v>
      </c>
      <c r="G103" s="222">
        <v>2615</v>
      </c>
      <c r="H103" s="222">
        <v>0</v>
      </c>
      <c r="I103" s="222">
        <v>0</v>
      </c>
      <c r="J103" s="273"/>
      <c r="K103" s="273"/>
      <c r="L103" s="69">
        <v>12000</v>
      </c>
    </row>
    <row r="104" spans="1:13">
      <c r="A104" s="395"/>
      <c r="B104" s="273"/>
      <c r="C104" s="205" t="s">
        <v>13</v>
      </c>
      <c r="D104" s="222">
        <f t="shared" si="71"/>
        <v>1671.6</v>
      </c>
      <c r="E104" s="222">
        <v>0</v>
      </c>
      <c r="F104" s="222">
        <v>0</v>
      </c>
      <c r="G104" s="222">
        <v>1671.6</v>
      </c>
      <c r="H104" s="222">
        <v>0</v>
      </c>
      <c r="I104" s="222">
        <v>0</v>
      </c>
      <c r="J104" s="273"/>
      <c r="K104" s="273"/>
      <c r="L104" s="69">
        <v>12400</v>
      </c>
    </row>
    <row r="105" spans="1:13">
      <c r="A105" s="395"/>
      <c r="B105" s="273"/>
      <c r="C105" s="205" t="s">
        <v>14</v>
      </c>
      <c r="D105" s="222">
        <f>SUM(E105:I105)</f>
        <v>2233.6999999999998</v>
      </c>
      <c r="E105" s="222">
        <v>0</v>
      </c>
      <c r="F105" s="222">
        <v>0</v>
      </c>
      <c r="G105" s="222">
        <f t="shared" ref="G105" si="72">G113+G121+G129+G137+G145+G153</f>
        <v>2233.6999999999998</v>
      </c>
      <c r="H105" s="222">
        <v>0</v>
      </c>
      <c r="I105" s="222">
        <v>0</v>
      </c>
      <c r="J105" s="273"/>
      <c r="K105" s="273"/>
      <c r="L105" s="69">
        <f>L113+L121+L129+L137+L145+L153</f>
        <v>13000</v>
      </c>
    </row>
    <row r="106" spans="1:13">
      <c r="A106" s="395"/>
      <c r="B106" s="273"/>
      <c r="C106" s="206" t="s">
        <v>15</v>
      </c>
      <c r="D106" s="207">
        <f>SUM(E106:I106)</f>
        <v>2385</v>
      </c>
      <c r="E106" s="207">
        <v>0</v>
      </c>
      <c r="F106" s="207">
        <v>0</v>
      </c>
      <c r="G106" s="207">
        <f>G114+G122+G130+G138+G146+G154</f>
        <v>2385</v>
      </c>
      <c r="H106" s="207">
        <v>0</v>
      </c>
      <c r="I106" s="207">
        <v>0</v>
      </c>
      <c r="J106" s="273"/>
      <c r="K106" s="273"/>
      <c r="L106" s="69">
        <f t="shared" ref="L106:L108" si="73">L114+L122+L130+L138+L146+L154</f>
        <v>13500</v>
      </c>
    </row>
    <row r="107" spans="1:13" ht="30">
      <c r="A107" s="395"/>
      <c r="B107" s="273"/>
      <c r="C107" s="205" t="s">
        <v>404</v>
      </c>
      <c r="D107" s="222">
        <f t="shared" ref="D107:D108" si="74">SUM(E107:I107)</f>
        <v>2385</v>
      </c>
      <c r="E107" s="222">
        <v>0</v>
      </c>
      <c r="F107" s="222">
        <v>0</v>
      </c>
      <c r="G107" s="222">
        <f t="shared" ref="G107" si="75">G115+G123+G131+G139+G147+G155</f>
        <v>2385</v>
      </c>
      <c r="H107" s="222">
        <v>0</v>
      </c>
      <c r="I107" s="222">
        <v>0</v>
      </c>
      <c r="J107" s="273"/>
      <c r="K107" s="273"/>
      <c r="L107" s="69">
        <f t="shared" si="73"/>
        <v>13500</v>
      </c>
    </row>
    <row r="108" spans="1:13" ht="30">
      <c r="A108" s="395"/>
      <c r="B108" s="273"/>
      <c r="C108" s="205" t="s">
        <v>405</v>
      </c>
      <c r="D108" s="222">
        <f t="shared" si="74"/>
        <v>2385</v>
      </c>
      <c r="E108" s="222">
        <v>0</v>
      </c>
      <c r="F108" s="222">
        <v>0</v>
      </c>
      <c r="G108" s="222">
        <f t="shared" ref="G108" si="76">G116+G124+G132+G140+G148+G156</f>
        <v>2385</v>
      </c>
      <c r="H108" s="222">
        <v>0</v>
      </c>
      <c r="I108" s="222">
        <v>0</v>
      </c>
      <c r="J108" s="273"/>
      <c r="K108" s="273"/>
      <c r="L108" s="69">
        <f t="shared" si="73"/>
        <v>13500</v>
      </c>
    </row>
    <row r="109" spans="1:13" s="106" customFormat="1" ht="28.5">
      <c r="A109" s="395" t="s">
        <v>565</v>
      </c>
      <c r="B109" s="273" t="s">
        <v>569</v>
      </c>
      <c r="C109" s="206" t="s">
        <v>319</v>
      </c>
      <c r="D109" s="207">
        <f>SUM(D110:D116)</f>
        <v>2190.5</v>
      </c>
      <c r="E109" s="207">
        <f t="shared" ref="E109" si="77">E110+E111+E112+E113+E114+E115+E116</f>
        <v>0</v>
      </c>
      <c r="F109" s="207">
        <f t="shared" ref="F109" si="78">F110+F111+F112+F113+F114+F115+F116</f>
        <v>0</v>
      </c>
      <c r="G109" s="207">
        <f t="shared" ref="G109" si="79">SUM(G110:G116)</f>
        <v>2190.5</v>
      </c>
      <c r="H109" s="207">
        <f t="shared" ref="H109" si="80">H110+H111+H112+H113+H114+H115+H116</f>
        <v>0</v>
      </c>
      <c r="I109" s="207">
        <f t="shared" ref="I109" si="81">I110+I111+I112+I113+I114+I115+I116</f>
        <v>0</v>
      </c>
      <c r="J109" s="273" t="s">
        <v>615</v>
      </c>
      <c r="K109" s="273" t="s">
        <v>260</v>
      </c>
      <c r="L109" s="205"/>
      <c r="M109" s="113"/>
    </row>
    <row r="110" spans="1:13" s="106" customFormat="1">
      <c r="A110" s="395"/>
      <c r="B110" s="273"/>
      <c r="C110" s="205" t="s">
        <v>11</v>
      </c>
      <c r="D110" s="222">
        <f>SUM(E110:G110)</f>
        <v>0</v>
      </c>
      <c r="E110" s="222">
        <v>0</v>
      </c>
      <c r="F110" s="222">
        <v>0</v>
      </c>
      <c r="G110" s="222">
        <v>0</v>
      </c>
      <c r="H110" s="222">
        <v>0</v>
      </c>
      <c r="I110" s="222">
        <v>0</v>
      </c>
      <c r="J110" s="273"/>
      <c r="K110" s="273"/>
      <c r="L110" s="205"/>
      <c r="M110" s="113"/>
    </row>
    <row r="111" spans="1:13" s="106" customFormat="1">
      <c r="A111" s="395"/>
      <c r="B111" s="273"/>
      <c r="C111" s="205" t="s">
        <v>12</v>
      </c>
      <c r="D111" s="222">
        <f t="shared" ref="D111:D115" si="82">SUM(E111:G111)</f>
        <v>0</v>
      </c>
      <c r="E111" s="222">
        <v>0</v>
      </c>
      <c r="F111" s="222">
        <v>0</v>
      </c>
      <c r="G111" s="222">
        <v>0</v>
      </c>
      <c r="H111" s="222">
        <v>0</v>
      </c>
      <c r="I111" s="222">
        <v>0</v>
      </c>
      <c r="J111" s="273"/>
      <c r="K111" s="273"/>
      <c r="L111" s="205"/>
      <c r="M111" s="113"/>
    </row>
    <row r="112" spans="1:13" s="106" customFormat="1">
      <c r="A112" s="395"/>
      <c r="B112" s="273"/>
      <c r="C112" s="205" t="s">
        <v>13</v>
      </c>
      <c r="D112" s="222">
        <f t="shared" si="82"/>
        <v>0</v>
      </c>
      <c r="E112" s="222">
        <v>0</v>
      </c>
      <c r="F112" s="222">
        <v>0</v>
      </c>
      <c r="G112" s="222">
        <v>0</v>
      </c>
      <c r="H112" s="222">
        <v>0</v>
      </c>
      <c r="I112" s="222">
        <v>0</v>
      </c>
      <c r="J112" s="273"/>
      <c r="K112" s="273"/>
      <c r="L112" s="205"/>
      <c r="M112" s="113"/>
    </row>
    <row r="113" spans="1:13" s="106" customFormat="1">
      <c r="A113" s="395"/>
      <c r="B113" s="273"/>
      <c r="C113" s="205" t="s">
        <v>14</v>
      </c>
      <c r="D113" s="222">
        <f t="shared" si="82"/>
        <v>690.5</v>
      </c>
      <c r="E113" s="222">
        <v>0</v>
      </c>
      <c r="F113" s="222">
        <v>0</v>
      </c>
      <c r="G113" s="222">
        <v>690.5</v>
      </c>
      <c r="H113" s="222">
        <v>0</v>
      </c>
      <c r="I113" s="222">
        <v>0</v>
      </c>
      <c r="J113" s="273"/>
      <c r="K113" s="273"/>
      <c r="L113" s="205">
        <v>2000</v>
      </c>
      <c r="M113" s="113"/>
    </row>
    <row r="114" spans="1:13" s="106" customFormat="1">
      <c r="A114" s="395"/>
      <c r="B114" s="273"/>
      <c r="C114" s="206" t="s">
        <v>15</v>
      </c>
      <c r="D114" s="207">
        <f>SUM(E114:G114)</f>
        <v>500</v>
      </c>
      <c r="E114" s="207">
        <v>0</v>
      </c>
      <c r="F114" s="207">
        <v>0</v>
      </c>
      <c r="G114" s="207">
        <v>500</v>
      </c>
      <c r="H114" s="207">
        <v>0</v>
      </c>
      <c r="I114" s="207">
        <v>0</v>
      </c>
      <c r="J114" s="273"/>
      <c r="K114" s="273"/>
      <c r="L114" s="205">
        <v>2000</v>
      </c>
      <c r="M114" s="113"/>
    </row>
    <row r="115" spans="1:13" s="106" customFormat="1" ht="30">
      <c r="A115" s="395"/>
      <c r="B115" s="273"/>
      <c r="C115" s="205" t="s">
        <v>404</v>
      </c>
      <c r="D115" s="222">
        <f t="shared" si="82"/>
        <v>500</v>
      </c>
      <c r="E115" s="222">
        <v>0</v>
      </c>
      <c r="F115" s="222">
        <v>0</v>
      </c>
      <c r="G115" s="222">
        <v>500</v>
      </c>
      <c r="H115" s="222">
        <v>0</v>
      </c>
      <c r="I115" s="222">
        <v>0</v>
      </c>
      <c r="J115" s="273"/>
      <c r="K115" s="273"/>
      <c r="L115" s="205">
        <v>2000</v>
      </c>
      <c r="M115" s="113"/>
    </row>
    <row r="116" spans="1:13" s="106" customFormat="1" ht="30">
      <c r="A116" s="395"/>
      <c r="B116" s="273"/>
      <c r="C116" s="205" t="s">
        <v>405</v>
      </c>
      <c r="D116" s="222">
        <f>SUM(E116:G116)</f>
        <v>500</v>
      </c>
      <c r="E116" s="222">
        <v>0</v>
      </c>
      <c r="F116" s="222">
        <v>0</v>
      </c>
      <c r="G116" s="222">
        <v>500</v>
      </c>
      <c r="H116" s="222">
        <v>0</v>
      </c>
      <c r="I116" s="222">
        <v>0</v>
      </c>
      <c r="J116" s="273"/>
      <c r="K116" s="273"/>
      <c r="L116" s="205">
        <v>2000</v>
      </c>
      <c r="M116" s="113"/>
    </row>
    <row r="117" spans="1:13" s="106" customFormat="1" ht="28.5">
      <c r="A117" s="395" t="s">
        <v>566</v>
      </c>
      <c r="B117" s="273" t="s">
        <v>570</v>
      </c>
      <c r="C117" s="206" t="s">
        <v>319</v>
      </c>
      <c r="D117" s="207">
        <f>SUM(D118:D124)</f>
        <v>950</v>
      </c>
      <c r="E117" s="207">
        <f t="shared" ref="E117" si="83">E118+E119+E120+E121+E122+E123+E124</f>
        <v>0</v>
      </c>
      <c r="F117" s="207">
        <f t="shared" ref="F117" si="84">F118+F119+F120+F121+F122+F123+F124</f>
        <v>0</v>
      </c>
      <c r="G117" s="207">
        <f t="shared" ref="G117" si="85">SUM(G118:G124)</f>
        <v>950</v>
      </c>
      <c r="H117" s="207">
        <f t="shared" ref="H117" si="86">H118+H119+H120+H121+H122+H123+H124</f>
        <v>0</v>
      </c>
      <c r="I117" s="207">
        <f t="shared" ref="I117" si="87">I118+I119+I120+I121+I122+I123+I124</f>
        <v>0</v>
      </c>
      <c r="J117" s="273" t="s">
        <v>968</v>
      </c>
      <c r="K117" s="273" t="s">
        <v>260</v>
      </c>
      <c r="L117" s="205"/>
      <c r="M117" s="113"/>
    </row>
    <row r="118" spans="1:13" s="106" customFormat="1">
      <c r="A118" s="395"/>
      <c r="B118" s="273"/>
      <c r="C118" s="205" t="s">
        <v>11</v>
      </c>
      <c r="D118" s="222">
        <f>SUM(E118:G118)</f>
        <v>0</v>
      </c>
      <c r="E118" s="222">
        <v>0</v>
      </c>
      <c r="F118" s="222">
        <v>0</v>
      </c>
      <c r="G118" s="222">
        <v>0</v>
      </c>
      <c r="H118" s="222">
        <v>0</v>
      </c>
      <c r="I118" s="222">
        <v>0</v>
      </c>
      <c r="J118" s="273"/>
      <c r="K118" s="273"/>
      <c r="L118" s="205"/>
      <c r="M118" s="113"/>
    </row>
    <row r="119" spans="1:13" s="106" customFormat="1">
      <c r="A119" s="395"/>
      <c r="B119" s="273"/>
      <c r="C119" s="205" t="s">
        <v>12</v>
      </c>
      <c r="D119" s="222">
        <f t="shared" ref="D119:D120" si="88">SUM(E119:G119)</f>
        <v>0</v>
      </c>
      <c r="E119" s="222">
        <v>0</v>
      </c>
      <c r="F119" s="222">
        <v>0</v>
      </c>
      <c r="G119" s="222">
        <v>0</v>
      </c>
      <c r="H119" s="222">
        <v>0</v>
      </c>
      <c r="I119" s="222">
        <v>0</v>
      </c>
      <c r="J119" s="273"/>
      <c r="K119" s="273"/>
      <c r="L119" s="205"/>
      <c r="M119" s="113"/>
    </row>
    <row r="120" spans="1:13" s="106" customFormat="1">
      <c r="A120" s="395"/>
      <c r="B120" s="273"/>
      <c r="C120" s="205" t="s">
        <v>13</v>
      </c>
      <c r="D120" s="222">
        <f t="shared" si="88"/>
        <v>0</v>
      </c>
      <c r="E120" s="222">
        <v>0</v>
      </c>
      <c r="F120" s="222">
        <v>0</v>
      </c>
      <c r="G120" s="222">
        <v>0</v>
      </c>
      <c r="H120" s="222">
        <v>0</v>
      </c>
      <c r="I120" s="222">
        <v>0</v>
      </c>
      <c r="J120" s="273"/>
      <c r="K120" s="273"/>
      <c r="L120" s="205"/>
      <c r="M120" s="113"/>
    </row>
    <row r="121" spans="1:13" s="106" customFormat="1">
      <c r="A121" s="395"/>
      <c r="B121" s="273"/>
      <c r="C121" s="205" t="s">
        <v>14</v>
      </c>
      <c r="D121" s="222">
        <f>SUM(F121:G121)</f>
        <v>200</v>
      </c>
      <c r="E121" s="222">
        <v>0</v>
      </c>
      <c r="F121" s="222">
        <v>0</v>
      </c>
      <c r="G121" s="222">
        <v>200</v>
      </c>
      <c r="H121" s="222">
        <v>0</v>
      </c>
      <c r="I121" s="222">
        <v>0</v>
      </c>
      <c r="J121" s="273"/>
      <c r="K121" s="273"/>
      <c r="L121" s="205">
        <v>2000</v>
      </c>
      <c r="M121" s="113"/>
    </row>
    <row r="122" spans="1:13" s="106" customFormat="1">
      <c r="A122" s="395"/>
      <c r="B122" s="273"/>
      <c r="C122" s="206" t="s">
        <v>15</v>
      </c>
      <c r="D122" s="207">
        <f>SUM(F122:G122)</f>
        <v>250</v>
      </c>
      <c r="E122" s="207">
        <v>0</v>
      </c>
      <c r="F122" s="207">
        <v>0</v>
      </c>
      <c r="G122" s="207">
        <v>250</v>
      </c>
      <c r="H122" s="207">
        <v>0</v>
      </c>
      <c r="I122" s="207">
        <v>0</v>
      </c>
      <c r="J122" s="273"/>
      <c r="K122" s="273"/>
      <c r="L122" s="205">
        <v>2000</v>
      </c>
      <c r="M122" s="113"/>
    </row>
    <row r="123" spans="1:13" s="106" customFormat="1" ht="30">
      <c r="A123" s="395"/>
      <c r="B123" s="273"/>
      <c r="C123" s="205" t="s">
        <v>404</v>
      </c>
      <c r="D123" s="222">
        <f>SUM(F123:G123)</f>
        <v>250</v>
      </c>
      <c r="E123" s="222">
        <v>0</v>
      </c>
      <c r="F123" s="222">
        <v>0</v>
      </c>
      <c r="G123" s="222">
        <v>250</v>
      </c>
      <c r="H123" s="222">
        <v>0</v>
      </c>
      <c r="I123" s="222">
        <v>0</v>
      </c>
      <c r="J123" s="273"/>
      <c r="K123" s="273"/>
      <c r="L123" s="205">
        <v>2000</v>
      </c>
      <c r="M123" s="113"/>
    </row>
    <row r="124" spans="1:13" s="106" customFormat="1" ht="30">
      <c r="A124" s="395"/>
      <c r="B124" s="273"/>
      <c r="C124" s="205" t="s">
        <v>405</v>
      </c>
      <c r="D124" s="222">
        <f>SUM(F124:G124)</f>
        <v>250</v>
      </c>
      <c r="E124" s="222">
        <v>0</v>
      </c>
      <c r="F124" s="222">
        <v>0</v>
      </c>
      <c r="G124" s="222">
        <v>250</v>
      </c>
      <c r="H124" s="222">
        <v>0</v>
      </c>
      <c r="I124" s="222">
        <v>0</v>
      </c>
      <c r="J124" s="273"/>
      <c r="K124" s="273"/>
      <c r="L124" s="205">
        <v>2000</v>
      </c>
      <c r="M124" s="113"/>
    </row>
    <row r="125" spans="1:13" s="106" customFormat="1" ht="28.5">
      <c r="A125" s="395" t="s">
        <v>567</v>
      </c>
      <c r="B125" s="273" t="s">
        <v>571</v>
      </c>
      <c r="C125" s="206" t="s">
        <v>319</v>
      </c>
      <c r="D125" s="207">
        <f>SUM(D126:D132)</f>
        <v>0</v>
      </c>
      <c r="E125" s="207">
        <f t="shared" ref="E125" si="89">E126+E127+E128+E129+E130+E131+E132</f>
        <v>0</v>
      </c>
      <c r="F125" s="207">
        <f t="shared" ref="F125" si="90">F126+F127+F128+F129+F130+F131+F132</f>
        <v>0</v>
      </c>
      <c r="G125" s="207">
        <f t="shared" ref="G125" si="91">SUM(G126:G132)</f>
        <v>0</v>
      </c>
      <c r="H125" s="70">
        <f t="shared" ref="H125" si="92">H126+H127+H128+H129+H130+H131+H132</f>
        <v>0</v>
      </c>
      <c r="I125" s="70">
        <f t="shared" ref="I125" si="93">I126+I127+I128+I129+I130+I131+I132</f>
        <v>0</v>
      </c>
      <c r="J125" s="273" t="s">
        <v>257</v>
      </c>
      <c r="K125" s="273" t="s">
        <v>260</v>
      </c>
      <c r="L125" s="205"/>
      <c r="M125" s="113"/>
    </row>
    <row r="126" spans="1:13" s="106" customFormat="1">
      <c r="A126" s="395"/>
      <c r="B126" s="273"/>
      <c r="C126" s="205" t="s">
        <v>11</v>
      </c>
      <c r="D126" s="222">
        <f>SUM(E126:G126)</f>
        <v>0</v>
      </c>
      <c r="E126" s="222">
        <v>0</v>
      </c>
      <c r="F126" s="222">
        <v>0</v>
      </c>
      <c r="G126" s="222">
        <v>0</v>
      </c>
      <c r="H126" s="71">
        <v>0</v>
      </c>
      <c r="I126" s="71">
        <v>0</v>
      </c>
      <c r="J126" s="273"/>
      <c r="K126" s="273"/>
      <c r="L126" s="205"/>
      <c r="M126" s="113"/>
    </row>
    <row r="127" spans="1:13" s="106" customFormat="1">
      <c r="A127" s="395"/>
      <c r="B127" s="273"/>
      <c r="C127" s="205" t="s">
        <v>12</v>
      </c>
      <c r="D127" s="222">
        <f t="shared" ref="D127:D128" si="94">SUM(E127:G127)</f>
        <v>0</v>
      </c>
      <c r="E127" s="222">
        <v>0</v>
      </c>
      <c r="F127" s="222">
        <v>0</v>
      </c>
      <c r="G127" s="222">
        <v>0</v>
      </c>
      <c r="H127" s="71">
        <v>0</v>
      </c>
      <c r="I127" s="71">
        <v>0</v>
      </c>
      <c r="J127" s="273"/>
      <c r="K127" s="273"/>
      <c r="L127" s="205"/>
      <c r="M127" s="113"/>
    </row>
    <row r="128" spans="1:13" s="106" customFormat="1">
      <c r="A128" s="395"/>
      <c r="B128" s="273"/>
      <c r="C128" s="205" t="s">
        <v>13</v>
      </c>
      <c r="D128" s="222">
        <f t="shared" si="94"/>
        <v>0</v>
      </c>
      <c r="E128" s="222">
        <v>0</v>
      </c>
      <c r="F128" s="222">
        <v>0</v>
      </c>
      <c r="G128" s="222">
        <v>0</v>
      </c>
      <c r="H128" s="71">
        <v>0</v>
      </c>
      <c r="I128" s="71">
        <v>0</v>
      </c>
      <c r="J128" s="273"/>
      <c r="K128" s="273"/>
      <c r="L128" s="205"/>
      <c r="M128" s="113"/>
    </row>
    <row r="129" spans="1:13" s="106" customFormat="1">
      <c r="A129" s="395"/>
      <c r="B129" s="273"/>
      <c r="C129" s="205" t="s">
        <v>14</v>
      </c>
      <c r="D129" s="222">
        <f>SUM(F129:G129)</f>
        <v>0</v>
      </c>
      <c r="E129" s="222">
        <v>0</v>
      </c>
      <c r="F129" s="222">
        <v>0</v>
      </c>
      <c r="G129" s="222">
        <v>0</v>
      </c>
      <c r="H129" s="71">
        <v>0</v>
      </c>
      <c r="I129" s="71">
        <v>0</v>
      </c>
      <c r="J129" s="273"/>
      <c r="K129" s="273"/>
      <c r="L129" s="205">
        <v>300</v>
      </c>
      <c r="M129" s="113"/>
    </row>
    <row r="130" spans="1:13" s="106" customFormat="1">
      <c r="A130" s="395"/>
      <c r="B130" s="273"/>
      <c r="C130" s="206" t="s">
        <v>15</v>
      </c>
      <c r="D130" s="207">
        <f>SUM(F130:G130)</f>
        <v>0</v>
      </c>
      <c r="E130" s="207">
        <v>0</v>
      </c>
      <c r="F130" s="207">
        <v>0</v>
      </c>
      <c r="G130" s="207">
        <v>0</v>
      </c>
      <c r="H130" s="70">
        <v>0</v>
      </c>
      <c r="I130" s="70">
        <v>0</v>
      </c>
      <c r="J130" s="273"/>
      <c r="K130" s="273"/>
      <c r="L130" s="205">
        <v>300</v>
      </c>
      <c r="M130" s="113"/>
    </row>
    <row r="131" spans="1:13" s="106" customFormat="1" ht="42.75" customHeight="1">
      <c r="A131" s="395"/>
      <c r="B131" s="273"/>
      <c r="C131" s="205" t="s">
        <v>404</v>
      </c>
      <c r="D131" s="222">
        <f>SUM(F131:G131)</f>
        <v>0</v>
      </c>
      <c r="E131" s="222">
        <v>0</v>
      </c>
      <c r="F131" s="222">
        <v>0</v>
      </c>
      <c r="G131" s="222">
        <v>0</v>
      </c>
      <c r="H131" s="71">
        <v>0</v>
      </c>
      <c r="I131" s="71">
        <v>0</v>
      </c>
      <c r="J131" s="273"/>
      <c r="K131" s="273"/>
      <c r="L131" s="205">
        <v>300</v>
      </c>
      <c r="M131" s="113"/>
    </row>
    <row r="132" spans="1:13" s="106" customFormat="1" ht="42" customHeight="1">
      <c r="A132" s="395"/>
      <c r="B132" s="273"/>
      <c r="C132" s="205" t="s">
        <v>405</v>
      </c>
      <c r="D132" s="222">
        <f>SUM(F132:G132)</f>
        <v>0</v>
      </c>
      <c r="E132" s="222">
        <v>0</v>
      </c>
      <c r="F132" s="222">
        <v>0</v>
      </c>
      <c r="G132" s="222">
        <v>0</v>
      </c>
      <c r="H132" s="71">
        <v>0</v>
      </c>
      <c r="I132" s="71">
        <v>0</v>
      </c>
      <c r="J132" s="273"/>
      <c r="K132" s="273"/>
      <c r="L132" s="205">
        <v>300</v>
      </c>
      <c r="M132" s="113"/>
    </row>
    <row r="133" spans="1:13" s="106" customFormat="1" ht="28.5">
      <c r="A133" s="395" t="s">
        <v>568</v>
      </c>
      <c r="B133" s="273" t="s">
        <v>572</v>
      </c>
      <c r="C133" s="206" t="s">
        <v>319</v>
      </c>
      <c r="D133" s="207">
        <f>SUM(D134:D140)</f>
        <v>2028.2</v>
      </c>
      <c r="E133" s="207">
        <f t="shared" ref="E133" si="95">E134+E135+E136+E137+E138+E139+E140</f>
        <v>0</v>
      </c>
      <c r="F133" s="207">
        <f t="shared" ref="F133" si="96">F134+F135+F136+F137+F138+F139+F140</f>
        <v>0</v>
      </c>
      <c r="G133" s="207">
        <f t="shared" ref="G133" si="97">SUM(G134:G140)</f>
        <v>2028.2</v>
      </c>
      <c r="H133" s="70">
        <f t="shared" ref="H133" si="98">H134+H135+H136+H137+H138+H139+H140</f>
        <v>0</v>
      </c>
      <c r="I133" s="70">
        <f t="shared" ref="I133" si="99">I134+I135+I136+I137+I138+I139+I140</f>
        <v>0</v>
      </c>
      <c r="J133" s="273" t="s">
        <v>967</v>
      </c>
      <c r="K133" s="273" t="s">
        <v>260</v>
      </c>
      <c r="L133" s="205"/>
      <c r="M133" s="113"/>
    </row>
    <row r="134" spans="1:13" s="106" customFormat="1">
      <c r="A134" s="395"/>
      <c r="B134" s="273"/>
      <c r="C134" s="205" t="s">
        <v>11</v>
      </c>
      <c r="D134" s="222">
        <f>SUM(E134:G134)</f>
        <v>0</v>
      </c>
      <c r="E134" s="222">
        <v>0</v>
      </c>
      <c r="F134" s="222">
        <v>0</v>
      </c>
      <c r="G134" s="222">
        <v>0</v>
      </c>
      <c r="H134" s="71">
        <v>0</v>
      </c>
      <c r="I134" s="71">
        <v>0</v>
      </c>
      <c r="J134" s="273"/>
      <c r="K134" s="273"/>
      <c r="L134" s="205"/>
      <c r="M134" s="113"/>
    </row>
    <row r="135" spans="1:13" s="106" customFormat="1">
      <c r="A135" s="395"/>
      <c r="B135" s="273"/>
      <c r="C135" s="205" t="s">
        <v>12</v>
      </c>
      <c r="D135" s="222">
        <f t="shared" ref="D135:D136" si="100">SUM(E135:G135)</f>
        <v>0</v>
      </c>
      <c r="E135" s="222">
        <v>0</v>
      </c>
      <c r="F135" s="222">
        <v>0</v>
      </c>
      <c r="G135" s="222">
        <v>0</v>
      </c>
      <c r="H135" s="71">
        <v>0</v>
      </c>
      <c r="I135" s="71">
        <v>0</v>
      </c>
      <c r="J135" s="273"/>
      <c r="K135" s="273"/>
      <c r="L135" s="205"/>
      <c r="M135" s="113"/>
    </row>
    <row r="136" spans="1:13" s="106" customFormat="1">
      <c r="A136" s="395"/>
      <c r="B136" s="273"/>
      <c r="C136" s="205" t="s">
        <v>13</v>
      </c>
      <c r="D136" s="222">
        <f t="shared" si="100"/>
        <v>0</v>
      </c>
      <c r="E136" s="222">
        <v>0</v>
      </c>
      <c r="F136" s="222">
        <v>0</v>
      </c>
      <c r="G136" s="222">
        <v>0</v>
      </c>
      <c r="H136" s="71">
        <v>0</v>
      </c>
      <c r="I136" s="71">
        <v>0</v>
      </c>
      <c r="J136" s="273"/>
      <c r="K136" s="273"/>
      <c r="L136" s="205"/>
      <c r="M136" s="113"/>
    </row>
    <row r="137" spans="1:13" s="106" customFormat="1">
      <c r="A137" s="395"/>
      <c r="B137" s="273"/>
      <c r="C137" s="205" t="s">
        <v>14</v>
      </c>
      <c r="D137" s="222">
        <f>SUM(F137:G137)</f>
        <v>213.2</v>
      </c>
      <c r="E137" s="222">
        <v>0</v>
      </c>
      <c r="F137" s="222">
        <v>0</v>
      </c>
      <c r="G137" s="222">
        <v>213.2</v>
      </c>
      <c r="H137" s="71">
        <v>0</v>
      </c>
      <c r="I137" s="71">
        <v>0</v>
      </c>
      <c r="J137" s="273"/>
      <c r="K137" s="273"/>
      <c r="L137" s="205">
        <v>3000</v>
      </c>
      <c r="M137" s="113"/>
    </row>
    <row r="138" spans="1:13" s="106" customFormat="1">
      <c r="A138" s="395"/>
      <c r="B138" s="273"/>
      <c r="C138" s="206" t="s">
        <v>15</v>
      </c>
      <c r="D138" s="207">
        <f>SUM(F138:G138)</f>
        <v>605</v>
      </c>
      <c r="E138" s="207">
        <v>0</v>
      </c>
      <c r="F138" s="207">
        <v>0</v>
      </c>
      <c r="G138" s="207">
        <v>605</v>
      </c>
      <c r="H138" s="70">
        <v>0</v>
      </c>
      <c r="I138" s="70">
        <v>0</v>
      </c>
      <c r="J138" s="273"/>
      <c r="K138" s="273"/>
      <c r="L138" s="205">
        <v>3250</v>
      </c>
      <c r="M138" s="113"/>
    </row>
    <row r="139" spans="1:13" s="106" customFormat="1" ht="44.25" customHeight="1">
      <c r="A139" s="395"/>
      <c r="B139" s="273"/>
      <c r="C139" s="205" t="s">
        <v>404</v>
      </c>
      <c r="D139" s="222">
        <f>SUM(F139:G139)</f>
        <v>605</v>
      </c>
      <c r="E139" s="222">
        <v>0</v>
      </c>
      <c r="F139" s="222">
        <v>0</v>
      </c>
      <c r="G139" s="222">
        <v>605</v>
      </c>
      <c r="H139" s="71">
        <v>0</v>
      </c>
      <c r="I139" s="71">
        <v>0</v>
      </c>
      <c r="J139" s="273"/>
      <c r="K139" s="273"/>
      <c r="L139" s="205">
        <v>3250</v>
      </c>
      <c r="M139" s="113"/>
    </row>
    <row r="140" spans="1:13" s="106" customFormat="1" ht="39.75" customHeight="1">
      <c r="A140" s="395"/>
      <c r="B140" s="273"/>
      <c r="C140" s="205" t="s">
        <v>405</v>
      </c>
      <c r="D140" s="222">
        <f>SUM(F140:G140)</f>
        <v>605</v>
      </c>
      <c r="E140" s="222">
        <v>0</v>
      </c>
      <c r="F140" s="222">
        <v>0</v>
      </c>
      <c r="G140" s="222">
        <v>605</v>
      </c>
      <c r="H140" s="71">
        <v>0</v>
      </c>
      <c r="I140" s="71">
        <v>0</v>
      </c>
      <c r="J140" s="273"/>
      <c r="K140" s="273"/>
      <c r="L140" s="205">
        <v>3250</v>
      </c>
      <c r="M140" s="113"/>
    </row>
    <row r="141" spans="1:13" s="106" customFormat="1" ht="28.5">
      <c r="A141" s="395" t="s">
        <v>575</v>
      </c>
      <c r="B141" s="273" t="s">
        <v>573</v>
      </c>
      <c r="C141" s="206" t="s">
        <v>319</v>
      </c>
      <c r="D141" s="207">
        <f>SUM(D142:D148)</f>
        <v>1790</v>
      </c>
      <c r="E141" s="207">
        <f t="shared" ref="E141" si="101">E142+E143+E144+E145+E146+E147+E148</f>
        <v>0</v>
      </c>
      <c r="F141" s="207">
        <f t="shared" ref="F141" si="102">F142+F143+F144+F145+F146+F147+F148</f>
        <v>0</v>
      </c>
      <c r="G141" s="207">
        <f t="shared" ref="G141" si="103">SUM(G142:G148)</f>
        <v>1790</v>
      </c>
      <c r="H141" s="70">
        <f t="shared" ref="H141" si="104">H142+H143+H144+H145+H146+H147+H148</f>
        <v>0</v>
      </c>
      <c r="I141" s="70">
        <f t="shared" ref="I141" si="105">I142+I143+I144+I145+I146+I147+I148</f>
        <v>0</v>
      </c>
      <c r="J141" s="273" t="s">
        <v>969</v>
      </c>
      <c r="K141" s="273" t="s">
        <v>260</v>
      </c>
      <c r="L141" s="205"/>
      <c r="M141" s="113"/>
    </row>
    <row r="142" spans="1:13" s="106" customFormat="1">
      <c r="A142" s="395"/>
      <c r="B142" s="273"/>
      <c r="C142" s="205" t="s">
        <v>11</v>
      </c>
      <c r="D142" s="222">
        <f>SUM(E142:G142)</f>
        <v>0</v>
      </c>
      <c r="E142" s="222">
        <v>0</v>
      </c>
      <c r="F142" s="222">
        <v>0</v>
      </c>
      <c r="G142" s="222">
        <v>0</v>
      </c>
      <c r="H142" s="71">
        <v>0</v>
      </c>
      <c r="I142" s="71">
        <v>0</v>
      </c>
      <c r="J142" s="273"/>
      <c r="K142" s="273"/>
      <c r="L142" s="205"/>
      <c r="M142" s="113"/>
    </row>
    <row r="143" spans="1:13" s="106" customFormat="1">
      <c r="A143" s="395"/>
      <c r="B143" s="273"/>
      <c r="C143" s="205" t="s">
        <v>12</v>
      </c>
      <c r="D143" s="222">
        <f t="shared" ref="D143:D144" si="106">SUM(E143:G143)</f>
        <v>0</v>
      </c>
      <c r="E143" s="222">
        <v>0</v>
      </c>
      <c r="F143" s="222">
        <v>0</v>
      </c>
      <c r="G143" s="222">
        <v>0</v>
      </c>
      <c r="H143" s="71">
        <v>0</v>
      </c>
      <c r="I143" s="71">
        <v>0</v>
      </c>
      <c r="J143" s="273"/>
      <c r="K143" s="273"/>
      <c r="L143" s="205"/>
      <c r="M143" s="113"/>
    </row>
    <row r="144" spans="1:13" s="106" customFormat="1">
      <c r="A144" s="395"/>
      <c r="B144" s="273"/>
      <c r="C144" s="205" t="s">
        <v>13</v>
      </c>
      <c r="D144" s="222">
        <f t="shared" si="106"/>
        <v>0</v>
      </c>
      <c r="E144" s="222">
        <v>0</v>
      </c>
      <c r="F144" s="222">
        <v>0</v>
      </c>
      <c r="G144" s="222">
        <v>0</v>
      </c>
      <c r="H144" s="71">
        <v>0</v>
      </c>
      <c r="I144" s="71">
        <v>0</v>
      </c>
      <c r="J144" s="273"/>
      <c r="K144" s="273"/>
      <c r="L144" s="205"/>
      <c r="M144" s="113"/>
    </row>
    <row r="145" spans="1:13" s="106" customFormat="1">
      <c r="A145" s="395"/>
      <c r="B145" s="273"/>
      <c r="C145" s="205" t="s">
        <v>14</v>
      </c>
      <c r="D145" s="222">
        <f>SUM(F145:G145)</f>
        <v>530</v>
      </c>
      <c r="E145" s="222">
        <v>0</v>
      </c>
      <c r="F145" s="222">
        <v>0</v>
      </c>
      <c r="G145" s="222">
        <v>530</v>
      </c>
      <c r="H145" s="71">
        <v>0</v>
      </c>
      <c r="I145" s="71">
        <v>0</v>
      </c>
      <c r="J145" s="273"/>
      <c r="K145" s="273"/>
      <c r="L145" s="205">
        <v>4700</v>
      </c>
      <c r="M145" s="113"/>
    </row>
    <row r="146" spans="1:13" s="106" customFormat="1">
      <c r="A146" s="395"/>
      <c r="B146" s="273"/>
      <c r="C146" s="206" t="s">
        <v>15</v>
      </c>
      <c r="D146" s="207">
        <f>SUM(F146:I146)</f>
        <v>420</v>
      </c>
      <c r="E146" s="207">
        <v>0</v>
      </c>
      <c r="F146" s="207">
        <v>0</v>
      </c>
      <c r="G146" s="207">
        <v>420</v>
      </c>
      <c r="H146" s="70">
        <v>0</v>
      </c>
      <c r="I146" s="70">
        <v>0</v>
      </c>
      <c r="J146" s="273"/>
      <c r="K146" s="273"/>
      <c r="L146" s="205">
        <v>4950</v>
      </c>
      <c r="M146" s="113"/>
    </row>
    <row r="147" spans="1:13" s="106" customFormat="1" ht="33.75" customHeight="1">
      <c r="A147" s="395"/>
      <c r="B147" s="273"/>
      <c r="C147" s="205" t="s">
        <v>404</v>
      </c>
      <c r="D147" s="222">
        <f>SUM(F147:G147)</f>
        <v>420</v>
      </c>
      <c r="E147" s="222">
        <v>0</v>
      </c>
      <c r="F147" s="222">
        <v>0</v>
      </c>
      <c r="G147" s="222">
        <v>420</v>
      </c>
      <c r="H147" s="71">
        <v>0</v>
      </c>
      <c r="I147" s="71">
        <v>0</v>
      </c>
      <c r="J147" s="273"/>
      <c r="K147" s="273"/>
      <c r="L147" s="205">
        <v>4950</v>
      </c>
      <c r="M147" s="113"/>
    </row>
    <row r="148" spans="1:13" s="106" customFormat="1" ht="30.75" customHeight="1">
      <c r="A148" s="395"/>
      <c r="B148" s="273"/>
      <c r="C148" s="205" t="s">
        <v>405</v>
      </c>
      <c r="D148" s="222">
        <f>SUM(F148:G148)</f>
        <v>420</v>
      </c>
      <c r="E148" s="222">
        <v>0</v>
      </c>
      <c r="F148" s="222">
        <v>0</v>
      </c>
      <c r="G148" s="222">
        <v>420</v>
      </c>
      <c r="H148" s="71">
        <v>0</v>
      </c>
      <c r="I148" s="71">
        <v>0</v>
      </c>
      <c r="J148" s="273"/>
      <c r="K148" s="273"/>
      <c r="L148" s="205">
        <v>4950</v>
      </c>
      <c r="M148" s="113"/>
    </row>
    <row r="149" spans="1:13" s="106" customFormat="1" ht="28.5">
      <c r="A149" s="395" t="s">
        <v>576</v>
      </c>
      <c r="B149" s="273" t="s">
        <v>574</v>
      </c>
      <c r="C149" s="206" t="s">
        <v>319</v>
      </c>
      <c r="D149" s="207">
        <f>SUM(D150:D156)</f>
        <v>2430</v>
      </c>
      <c r="E149" s="207">
        <f t="shared" ref="E149" si="107">E150+E151+E152+E153+E154+E155+E156</f>
        <v>0</v>
      </c>
      <c r="F149" s="207">
        <f t="shared" ref="F149" si="108">F150+F151+F152+F153+F154+F155+F156</f>
        <v>0</v>
      </c>
      <c r="G149" s="207">
        <f t="shared" ref="G149" si="109">SUM(G150:G156)</f>
        <v>2430</v>
      </c>
      <c r="H149" s="70">
        <f t="shared" ref="H149" si="110">H150+H151+H152+H153+H154+H155+H156</f>
        <v>0</v>
      </c>
      <c r="I149" s="70">
        <f t="shared" ref="I149" si="111">I150+I151+I152+I153+I154+I155+I156</f>
        <v>0</v>
      </c>
      <c r="J149" s="273" t="s">
        <v>969</v>
      </c>
      <c r="K149" s="273" t="s">
        <v>260</v>
      </c>
      <c r="L149" s="205"/>
      <c r="M149" s="113"/>
    </row>
    <row r="150" spans="1:13" s="106" customFormat="1">
      <c r="A150" s="395"/>
      <c r="B150" s="273"/>
      <c r="C150" s="205" t="s">
        <v>11</v>
      </c>
      <c r="D150" s="222">
        <f>SUM(E150:G150)</f>
        <v>0</v>
      </c>
      <c r="E150" s="222">
        <v>0</v>
      </c>
      <c r="F150" s="222">
        <v>0</v>
      </c>
      <c r="G150" s="222">
        <v>0</v>
      </c>
      <c r="H150" s="71">
        <v>0</v>
      </c>
      <c r="I150" s="71">
        <v>0</v>
      </c>
      <c r="J150" s="273"/>
      <c r="K150" s="273"/>
      <c r="L150" s="205"/>
      <c r="M150" s="113"/>
    </row>
    <row r="151" spans="1:13" s="106" customFormat="1">
      <c r="A151" s="395"/>
      <c r="B151" s="273"/>
      <c r="C151" s="205" t="s">
        <v>12</v>
      </c>
      <c r="D151" s="222">
        <f t="shared" ref="D151:D152" si="112">SUM(E151:G151)</f>
        <v>0</v>
      </c>
      <c r="E151" s="222">
        <v>0</v>
      </c>
      <c r="F151" s="222">
        <v>0</v>
      </c>
      <c r="G151" s="222">
        <v>0</v>
      </c>
      <c r="H151" s="71">
        <v>0</v>
      </c>
      <c r="I151" s="71">
        <v>0</v>
      </c>
      <c r="J151" s="273"/>
      <c r="K151" s="273"/>
      <c r="L151" s="205"/>
      <c r="M151" s="113"/>
    </row>
    <row r="152" spans="1:13" s="106" customFormat="1">
      <c r="A152" s="395"/>
      <c r="B152" s="273"/>
      <c r="C152" s="205" t="s">
        <v>13</v>
      </c>
      <c r="D152" s="222">
        <f t="shared" si="112"/>
        <v>0</v>
      </c>
      <c r="E152" s="222">
        <v>0</v>
      </c>
      <c r="F152" s="222">
        <v>0</v>
      </c>
      <c r="G152" s="222">
        <v>0</v>
      </c>
      <c r="H152" s="71">
        <v>0</v>
      </c>
      <c r="I152" s="71">
        <v>0</v>
      </c>
      <c r="J152" s="273"/>
      <c r="K152" s="273"/>
      <c r="L152" s="205"/>
      <c r="M152" s="113"/>
    </row>
    <row r="153" spans="1:13" s="106" customFormat="1">
      <c r="A153" s="395"/>
      <c r="B153" s="273"/>
      <c r="C153" s="205" t="s">
        <v>14</v>
      </c>
      <c r="D153" s="222">
        <f>SUM(F153:G153)</f>
        <v>600</v>
      </c>
      <c r="E153" s="222">
        <v>0</v>
      </c>
      <c r="F153" s="222">
        <v>0</v>
      </c>
      <c r="G153" s="222">
        <v>600</v>
      </c>
      <c r="H153" s="71">
        <v>0</v>
      </c>
      <c r="I153" s="71">
        <v>0</v>
      </c>
      <c r="J153" s="273"/>
      <c r="K153" s="273"/>
      <c r="L153" s="205">
        <v>1000</v>
      </c>
      <c r="M153" s="113"/>
    </row>
    <row r="154" spans="1:13" s="106" customFormat="1">
      <c r="A154" s="395"/>
      <c r="B154" s="273"/>
      <c r="C154" s="206" t="s">
        <v>15</v>
      </c>
      <c r="D154" s="207">
        <f>SUM(F154:G154)</f>
        <v>610</v>
      </c>
      <c r="E154" s="207">
        <v>0</v>
      </c>
      <c r="F154" s="207">
        <v>0</v>
      </c>
      <c r="G154" s="207">
        <v>610</v>
      </c>
      <c r="H154" s="70">
        <v>0</v>
      </c>
      <c r="I154" s="70">
        <v>0</v>
      </c>
      <c r="J154" s="273"/>
      <c r="K154" s="273"/>
      <c r="L154" s="205">
        <v>1000</v>
      </c>
      <c r="M154" s="113"/>
    </row>
    <row r="155" spans="1:13" s="106" customFormat="1" ht="30">
      <c r="A155" s="395"/>
      <c r="B155" s="273"/>
      <c r="C155" s="205" t="s">
        <v>404</v>
      </c>
      <c r="D155" s="222">
        <f>SUM(F155:G155)</f>
        <v>610</v>
      </c>
      <c r="E155" s="222">
        <v>0</v>
      </c>
      <c r="F155" s="222">
        <v>0</v>
      </c>
      <c r="G155" s="222">
        <v>610</v>
      </c>
      <c r="H155" s="71">
        <v>0</v>
      </c>
      <c r="I155" s="71">
        <v>0</v>
      </c>
      <c r="J155" s="273"/>
      <c r="K155" s="273"/>
      <c r="L155" s="205">
        <v>1000</v>
      </c>
      <c r="M155" s="113"/>
    </row>
    <row r="156" spans="1:13" s="106" customFormat="1" ht="30">
      <c r="A156" s="395"/>
      <c r="B156" s="273"/>
      <c r="C156" s="205" t="s">
        <v>405</v>
      </c>
      <c r="D156" s="222">
        <f>SUM(F156:G156)</f>
        <v>610</v>
      </c>
      <c r="E156" s="222">
        <v>0</v>
      </c>
      <c r="F156" s="222">
        <v>0</v>
      </c>
      <c r="G156" s="222">
        <v>610</v>
      </c>
      <c r="H156" s="71">
        <v>0</v>
      </c>
      <c r="I156" s="71">
        <v>0</v>
      </c>
      <c r="J156" s="273"/>
      <c r="K156" s="273"/>
      <c r="L156" s="205">
        <v>1000</v>
      </c>
      <c r="M156" s="113"/>
    </row>
    <row r="157" spans="1:13" ht="28.5">
      <c r="A157" s="395" t="s">
        <v>55</v>
      </c>
      <c r="B157" s="273" t="s">
        <v>262</v>
      </c>
      <c r="C157" s="206" t="s">
        <v>27</v>
      </c>
      <c r="D157" s="207">
        <f>SUM(D158:D164)</f>
        <v>531.70000000000005</v>
      </c>
      <c r="E157" s="207">
        <f t="shared" ref="E157" si="113">E158+E159+E160+E161+E162+E163+E164</f>
        <v>0</v>
      </c>
      <c r="F157" s="207">
        <f t="shared" ref="F157" si="114">F158+F159+F160+F161+F162+F163+F164</f>
        <v>0</v>
      </c>
      <c r="G157" s="207">
        <f t="shared" ref="G157" si="115">SUM(G158:G164)</f>
        <v>531.70000000000005</v>
      </c>
      <c r="H157" s="207">
        <f t="shared" ref="H157" si="116">H158+H159+H160+H161+H162+H163+H164</f>
        <v>0</v>
      </c>
      <c r="I157" s="207">
        <f t="shared" ref="I157" si="117">I158+I159+I160+I161+I162+I163+I164</f>
        <v>0</v>
      </c>
      <c r="J157" s="273" t="s">
        <v>263</v>
      </c>
      <c r="K157" s="273" t="s">
        <v>264</v>
      </c>
      <c r="L157" s="206">
        <v>2</v>
      </c>
    </row>
    <row r="158" spans="1:13">
      <c r="A158" s="395"/>
      <c r="B158" s="273"/>
      <c r="C158" s="205" t="s">
        <v>11</v>
      </c>
      <c r="D158" s="222">
        <f t="shared" ref="D158:D161" si="118">SUM(E158:I158)</f>
        <v>0</v>
      </c>
      <c r="E158" s="222">
        <v>0</v>
      </c>
      <c r="F158" s="222">
        <v>0</v>
      </c>
      <c r="G158" s="222">
        <v>0</v>
      </c>
      <c r="H158" s="222">
        <v>0</v>
      </c>
      <c r="I158" s="222">
        <v>0</v>
      </c>
      <c r="J158" s="273"/>
      <c r="K158" s="273"/>
      <c r="L158" s="205" t="s">
        <v>16</v>
      </c>
    </row>
    <row r="159" spans="1:13">
      <c r="A159" s="395"/>
      <c r="B159" s="273"/>
      <c r="C159" s="205" t="s">
        <v>12</v>
      </c>
      <c r="D159" s="222">
        <f t="shared" si="118"/>
        <v>70</v>
      </c>
      <c r="E159" s="222">
        <v>0</v>
      </c>
      <c r="F159" s="222">
        <v>0</v>
      </c>
      <c r="G159" s="222">
        <v>70</v>
      </c>
      <c r="H159" s="222">
        <v>0</v>
      </c>
      <c r="I159" s="222">
        <v>0</v>
      </c>
      <c r="J159" s="273"/>
      <c r="K159" s="273"/>
      <c r="L159" s="205">
        <v>1</v>
      </c>
    </row>
    <row r="160" spans="1:13">
      <c r="A160" s="395"/>
      <c r="B160" s="273"/>
      <c r="C160" s="205" t="s">
        <v>13</v>
      </c>
      <c r="D160" s="222">
        <f t="shared" si="118"/>
        <v>0</v>
      </c>
      <c r="E160" s="222">
        <v>0</v>
      </c>
      <c r="F160" s="222">
        <v>0</v>
      </c>
      <c r="G160" s="222">
        <v>0</v>
      </c>
      <c r="H160" s="222">
        <v>0</v>
      </c>
      <c r="I160" s="222">
        <v>0</v>
      </c>
      <c r="J160" s="273"/>
      <c r="K160" s="273"/>
      <c r="L160" s="205" t="s">
        <v>16</v>
      </c>
    </row>
    <row r="161" spans="1:16">
      <c r="A161" s="395"/>
      <c r="B161" s="273"/>
      <c r="C161" s="205" t="s">
        <v>14</v>
      </c>
      <c r="D161" s="222">
        <f t="shared" si="118"/>
        <v>461.7</v>
      </c>
      <c r="E161" s="222">
        <v>0</v>
      </c>
      <c r="F161" s="222">
        <v>0</v>
      </c>
      <c r="G161" s="222">
        <v>461.7</v>
      </c>
      <c r="H161" s="222">
        <v>0</v>
      </c>
      <c r="I161" s="222">
        <v>0</v>
      </c>
      <c r="J161" s="273"/>
      <c r="K161" s="273"/>
      <c r="L161" s="205">
        <v>1</v>
      </c>
    </row>
    <row r="162" spans="1:16">
      <c r="A162" s="395"/>
      <c r="B162" s="273"/>
      <c r="C162" s="206" t="s">
        <v>15</v>
      </c>
      <c r="D162" s="207">
        <f>SUM(E162:I162)</f>
        <v>0</v>
      </c>
      <c r="E162" s="207">
        <v>0</v>
      </c>
      <c r="F162" s="207">
        <v>0</v>
      </c>
      <c r="G162" s="207">
        <v>0</v>
      </c>
      <c r="H162" s="207">
        <v>0</v>
      </c>
      <c r="I162" s="207">
        <v>0</v>
      </c>
      <c r="J162" s="273"/>
      <c r="K162" s="273"/>
      <c r="L162" s="205" t="s">
        <v>16</v>
      </c>
    </row>
    <row r="163" spans="1:16" ht="30">
      <c r="A163" s="395"/>
      <c r="B163" s="273"/>
      <c r="C163" s="205" t="s">
        <v>404</v>
      </c>
      <c r="D163" s="222">
        <f t="shared" ref="D163:D164" si="119">SUM(E163:I163)</f>
        <v>0</v>
      </c>
      <c r="E163" s="222">
        <v>0</v>
      </c>
      <c r="F163" s="222">
        <v>0</v>
      </c>
      <c r="G163" s="222">
        <v>0</v>
      </c>
      <c r="H163" s="222">
        <v>0</v>
      </c>
      <c r="I163" s="222">
        <v>0</v>
      </c>
      <c r="J163" s="273"/>
      <c r="K163" s="273"/>
      <c r="L163" s="205"/>
    </row>
    <row r="164" spans="1:16" ht="30">
      <c r="A164" s="395"/>
      <c r="B164" s="273"/>
      <c r="C164" s="205" t="s">
        <v>405</v>
      </c>
      <c r="D164" s="222">
        <f t="shared" si="119"/>
        <v>0</v>
      </c>
      <c r="E164" s="222">
        <v>0</v>
      </c>
      <c r="F164" s="222">
        <v>0</v>
      </c>
      <c r="G164" s="222">
        <v>0</v>
      </c>
      <c r="H164" s="222">
        <v>0</v>
      </c>
      <c r="I164" s="222">
        <v>0</v>
      </c>
      <c r="J164" s="273"/>
      <c r="K164" s="273"/>
      <c r="L164" s="205"/>
    </row>
    <row r="165" spans="1:16" ht="28.5">
      <c r="A165" s="395" t="s">
        <v>206</v>
      </c>
      <c r="B165" s="273" t="s">
        <v>265</v>
      </c>
      <c r="C165" s="206" t="s">
        <v>27</v>
      </c>
      <c r="D165" s="207">
        <f>SUM(D166:D172)</f>
        <v>5311.1</v>
      </c>
      <c r="E165" s="207">
        <f t="shared" ref="E165" si="120">E166+E167+E168+E169+E170+E171+E172</f>
        <v>0</v>
      </c>
      <c r="F165" s="207">
        <f t="shared" ref="F165" si="121">F166+F167+F168+F169+F170+F171+F172</f>
        <v>0</v>
      </c>
      <c r="G165" s="207">
        <f t="shared" ref="G165" si="122">SUM(G166:G172)</f>
        <v>5311.1</v>
      </c>
      <c r="H165" s="207">
        <f t="shared" ref="H165" si="123">H166+H167+H168+H169+H170+H171+H172</f>
        <v>0</v>
      </c>
      <c r="I165" s="207">
        <f t="shared" ref="I165" si="124">I166+I167+I168+I169+I170+I171+I172</f>
        <v>0</v>
      </c>
      <c r="J165" s="273" t="s">
        <v>815</v>
      </c>
      <c r="K165" s="273" t="s">
        <v>266</v>
      </c>
      <c r="L165" s="206">
        <v>4</v>
      </c>
    </row>
    <row r="166" spans="1:16">
      <c r="A166" s="395"/>
      <c r="B166" s="273"/>
      <c r="C166" s="205" t="s">
        <v>11</v>
      </c>
      <c r="D166" s="222">
        <f t="shared" ref="D166" si="125">SUM(E166:I166)</f>
        <v>0</v>
      </c>
      <c r="E166" s="222">
        <v>0</v>
      </c>
      <c r="F166" s="222">
        <v>0</v>
      </c>
      <c r="G166" s="222">
        <v>0</v>
      </c>
      <c r="H166" s="222">
        <v>0</v>
      </c>
      <c r="I166" s="222">
        <v>0</v>
      </c>
      <c r="J166" s="273"/>
      <c r="K166" s="273"/>
      <c r="L166" s="205" t="s">
        <v>16</v>
      </c>
    </row>
    <row r="167" spans="1:16">
      <c r="A167" s="395"/>
      <c r="B167" s="273"/>
      <c r="C167" s="205" t="s">
        <v>12</v>
      </c>
      <c r="D167" s="222">
        <f t="shared" ref="D167:D169" si="126">SUM(E167:I167)</f>
        <v>760.2</v>
      </c>
      <c r="E167" s="222">
        <v>0</v>
      </c>
      <c r="F167" s="222">
        <v>0</v>
      </c>
      <c r="G167" s="222">
        <v>760.2</v>
      </c>
      <c r="H167" s="222">
        <v>0</v>
      </c>
      <c r="I167" s="222">
        <v>0</v>
      </c>
      <c r="J167" s="273"/>
      <c r="K167" s="273"/>
      <c r="L167" s="205">
        <v>1</v>
      </c>
    </row>
    <row r="168" spans="1:16">
      <c r="A168" s="395"/>
      <c r="B168" s="273"/>
      <c r="C168" s="205" t="s">
        <v>13</v>
      </c>
      <c r="D168" s="222">
        <f t="shared" si="126"/>
        <v>2500</v>
      </c>
      <c r="E168" s="222">
        <v>0</v>
      </c>
      <c r="F168" s="222">
        <v>0</v>
      </c>
      <c r="G168" s="222">
        <v>2500</v>
      </c>
      <c r="H168" s="222">
        <v>0</v>
      </c>
      <c r="I168" s="222">
        <v>0</v>
      </c>
      <c r="J168" s="273"/>
      <c r="K168" s="273"/>
      <c r="L168" s="205">
        <v>2</v>
      </c>
    </row>
    <row r="169" spans="1:16">
      <c r="A169" s="395"/>
      <c r="B169" s="273"/>
      <c r="C169" s="205" t="s">
        <v>14</v>
      </c>
      <c r="D169" s="222">
        <f t="shared" si="126"/>
        <v>1650.9</v>
      </c>
      <c r="E169" s="222">
        <v>0</v>
      </c>
      <c r="F169" s="222">
        <v>0</v>
      </c>
      <c r="G169" s="222">
        <v>1650.9</v>
      </c>
      <c r="H169" s="222">
        <v>0</v>
      </c>
      <c r="I169" s="222">
        <v>0</v>
      </c>
      <c r="J169" s="273"/>
      <c r="K169" s="273"/>
      <c r="L169" s="205">
        <v>1</v>
      </c>
    </row>
    <row r="170" spans="1:16">
      <c r="A170" s="395"/>
      <c r="B170" s="273"/>
      <c r="C170" s="206" t="s">
        <v>15</v>
      </c>
      <c r="D170" s="207">
        <f>SUM(E170:I170)</f>
        <v>400</v>
      </c>
      <c r="E170" s="207">
        <v>0</v>
      </c>
      <c r="F170" s="207">
        <v>0</v>
      </c>
      <c r="G170" s="207">
        <v>400</v>
      </c>
      <c r="H170" s="207">
        <v>0</v>
      </c>
      <c r="I170" s="207">
        <v>0</v>
      </c>
      <c r="J170" s="273"/>
      <c r="K170" s="273"/>
      <c r="L170" s="205">
        <v>1</v>
      </c>
    </row>
    <row r="171" spans="1:16" ht="30">
      <c r="A171" s="395"/>
      <c r="B171" s="273"/>
      <c r="C171" s="205" t="s">
        <v>404</v>
      </c>
      <c r="D171" s="222">
        <f t="shared" ref="D171:D172" si="127">SUM(E171:I171)</f>
        <v>0</v>
      </c>
      <c r="E171" s="222">
        <v>0</v>
      </c>
      <c r="F171" s="222">
        <v>0</v>
      </c>
      <c r="G171" s="222">
        <v>0</v>
      </c>
      <c r="H171" s="222">
        <v>0</v>
      </c>
      <c r="I171" s="222">
        <v>0</v>
      </c>
      <c r="J171" s="273"/>
      <c r="K171" s="273"/>
      <c r="L171" s="205"/>
      <c r="P171" s="48"/>
    </row>
    <row r="172" spans="1:16" ht="30">
      <c r="A172" s="395"/>
      <c r="B172" s="273"/>
      <c r="C172" s="205" t="s">
        <v>405</v>
      </c>
      <c r="D172" s="222">
        <f t="shared" si="127"/>
        <v>0</v>
      </c>
      <c r="E172" s="222">
        <v>0</v>
      </c>
      <c r="F172" s="222">
        <v>0</v>
      </c>
      <c r="G172" s="222">
        <v>0</v>
      </c>
      <c r="H172" s="222">
        <v>0</v>
      </c>
      <c r="I172" s="222">
        <v>0</v>
      </c>
      <c r="J172" s="273"/>
      <c r="K172" s="273"/>
      <c r="L172" s="205"/>
    </row>
    <row r="173" spans="1:16" s="74" customFormat="1" ht="28.5">
      <c r="A173" s="395" t="s">
        <v>209</v>
      </c>
      <c r="B173" s="273" t="s">
        <v>267</v>
      </c>
      <c r="C173" s="206" t="s">
        <v>27</v>
      </c>
      <c r="D173" s="207">
        <f>SUM(D174:D180)</f>
        <v>0</v>
      </c>
      <c r="E173" s="207">
        <f t="shared" ref="E173" si="128">E174+E175+E176+E177+E178+E179+E180</f>
        <v>0</v>
      </c>
      <c r="F173" s="207">
        <f t="shared" ref="F173" si="129">F174+F175+F176+F177+F178+F179+F180</f>
        <v>0</v>
      </c>
      <c r="G173" s="207">
        <f t="shared" ref="G173" si="130">G174+G175+G176+G177+G178+G179+G180</f>
        <v>0</v>
      </c>
      <c r="H173" s="207">
        <f t="shared" ref="H173" si="131">H174+H175+H176+H177+H178+H179+H180</f>
        <v>0</v>
      </c>
      <c r="I173" s="207">
        <f t="shared" ref="I173" si="132">I174+I175+I176+I177+I178+I179+I180</f>
        <v>0</v>
      </c>
      <c r="J173" s="273" t="s">
        <v>615</v>
      </c>
      <c r="K173" s="273" t="s">
        <v>310</v>
      </c>
      <c r="L173" s="206"/>
    </row>
    <row r="174" spans="1:16" s="74" customFormat="1">
      <c r="A174" s="395"/>
      <c r="B174" s="273"/>
      <c r="C174" s="205" t="s">
        <v>11</v>
      </c>
      <c r="D174" s="222">
        <f t="shared" ref="D174:D177" si="133">SUM(E174:I174)</f>
        <v>0</v>
      </c>
      <c r="E174" s="222">
        <v>0</v>
      </c>
      <c r="F174" s="222">
        <v>0</v>
      </c>
      <c r="G174" s="222">
        <v>0</v>
      </c>
      <c r="H174" s="222">
        <v>0</v>
      </c>
      <c r="I174" s="222">
        <v>0</v>
      </c>
      <c r="J174" s="273"/>
      <c r="K174" s="273"/>
      <c r="L174" s="205"/>
    </row>
    <row r="175" spans="1:16" s="74" customFormat="1">
      <c r="A175" s="395"/>
      <c r="B175" s="273"/>
      <c r="C175" s="205" t="s">
        <v>268</v>
      </c>
      <c r="D175" s="222">
        <f t="shared" si="133"/>
        <v>0</v>
      </c>
      <c r="E175" s="222">
        <v>0</v>
      </c>
      <c r="F175" s="222">
        <v>0</v>
      </c>
      <c r="G175" s="222">
        <v>0</v>
      </c>
      <c r="H175" s="222">
        <v>0</v>
      </c>
      <c r="I175" s="222">
        <v>0</v>
      </c>
      <c r="J175" s="273"/>
      <c r="K175" s="273"/>
      <c r="L175" s="205"/>
    </row>
    <row r="176" spans="1:16" s="74" customFormat="1">
      <c r="A176" s="395"/>
      <c r="B176" s="273"/>
      <c r="C176" s="205" t="s">
        <v>13</v>
      </c>
      <c r="D176" s="222">
        <f t="shared" si="133"/>
        <v>0</v>
      </c>
      <c r="E176" s="222">
        <v>0</v>
      </c>
      <c r="F176" s="222">
        <v>0</v>
      </c>
      <c r="G176" s="222">
        <v>0</v>
      </c>
      <c r="H176" s="222">
        <v>0</v>
      </c>
      <c r="I176" s="222">
        <v>0</v>
      </c>
      <c r="J176" s="273"/>
      <c r="K176" s="273"/>
      <c r="L176" s="205"/>
    </row>
    <row r="177" spans="1:12" s="74" customFormat="1">
      <c r="A177" s="395"/>
      <c r="B177" s="273"/>
      <c r="C177" s="205" t="s">
        <v>14</v>
      </c>
      <c r="D177" s="222">
        <f t="shared" si="133"/>
        <v>0</v>
      </c>
      <c r="E177" s="222">
        <v>0</v>
      </c>
      <c r="F177" s="222">
        <v>0</v>
      </c>
      <c r="G177" s="222">
        <v>0</v>
      </c>
      <c r="H177" s="222">
        <v>0</v>
      </c>
      <c r="I177" s="222">
        <v>0</v>
      </c>
      <c r="J177" s="273"/>
      <c r="K177" s="273"/>
      <c r="L177" s="205"/>
    </row>
    <row r="178" spans="1:12" s="74" customFormat="1">
      <c r="A178" s="395"/>
      <c r="B178" s="273"/>
      <c r="C178" s="206" t="s">
        <v>15</v>
      </c>
      <c r="D178" s="207">
        <f>SUM(E178:I178)</f>
        <v>0</v>
      </c>
      <c r="E178" s="207">
        <v>0</v>
      </c>
      <c r="F178" s="207">
        <v>0</v>
      </c>
      <c r="G178" s="207">
        <v>0</v>
      </c>
      <c r="H178" s="207">
        <v>0</v>
      </c>
      <c r="I178" s="207">
        <v>0</v>
      </c>
      <c r="J178" s="273"/>
      <c r="K178" s="273"/>
      <c r="L178" s="205"/>
    </row>
    <row r="179" spans="1:12" s="74" customFormat="1" ht="30">
      <c r="A179" s="395"/>
      <c r="B179" s="273"/>
      <c r="C179" s="205" t="s">
        <v>404</v>
      </c>
      <c r="D179" s="222">
        <f t="shared" ref="D179:D180" si="134">SUM(E179:I179)</f>
        <v>0</v>
      </c>
      <c r="E179" s="222">
        <v>0</v>
      </c>
      <c r="F179" s="222">
        <v>0</v>
      </c>
      <c r="G179" s="222">
        <v>0</v>
      </c>
      <c r="H179" s="222">
        <v>0</v>
      </c>
      <c r="I179" s="222">
        <v>0</v>
      </c>
      <c r="J179" s="273"/>
      <c r="K179" s="273"/>
      <c r="L179" s="205"/>
    </row>
    <row r="180" spans="1:12" s="74" customFormat="1" ht="30">
      <c r="A180" s="395"/>
      <c r="B180" s="273"/>
      <c r="C180" s="205" t="s">
        <v>405</v>
      </c>
      <c r="D180" s="222">
        <f t="shared" si="134"/>
        <v>0</v>
      </c>
      <c r="E180" s="222">
        <v>0</v>
      </c>
      <c r="F180" s="222">
        <v>0</v>
      </c>
      <c r="G180" s="222">
        <v>0</v>
      </c>
      <c r="H180" s="222">
        <v>0</v>
      </c>
      <c r="I180" s="222">
        <v>0</v>
      </c>
      <c r="J180" s="273"/>
      <c r="K180" s="273"/>
      <c r="L180" s="205"/>
    </row>
    <row r="181" spans="1:12" ht="28.5">
      <c r="A181" s="395" t="s">
        <v>59</v>
      </c>
      <c r="B181" s="273" t="s">
        <v>269</v>
      </c>
      <c r="C181" s="206" t="s">
        <v>27</v>
      </c>
      <c r="D181" s="207">
        <f>SUM(D182:D188)</f>
        <v>3505.9</v>
      </c>
      <c r="E181" s="207">
        <f t="shared" ref="E181:G181" si="135">SUM(E182:E188)</f>
        <v>2647.5</v>
      </c>
      <c r="F181" s="207">
        <f t="shared" si="135"/>
        <v>542.20000000000005</v>
      </c>
      <c r="G181" s="207">
        <f t="shared" si="135"/>
        <v>316.2</v>
      </c>
      <c r="H181" s="207">
        <f t="shared" ref="H181" si="136">H182+H183+H184+H185+H186+H187+H188</f>
        <v>0</v>
      </c>
      <c r="I181" s="207">
        <f t="shared" ref="I181" si="137">I182+I183+I184+I185+I186+I187+I188</f>
        <v>0</v>
      </c>
      <c r="J181" s="273" t="s">
        <v>817</v>
      </c>
      <c r="K181" s="273" t="s">
        <v>264</v>
      </c>
      <c r="L181" s="206">
        <v>3</v>
      </c>
    </row>
    <row r="182" spans="1:12">
      <c r="A182" s="395"/>
      <c r="B182" s="273"/>
      <c r="C182" s="205" t="s">
        <v>11</v>
      </c>
      <c r="D182" s="222">
        <f t="shared" ref="D182:D184" si="138">SUM(E182:I182)</f>
        <v>0</v>
      </c>
      <c r="E182" s="222">
        <v>0</v>
      </c>
      <c r="F182" s="222">
        <v>0</v>
      </c>
      <c r="G182" s="222">
        <v>0</v>
      </c>
      <c r="H182" s="222">
        <v>0</v>
      </c>
      <c r="I182" s="222">
        <v>0</v>
      </c>
      <c r="J182" s="273"/>
      <c r="K182" s="273"/>
      <c r="L182" s="205" t="s">
        <v>16</v>
      </c>
    </row>
    <row r="183" spans="1:12">
      <c r="A183" s="395"/>
      <c r="B183" s="273"/>
      <c r="C183" s="205" t="s">
        <v>12</v>
      </c>
      <c r="D183" s="222">
        <f t="shared" si="138"/>
        <v>0</v>
      </c>
      <c r="E183" s="222">
        <v>0</v>
      </c>
      <c r="F183" s="222">
        <v>0</v>
      </c>
      <c r="G183" s="222">
        <v>0</v>
      </c>
      <c r="H183" s="222">
        <v>0</v>
      </c>
      <c r="I183" s="222">
        <v>0</v>
      </c>
      <c r="J183" s="273"/>
      <c r="K183" s="273"/>
      <c r="L183" s="205" t="s">
        <v>16</v>
      </c>
    </row>
    <row r="184" spans="1:12">
      <c r="A184" s="395"/>
      <c r="B184" s="273"/>
      <c r="C184" s="205" t="s">
        <v>13</v>
      </c>
      <c r="D184" s="222">
        <f t="shared" si="138"/>
        <v>655.90000000000009</v>
      </c>
      <c r="E184" s="222">
        <v>518.5</v>
      </c>
      <c r="F184" s="222">
        <v>106.2</v>
      </c>
      <c r="G184" s="222">
        <v>31.2</v>
      </c>
      <c r="H184" s="222">
        <v>0</v>
      </c>
      <c r="I184" s="222">
        <v>0</v>
      </c>
      <c r="J184" s="273"/>
      <c r="K184" s="273"/>
      <c r="L184" s="205">
        <v>1</v>
      </c>
    </row>
    <row r="185" spans="1:12">
      <c r="A185" s="395"/>
      <c r="B185" s="273"/>
      <c r="C185" s="205" t="s">
        <v>14</v>
      </c>
      <c r="D185" s="222">
        <f>SUM(E185:I185)</f>
        <v>2200</v>
      </c>
      <c r="E185" s="222">
        <v>1643.4</v>
      </c>
      <c r="F185" s="222">
        <v>336.6</v>
      </c>
      <c r="G185" s="222">
        <v>220</v>
      </c>
      <c r="H185" s="222">
        <v>0</v>
      </c>
      <c r="I185" s="222">
        <v>0</v>
      </c>
      <c r="J185" s="273"/>
      <c r="K185" s="273"/>
      <c r="L185" s="205">
        <v>1</v>
      </c>
    </row>
    <row r="186" spans="1:12">
      <c r="A186" s="395"/>
      <c r="B186" s="273"/>
      <c r="C186" s="206" t="s">
        <v>15</v>
      </c>
      <c r="D186" s="207">
        <f>SUM(E186:I186)</f>
        <v>650</v>
      </c>
      <c r="E186" s="207">
        <v>485.6</v>
      </c>
      <c r="F186" s="207">
        <v>99.4</v>
      </c>
      <c r="G186" s="207">
        <v>65</v>
      </c>
      <c r="H186" s="207">
        <v>0</v>
      </c>
      <c r="I186" s="207">
        <v>0</v>
      </c>
      <c r="J186" s="273"/>
      <c r="K186" s="273"/>
      <c r="L186" s="205">
        <v>1</v>
      </c>
    </row>
    <row r="187" spans="1:12" ht="30">
      <c r="A187" s="395"/>
      <c r="B187" s="273"/>
      <c r="C187" s="205" t="s">
        <v>404</v>
      </c>
      <c r="D187" s="222">
        <f t="shared" ref="D187:D188" si="139">SUM(E187:I187)</f>
        <v>0</v>
      </c>
      <c r="E187" s="222">
        <v>0</v>
      </c>
      <c r="F187" s="222">
        <v>0</v>
      </c>
      <c r="G187" s="222">
        <v>0</v>
      </c>
      <c r="H187" s="222">
        <v>0</v>
      </c>
      <c r="I187" s="222">
        <v>0</v>
      </c>
      <c r="J187" s="273"/>
      <c r="K187" s="273"/>
      <c r="L187" s="205"/>
    </row>
    <row r="188" spans="1:12" ht="30">
      <c r="A188" s="395"/>
      <c r="B188" s="273"/>
      <c r="C188" s="205" t="s">
        <v>405</v>
      </c>
      <c r="D188" s="222">
        <f t="shared" si="139"/>
        <v>0</v>
      </c>
      <c r="E188" s="222">
        <v>0</v>
      </c>
      <c r="F188" s="222">
        <v>0</v>
      </c>
      <c r="G188" s="222">
        <v>0</v>
      </c>
      <c r="H188" s="222">
        <v>0</v>
      </c>
      <c r="I188" s="222">
        <v>0</v>
      </c>
      <c r="J188" s="273"/>
      <c r="K188" s="273"/>
      <c r="L188" s="205"/>
    </row>
    <row r="189" spans="1:12" ht="35.25" customHeight="1">
      <c r="A189" s="395" t="s">
        <v>311</v>
      </c>
      <c r="B189" s="273" t="s">
        <v>270</v>
      </c>
      <c r="C189" s="206" t="s">
        <v>27</v>
      </c>
      <c r="D189" s="207">
        <f>SUM(D190:D196)</f>
        <v>7340.4</v>
      </c>
      <c r="E189" s="207">
        <f t="shared" ref="E189:I189" si="140">SUM(E190:E196)</f>
        <v>0</v>
      </c>
      <c r="F189" s="207">
        <f t="shared" si="140"/>
        <v>0</v>
      </c>
      <c r="G189" s="207">
        <f t="shared" si="140"/>
        <v>7340.4</v>
      </c>
      <c r="H189" s="207">
        <f t="shared" si="140"/>
        <v>0</v>
      </c>
      <c r="I189" s="207">
        <f t="shared" si="140"/>
        <v>0</v>
      </c>
      <c r="J189" s="273" t="s">
        <v>259</v>
      </c>
      <c r="K189" s="273" t="s">
        <v>266</v>
      </c>
      <c r="L189" s="206">
        <v>4</v>
      </c>
    </row>
    <row r="190" spans="1:12">
      <c r="A190" s="395"/>
      <c r="B190" s="273"/>
      <c r="C190" s="205" t="s">
        <v>11</v>
      </c>
      <c r="D190" s="222">
        <f t="shared" ref="D190:D193" si="141">SUM(E190:I190)</f>
        <v>0</v>
      </c>
      <c r="E190" s="222">
        <f>E198</f>
        <v>0</v>
      </c>
      <c r="F190" s="222">
        <f t="shared" ref="F190:I190" si="142">F198</f>
        <v>0</v>
      </c>
      <c r="G190" s="222">
        <f t="shared" si="142"/>
        <v>0</v>
      </c>
      <c r="H190" s="222">
        <f t="shared" si="142"/>
        <v>0</v>
      </c>
      <c r="I190" s="222">
        <f t="shared" si="142"/>
        <v>0</v>
      </c>
      <c r="J190" s="273"/>
      <c r="K190" s="273"/>
      <c r="L190" s="205"/>
    </row>
    <row r="191" spans="1:12">
      <c r="A191" s="395"/>
      <c r="B191" s="273"/>
      <c r="C191" s="205" t="s">
        <v>12</v>
      </c>
      <c r="D191" s="222">
        <f t="shared" si="141"/>
        <v>7340.4</v>
      </c>
      <c r="E191" s="222">
        <f t="shared" ref="E191:I191" si="143">E199</f>
        <v>0</v>
      </c>
      <c r="F191" s="222">
        <f t="shared" si="143"/>
        <v>0</v>
      </c>
      <c r="G191" s="222">
        <f t="shared" si="143"/>
        <v>7340.4</v>
      </c>
      <c r="H191" s="222">
        <f t="shared" si="143"/>
        <v>0</v>
      </c>
      <c r="I191" s="222">
        <f t="shared" si="143"/>
        <v>0</v>
      </c>
      <c r="J191" s="273"/>
      <c r="K191" s="273"/>
      <c r="L191" s="205">
        <v>4</v>
      </c>
    </row>
    <row r="192" spans="1:12">
      <c r="A192" s="395"/>
      <c r="B192" s="273"/>
      <c r="C192" s="205" t="s">
        <v>13</v>
      </c>
      <c r="D192" s="222">
        <f t="shared" si="141"/>
        <v>0</v>
      </c>
      <c r="E192" s="222">
        <f t="shared" ref="E192:I192" si="144">E200</f>
        <v>0</v>
      </c>
      <c r="F192" s="222">
        <f t="shared" si="144"/>
        <v>0</v>
      </c>
      <c r="G192" s="222">
        <f t="shared" si="144"/>
        <v>0</v>
      </c>
      <c r="H192" s="222">
        <f t="shared" si="144"/>
        <v>0</v>
      </c>
      <c r="I192" s="222">
        <f t="shared" si="144"/>
        <v>0</v>
      </c>
      <c r="J192" s="273"/>
      <c r="K192" s="273"/>
      <c r="L192" s="205"/>
    </row>
    <row r="193" spans="1:12">
      <c r="A193" s="395"/>
      <c r="B193" s="273"/>
      <c r="C193" s="205" t="s">
        <v>14</v>
      </c>
      <c r="D193" s="222">
        <f t="shared" si="141"/>
        <v>0</v>
      </c>
      <c r="E193" s="222">
        <f t="shared" ref="E193:I193" si="145">E201</f>
        <v>0</v>
      </c>
      <c r="F193" s="222">
        <f t="shared" si="145"/>
        <v>0</v>
      </c>
      <c r="G193" s="222">
        <f t="shared" si="145"/>
        <v>0</v>
      </c>
      <c r="H193" s="222">
        <f t="shared" si="145"/>
        <v>0</v>
      </c>
      <c r="I193" s="222">
        <f t="shared" si="145"/>
        <v>0</v>
      </c>
      <c r="J193" s="273"/>
      <c r="K193" s="273"/>
      <c r="L193" s="205"/>
    </row>
    <row r="194" spans="1:12">
      <c r="A194" s="395"/>
      <c r="B194" s="273"/>
      <c r="C194" s="206" t="s">
        <v>15</v>
      </c>
      <c r="D194" s="207">
        <f>SUM(E194:I194)</f>
        <v>0</v>
      </c>
      <c r="E194" s="207">
        <f t="shared" ref="E194:I194" si="146">E202</f>
        <v>0</v>
      </c>
      <c r="F194" s="207">
        <f t="shared" si="146"/>
        <v>0</v>
      </c>
      <c r="G194" s="207">
        <f t="shared" si="146"/>
        <v>0</v>
      </c>
      <c r="H194" s="207">
        <f t="shared" si="146"/>
        <v>0</v>
      </c>
      <c r="I194" s="207">
        <f t="shared" si="146"/>
        <v>0</v>
      </c>
      <c r="J194" s="273"/>
      <c r="K194" s="273"/>
      <c r="L194" s="205"/>
    </row>
    <row r="195" spans="1:12" ht="36" customHeight="1">
      <c r="A195" s="395"/>
      <c r="B195" s="273"/>
      <c r="C195" s="205" t="s">
        <v>404</v>
      </c>
      <c r="D195" s="222">
        <f t="shared" ref="D195:D196" si="147">SUM(E195:I195)</f>
        <v>0</v>
      </c>
      <c r="E195" s="222">
        <f t="shared" ref="E195:I195" si="148">E203</f>
        <v>0</v>
      </c>
      <c r="F195" s="222">
        <f t="shared" si="148"/>
        <v>0</v>
      </c>
      <c r="G195" s="222">
        <f t="shared" si="148"/>
        <v>0</v>
      </c>
      <c r="H195" s="222">
        <f t="shared" si="148"/>
        <v>0</v>
      </c>
      <c r="I195" s="222">
        <f t="shared" si="148"/>
        <v>0</v>
      </c>
      <c r="J195" s="273"/>
      <c r="K195" s="273"/>
      <c r="L195" s="205"/>
    </row>
    <row r="196" spans="1:12" ht="40.5" customHeight="1">
      <c r="A196" s="395"/>
      <c r="B196" s="273"/>
      <c r="C196" s="205" t="s">
        <v>405</v>
      </c>
      <c r="D196" s="222">
        <f t="shared" si="147"/>
        <v>0</v>
      </c>
      <c r="E196" s="222">
        <f t="shared" ref="E196:I196" si="149">E204</f>
        <v>0</v>
      </c>
      <c r="F196" s="222">
        <f t="shared" si="149"/>
        <v>0</v>
      </c>
      <c r="G196" s="222">
        <f t="shared" si="149"/>
        <v>0</v>
      </c>
      <c r="H196" s="222">
        <f t="shared" si="149"/>
        <v>0</v>
      </c>
      <c r="I196" s="222">
        <f t="shared" si="149"/>
        <v>0</v>
      </c>
      <c r="J196" s="273"/>
      <c r="K196" s="273"/>
      <c r="L196" s="205"/>
    </row>
    <row r="197" spans="1:12" ht="37.5" customHeight="1">
      <c r="A197" s="395" t="s">
        <v>189</v>
      </c>
      <c r="B197" s="273" t="s">
        <v>62</v>
      </c>
      <c r="C197" s="206" t="s">
        <v>27</v>
      </c>
      <c r="D197" s="207">
        <f>SUM(D198:D204)</f>
        <v>7340.4</v>
      </c>
      <c r="E197" s="207">
        <f t="shared" ref="E197" si="150">E198+E199+E200+E201+E202+E203+E204</f>
        <v>0</v>
      </c>
      <c r="F197" s="207">
        <f t="shared" ref="F197" si="151">F198+F199+F200+F201+F202+F203+F204</f>
        <v>0</v>
      </c>
      <c r="G197" s="207">
        <f t="shared" ref="G197" si="152">SUM(G198:G204)</f>
        <v>7340.4</v>
      </c>
      <c r="H197" s="207">
        <f t="shared" ref="H197" si="153">H198+H199+H200+H201+H202+H203+H204</f>
        <v>0</v>
      </c>
      <c r="I197" s="207">
        <f t="shared" ref="I197" si="154">I198+I199+I200+I201+I202+I203+I204</f>
        <v>0</v>
      </c>
      <c r="J197" s="273" t="s">
        <v>263</v>
      </c>
      <c r="K197" s="273" t="s">
        <v>266</v>
      </c>
      <c r="L197" s="206">
        <v>4</v>
      </c>
    </row>
    <row r="198" spans="1:12">
      <c r="A198" s="395"/>
      <c r="B198" s="273"/>
      <c r="C198" s="205" t="s">
        <v>11</v>
      </c>
      <c r="D198" s="222">
        <f t="shared" ref="D198:D201" si="155">SUM(E198:I198)</f>
        <v>0</v>
      </c>
      <c r="E198" s="222">
        <v>0</v>
      </c>
      <c r="F198" s="222">
        <v>0</v>
      </c>
      <c r="G198" s="222">
        <v>0</v>
      </c>
      <c r="H198" s="222">
        <v>0</v>
      </c>
      <c r="I198" s="222">
        <v>0</v>
      </c>
      <c r="J198" s="273"/>
      <c r="K198" s="273"/>
      <c r="L198" s="205"/>
    </row>
    <row r="199" spans="1:12">
      <c r="A199" s="395"/>
      <c r="B199" s="273"/>
      <c r="C199" s="205" t="s">
        <v>12</v>
      </c>
      <c r="D199" s="222">
        <f t="shared" si="155"/>
        <v>7340.4</v>
      </c>
      <c r="E199" s="222">
        <v>0</v>
      </c>
      <c r="F199" s="222">
        <v>0</v>
      </c>
      <c r="G199" s="222">
        <v>7340.4</v>
      </c>
      <c r="H199" s="222">
        <v>0</v>
      </c>
      <c r="I199" s="222">
        <v>0</v>
      </c>
      <c r="J199" s="273"/>
      <c r="K199" s="273"/>
      <c r="L199" s="205">
        <v>4</v>
      </c>
    </row>
    <row r="200" spans="1:12">
      <c r="A200" s="395"/>
      <c r="B200" s="273"/>
      <c r="C200" s="205" t="s">
        <v>13</v>
      </c>
      <c r="D200" s="222">
        <f t="shared" si="155"/>
        <v>0</v>
      </c>
      <c r="E200" s="222">
        <v>0</v>
      </c>
      <c r="F200" s="222">
        <v>0</v>
      </c>
      <c r="G200" s="222">
        <v>0</v>
      </c>
      <c r="H200" s="222">
        <v>0</v>
      </c>
      <c r="I200" s="222">
        <v>0</v>
      </c>
      <c r="J200" s="273"/>
      <c r="K200" s="273"/>
      <c r="L200" s="205"/>
    </row>
    <row r="201" spans="1:12">
      <c r="A201" s="395"/>
      <c r="B201" s="273"/>
      <c r="C201" s="205" t="s">
        <v>14</v>
      </c>
      <c r="D201" s="222">
        <f t="shared" si="155"/>
        <v>0</v>
      </c>
      <c r="E201" s="222">
        <v>0</v>
      </c>
      <c r="F201" s="222">
        <v>0</v>
      </c>
      <c r="G201" s="222">
        <v>0</v>
      </c>
      <c r="H201" s="222">
        <v>0</v>
      </c>
      <c r="I201" s="222">
        <v>0</v>
      </c>
      <c r="J201" s="273"/>
      <c r="K201" s="273"/>
      <c r="L201" s="205"/>
    </row>
    <row r="202" spans="1:12">
      <c r="A202" s="395"/>
      <c r="B202" s="273"/>
      <c r="C202" s="206" t="s">
        <v>15</v>
      </c>
      <c r="D202" s="207">
        <f>SUM(E202:I202)</f>
        <v>0</v>
      </c>
      <c r="E202" s="207">
        <v>0</v>
      </c>
      <c r="F202" s="207">
        <v>0</v>
      </c>
      <c r="G202" s="207">
        <v>0</v>
      </c>
      <c r="H202" s="207">
        <v>0</v>
      </c>
      <c r="I202" s="207">
        <v>0</v>
      </c>
      <c r="J202" s="273"/>
      <c r="K202" s="273"/>
      <c r="L202" s="205"/>
    </row>
    <row r="203" spans="1:12" ht="39.75" customHeight="1">
      <c r="A203" s="395"/>
      <c r="B203" s="273"/>
      <c r="C203" s="205" t="s">
        <v>404</v>
      </c>
      <c r="D203" s="222">
        <f t="shared" ref="D203:D204" si="156">SUM(E203:I203)</f>
        <v>0</v>
      </c>
      <c r="E203" s="222">
        <v>0</v>
      </c>
      <c r="F203" s="222">
        <v>0</v>
      </c>
      <c r="G203" s="222">
        <v>0</v>
      </c>
      <c r="H203" s="222">
        <v>0</v>
      </c>
      <c r="I203" s="222">
        <v>0</v>
      </c>
      <c r="J203" s="273"/>
      <c r="K203" s="273"/>
      <c r="L203" s="205"/>
    </row>
    <row r="204" spans="1:12" ht="38.25" customHeight="1">
      <c r="A204" s="395"/>
      <c r="B204" s="273"/>
      <c r="C204" s="205" t="s">
        <v>405</v>
      </c>
      <c r="D204" s="222">
        <f t="shared" si="156"/>
        <v>0</v>
      </c>
      <c r="E204" s="222">
        <v>0</v>
      </c>
      <c r="F204" s="222">
        <v>0</v>
      </c>
      <c r="G204" s="222">
        <v>0</v>
      </c>
      <c r="H204" s="222">
        <v>0</v>
      </c>
      <c r="I204" s="222">
        <v>0</v>
      </c>
      <c r="J204" s="273"/>
      <c r="K204" s="273"/>
      <c r="L204" s="205"/>
    </row>
    <row r="205" spans="1:12" ht="28.5">
      <c r="A205" s="395" t="s">
        <v>398</v>
      </c>
      <c r="B205" s="273" t="s">
        <v>399</v>
      </c>
      <c r="C205" s="206" t="s">
        <v>27</v>
      </c>
      <c r="D205" s="207">
        <f>SUM(D206:D212)</f>
        <v>159602.20000000001</v>
      </c>
      <c r="E205" s="207">
        <f t="shared" ref="E205:I205" si="157">SUM(E206:E212)</f>
        <v>0</v>
      </c>
      <c r="F205" s="207">
        <f t="shared" si="157"/>
        <v>0</v>
      </c>
      <c r="G205" s="207">
        <f t="shared" si="157"/>
        <v>159602.20000000001</v>
      </c>
      <c r="H205" s="207">
        <f t="shared" si="157"/>
        <v>0</v>
      </c>
      <c r="I205" s="207">
        <f t="shared" si="157"/>
        <v>0</v>
      </c>
      <c r="J205" s="273" t="s">
        <v>816</v>
      </c>
      <c r="K205" s="273" t="s">
        <v>562</v>
      </c>
      <c r="L205" s="72">
        <f>L206+L207+L208+L209+L210+L211+L212</f>
        <v>44</v>
      </c>
    </row>
    <row r="206" spans="1:12">
      <c r="A206" s="395"/>
      <c r="B206" s="273"/>
      <c r="C206" s="205" t="s">
        <v>11</v>
      </c>
      <c r="D206" s="222">
        <f t="shared" ref="D206:D209" si="158">SUM(E206:I206)</f>
        <v>0</v>
      </c>
      <c r="E206" s="222">
        <f>E214</f>
        <v>0</v>
      </c>
      <c r="F206" s="222">
        <f t="shared" ref="F206:I206" si="159">F214</f>
        <v>0</v>
      </c>
      <c r="G206" s="222">
        <f t="shared" si="159"/>
        <v>0</v>
      </c>
      <c r="H206" s="222">
        <f t="shared" si="159"/>
        <v>0</v>
      </c>
      <c r="I206" s="222">
        <f t="shared" si="159"/>
        <v>0</v>
      </c>
      <c r="J206" s="273"/>
      <c r="K206" s="273"/>
      <c r="L206" s="205"/>
    </row>
    <row r="207" spans="1:12">
      <c r="A207" s="395"/>
      <c r="B207" s="273"/>
      <c r="C207" s="205" t="s">
        <v>12</v>
      </c>
      <c r="D207" s="222">
        <f t="shared" si="158"/>
        <v>0</v>
      </c>
      <c r="E207" s="222">
        <f t="shared" ref="E207:I207" si="160">E215</f>
        <v>0</v>
      </c>
      <c r="F207" s="222">
        <f t="shared" si="160"/>
        <v>0</v>
      </c>
      <c r="G207" s="222">
        <f t="shared" si="160"/>
        <v>0</v>
      </c>
      <c r="H207" s="222">
        <f t="shared" si="160"/>
        <v>0</v>
      </c>
      <c r="I207" s="222">
        <f t="shared" si="160"/>
        <v>0</v>
      </c>
      <c r="J207" s="273"/>
      <c r="K207" s="273"/>
      <c r="L207" s="69"/>
    </row>
    <row r="208" spans="1:12">
      <c r="A208" s="395"/>
      <c r="B208" s="273"/>
      <c r="C208" s="205" t="s">
        <v>13</v>
      </c>
      <c r="D208" s="222">
        <f t="shared" si="158"/>
        <v>0</v>
      </c>
      <c r="E208" s="222">
        <f t="shared" ref="E208:I208" si="161">E216</f>
        <v>0</v>
      </c>
      <c r="F208" s="222">
        <f t="shared" si="161"/>
        <v>0</v>
      </c>
      <c r="G208" s="222">
        <f t="shared" si="161"/>
        <v>0</v>
      </c>
      <c r="H208" s="222">
        <f t="shared" si="161"/>
        <v>0</v>
      </c>
      <c r="I208" s="222">
        <f t="shared" si="161"/>
        <v>0</v>
      </c>
      <c r="J208" s="273"/>
      <c r="K208" s="273"/>
      <c r="L208" s="69"/>
    </row>
    <row r="209" spans="1:12">
      <c r="A209" s="395"/>
      <c r="B209" s="273"/>
      <c r="C209" s="205" t="s">
        <v>14</v>
      </c>
      <c r="D209" s="222">
        <f t="shared" si="158"/>
        <v>30335</v>
      </c>
      <c r="E209" s="222">
        <f t="shared" ref="E209:I209" si="162">E217</f>
        <v>0</v>
      </c>
      <c r="F209" s="222">
        <f t="shared" si="162"/>
        <v>0</v>
      </c>
      <c r="G209" s="222">
        <f t="shared" si="162"/>
        <v>30335</v>
      </c>
      <c r="H209" s="222">
        <f t="shared" si="162"/>
        <v>0</v>
      </c>
      <c r="I209" s="222">
        <f t="shared" si="162"/>
        <v>0</v>
      </c>
      <c r="J209" s="273"/>
      <c r="K209" s="273"/>
      <c r="L209" s="69">
        <v>11</v>
      </c>
    </row>
    <row r="210" spans="1:12">
      <c r="A210" s="395"/>
      <c r="B210" s="273"/>
      <c r="C210" s="206" t="s">
        <v>15</v>
      </c>
      <c r="D210" s="207">
        <f>SUM(E210:I210)</f>
        <v>54865.599999999999</v>
      </c>
      <c r="E210" s="207">
        <f t="shared" ref="E210:I210" si="163">E218</f>
        <v>0</v>
      </c>
      <c r="F210" s="207">
        <f t="shared" si="163"/>
        <v>0</v>
      </c>
      <c r="G210" s="207">
        <f>G218</f>
        <v>54865.599999999999</v>
      </c>
      <c r="H210" s="207">
        <f t="shared" si="163"/>
        <v>0</v>
      </c>
      <c r="I210" s="207">
        <f t="shared" si="163"/>
        <v>0</v>
      </c>
      <c r="J210" s="273"/>
      <c r="K210" s="273"/>
      <c r="L210" s="69">
        <v>11</v>
      </c>
    </row>
    <row r="211" spans="1:12" ht="32.25" customHeight="1">
      <c r="A211" s="395"/>
      <c r="B211" s="273"/>
      <c r="C211" s="205" t="s">
        <v>404</v>
      </c>
      <c r="D211" s="222">
        <f t="shared" ref="D211:D212" si="164">SUM(E211:I211)</f>
        <v>35981.800000000003</v>
      </c>
      <c r="E211" s="222">
        <f t="shared" ref="E211:I211" si="165">E219</f>
        <v>0</v>
      </c>
      <c r="F211" s="222">
        <f t="shared" si="165"/>
        <v>0</v>
      </c>
      <c r="G211" s="222">
        <f t="shared" si="165"/>
        <v>35981.800000000003</v>
      </c>
      <c r="H211" s="222">
        <f t="shared" si="165"/>
        <v>0</v>
      </c>
      <c r="I211" s="222">
        <f t="shared" si="165"/>
        <v>0</v>
      </c>
      <c r="J211" s="273"/>
      <c r="K211" s="273"/>
      <c r="L211" s="205">
        <v>11</v>
      </c>
    </row>
    <row r="212" spans="1:12" ht="43.5" customHeight="1">
      <c r="A212" s="395"/>
      <c r="B212" s="273"/>
      <c r="C212" s="205" t="s">
        <v>405</v>
      </c>
      <c r="D212" s="222">
        <f t="shared" si="164"/>
        <v>38419.800000000003</v>
      </c>
      <c r="E212" s="222">
        <f t="shared" ref="E212:I212" si="166">E220</f>
        <v>0</v>
      </c>
      <c r="F212" s="222">
        <f t="shared" si="166"/>
        <v>0</v>
      </c>
      <c r="G212" s="222">
        <f t="shared" si="166"/>
        <v>38419.800000000003</v>
      </c>
      <c r="H212" s="222">
        <f t="shared" si="166"/>
        <v>0</v>
      </c>
      <c r="I212" s="222">
        <f t="shared" si="166"/>
        <v>0</v>
      </c>
      <c r="J212" s="273"/>
      <c r="K212" s="273"/>
      <c r="L212" s="205">
        <v>11</v>
      </c>
    </row>
    <row r="213" spans="1:12" ht="27.75" customHeight="1">
      <c r="A213" s="395" t="s">
        <v>400</v>
      </c>
      <c r="B213" s="273" t="s">
        <v>561</v>
      </c>
      <c r="C213" s="206" t="s">
        <v>27</v>
      </c>
      <c r="D213" s="207">
        <f>SUM(D214:D220)</f>
        <v>159602.20000000001</v>
      </c>
      <c r="E213" s="207">
        <f>E214+E215+E216+E217+E218+E219+E220</f>
        <v>0</v>
      </c>
      <c r="F213" s="207">
        <f>F214+F215+F216+F217+F218+F219+F220</f>
        <v>0</v>
      </c>
      <c r="G213" s="207">
        <f>SUM(G214:G220)</f>
        <v>159602.20000000001</v>
      </c>
      <c r="H213" s="207">
        <f>H214+H215+H216+H217+H218+H219+H220</f>
        <v>0</v>
      </c>
      <c r="I213" s="207">
        <f>I214+I215+I216+I217+I218+I219+I220</f>
        <v>0</v>
      </c>
      <c r="J213" s="273" t="s">
        <v>816</v>
      </c>
      <c r="K213" s="273" t="s">
        <v>562</v>
      </c>
      <c r="L213" s="206">
        <v>44</v>
      </c>
    </row>
    <row r="214" spans="1:12" ht="15" customHeight="1">
      <c r="A214" s="395"/>
      <c r="B214" s="273"/>
      <c r="C214" s="205" t="s">
        <v>11</v>
      </c>
      <c r="D214" s="222">
        <f t="shared" ref="D214:D217" si="167">SUM(E214:I214)</f>
        <v>0</v>
      </c>
      <c r="E214" s="222">
        <v>0</v>
      </c>
      <c r="F214" s="222">
        <v>0</v>
      </c>
      <c r="G214" s="222">
        <v>0</v>
      </c>
      <c r="H214" s="222">
        <v>0</v>
      </c>
      <c r="I214" s="222">
        <v>0</v>
      </c>
      <c r="J214" s="273"/>
      <c r="K214" s="273"/>
      <c r="L214" s="205"/>
    </row>
    <row r="215" spans="1:12" ht="14.25" customHeight="1">
      <c r="A215" s="395"/>
      <c r="B215" s="273"/>
      <c r="C215" s="205" t="s">
        <v>12</v>
      </c>
      <c r="D215" s="222">
        <f t="shared" si="167"/>
        <v>0</v>
      </c>
      <c r="E215" s="222">
        <v>0</v>
      </c>
      <c r="F215" s="222">
        <v>0</v>
      </c>
      <c r="G215" s="222">
        <v>0</v>
      </c>
      <c r="H215" s="222">
        <v>0</v>
      </c>
      <c r="I215" s="222">
        <v>0</v>
      </c>
      <c r="J215" s="273"/>
      <c r="K215" s="273"/>
      <c r="L215" s="69"/>
    </row>
    <row r="216" spans="1:12" ht="14.25" customHeight="1">
      <c r="A216" s="395"/>
      <c r="B216" s="273"/>
      <c r="C216" s="205" t="s">
        <v>13</v>
      </c>
      <c r="D216" s="222">
        <f t="shared" si="167"/>
        <v>0</v>
      </c>
      <c r="E216" s="222">
        <v>0</v>
      </c>
      <c r="F216" s="222">
        <v>0</v>
      </c>
      <c r="G216" s="222">
        <v>0</v>
      </c>
      <c r="H216" s="222">
        <v>0</v>
      </c>
      <c r="I216" s="222">
        <v>0</v>
      </c>
      <c r="J216" s="273"/>
      <c r="K216" s="273"/>
      <c r="L216" s="69"/>
    </row>
    <row r="217" spans="1:12" ht="22.5" customHeight="1">
      <c r="A217" s="395"/>
      <c r="B217" s="273"/>
      <c r="C217" s="205" t="s">
        <v>14</v>
      </c>
      <c r="D217" s="222">
        <f t="shared" si="167"/>
        <v>30335</v>
      </c>
      <c r="E217" s="222">
        <v>0</v>
      </c>
      <c r="F217" s="222">
        <v>0</v>
      </c>
      <c r="G217" s="222">
        <v>30335</v>
      </c>
      <c r="H217" s="222">
        <v>0</v>
      </c>
      <c r="I217" s="222">
        <v>0</v>
      </c>
      <c r="J217" s="273"/>
      <c r="K217" s="273"/>
      <c r="L217" s="69">
        <v>11</v>
      </c>
    </row>
    <row r="218" spans="1:12" ht="15.75" customHeight="1">
      <c r="A218" s="395"/>
      <c r="B218" s="273"/>
      <c r="C218" s="206" t="s">
        <v>15</v>
      </c>
      <c r="D218" s="207">
        <f>SUM(E218:I218)</f>
        <v>54865.599999999999</v>
      </c>
      <c r="E218" s="207">
        <v>0</v>
      </c>
      <c r="F218" s="207">
        <v>0</v>
      </c>
      <c r="G218" s="207">
        <v>54865.599999999999</v>
      </c>
      <c r="H218" s="207">
        <v>0</v>
      </c>
      <c r="I218" s="207">
        <v>0</v>
      </c>
      <c r="J218" s="273"/>
      <c r="K218" s="273"/>
      <c r="L218" s="69">
        <v>11</v>
      </c>
    </row>
    <row r="219" spans="1:12" ht="30">
      <c r="A219" s="395"/>
      <c r="B219" s="273"/>
      <c r="C219" s="205" t="s">
        <v>404</v>
      </c>
      <c r="D219" s="222">
        <f t="shared" ref="D219:D220" si="168">SUM(E219:I219)</f>
        <v>35981.800000000003</v>
      </c>
      <c r="E219" s="222">
        <v>0</v>
      </c>
      <c r="F219" s="222">
        <v>0</v>
      </c>
      <c r="G219" s="222">
        <v>35981.800000000003</v>
      </c>
      <c r="H219" s="222">
        <v>0</v>
      </c>
      <c r="I219" s="222">
        <v>0</v>
      </c>
      <c r="J219" s="273"/>
      <c r="K219" s="273"/>
      <c r="L219" s="205">
        <v>11</v>
      </c>
    </row>
    <row r="220" spans="1:12" ht="30">
      <c r="A220" s="395"/>
      <c r="B220" s="273"/>
      <c r="C220" s="205" t="s">
        <v>405</v>
      </c>
      <c r="D220" s="222">
        <f t="shared" si="168"/>
        <v>38419.800000000003</v>
      </c>
      <c r="E220" s="222">
        <v>0</v>
      </c>
      <c r="F220" s="222">
        <v>0</v>
      </c>
      <c r="G220" s="222">
        <v>38419.800000000003</v>
      </c>
      <c r="H220" s="222">
        <v>0</v>
      </c>
      <c r="I220" s="222">
        <v>0</v>
      </c>
      <c r="J220" s="273"/>
      <c r="K220" s="273"/>
      <c r="L220" s="205">
        <v>11</v>
      </c>
    </row>
    <row r="221" spans="1:12" ht="28.5" customHeight="1">
      <c r="A221" s="340" t="s">
        <v>834</v>
      </c>
      <c r="B221" s="318" t="s">
        <v>836</v>
      </c>
      <c r="C221" s="206" t="s">
        <v>27</v>
      </c>
      <c r="D221" s="207">
        <f>SUM(D222:D228)</f>
        <v>1100</v>
      </c>
      <c r="E221" s="207">
        <f t="shared" ref="E221:I221" si="169">SUM(E222:E228)</f>
        <v>0</v>
      </c>
      <c r="F221" s="207">
        <f t="shared" si="169"/>
        <v>0</v>
      </c>
      <c r="G221" s="207">
        <f t="shared" si="169"/>
        <v>1100</v>
      </c>
      <c r="H221" s="207">
        <f t="shared" si="169"/>
        <v>0</v>
      </c>
      <c r="I221" s="207">
        <f t="shared" si="169"/>
        <v>0</v>
      </c>
      <c r="J221" s="273" t="s">
        <v>815</v>
      </c>
      <c r="K221" s="273" t="s">
        <v>907</v>
      </c>
      <c r="L221" s="205">
        <v>1</v>
      </c>
    </row>
    <row r="222" spans="1:12">
      <c r="A222" s="396"/>
      <c r="B222" s="396"/>
      <c r="C222" s="205" t="s">
        <v>11</v>
      </c>
      <c r="D222" s="222">
        <f t="shared" ref="D222:D226" si="170">SUM(E222:I222)</f>
        <v>0</v>
      </c>
      <c r="E222" s="222">
        <f>E230</f>
        <v>0</v>
      </c>
      <c r="F222" s="222">
        <f t="shared" ref="F222:I222" si="171">F230</f>
        <v>0</v>
      </c>
      <c r="G222" s="222">
        <f t="shared" si="171"/>
        <v>0</v>
      </c>
      <c r="H222" s="222">
        <f t="shared" si="171"/>
        <v>0</v>
      </c>
      <c r="I222" s="222">
        <f t="shared" si="171"/>
        <v>0</v>
      </c>
      <c r="J222" s="273"/>
      <c r="K222" s="273"/>
      <c r="L222" s="205"/>
    </row>
    <row r="223" spans="1:12">
      <c r="A223" s="396"/>
      <c r="B223" s="396"/>
      <c r="C223" s="205" t="s">
        <v>12</v>
      </c>
      <c r="D223" s="222">
        <f t="shared" si="170"/>
        <v>0</v>
      </c>
      <c r="E223" s="222">
        <f t="shared" ref="E223:I223" si="172">E231</f>
        <v>0</v>
      </c>
      <c r="F223" s="222">
        <f t="shared" si="172"/>
        <v>0</v>
      </c>
      <c r="G223" s="222">
        <f t="shared" si="172"/>
        <v>0</v>
      </c>
      <c r="H223" s="222">
        <f t="shared" si="172"/>
        <v>0</v>
      </c>
      <c r="I223" s="222">
        <f t="shared" si="172"/>
        <v>0</v>
      </c>
      <c r="J223" s="273"/>
      <c r="K223" s="273"/>
      <c r="L223" s="205"/>
    </row>
    <row r="224" spans="1:12" ht="17.25" customHeight="1">
      <c r="A224" s="396"/>
      <c r="B224" s="396"/>
      <c r="C224" s="205" t="s">
        <v>13</v>
      </c>
      <c r="D224" s="222">
        <f t="shared" si="170"/>
        <v>0</v>
      </c>
      <c r="E224" s="222">
        <f t="shared" ref="E224:I224" si="173">E232</f>
        <v>0</v>
      </c>
      <c r="F224" s="222">
        <f t="shared" si="173"/>
        <v>0</v>
      </c>
      <c r="G224" s="222">
        <f t="shared" si="173"/>
        <v>0</v>
      </c>
      <c r="H224" s="222">
        <f t="shared" si="173"/>
        <v>0</v>
      </c>
      <c r="I224" s="222">
        <f t="shared" si="173"/>
        <v>0</v>
      </c>
      <c r="J224" s="273"/>
      <c r="K224" s="273"/>
      <c r="L224" s="205"/>
    </row>
    <row r="225" spans="1:12">
      <c r="A225" s="396"/>
      <c r="B225" s="396"/>
      <c r="C225" s="205" t="s">
        <v>14</v>
      </c>
      <c r="D225" s="222">
        <f t="shared" si="170"/>
        <v>1100</v>
      </c>
      <c r="E225" s="222">
        <f t="shared" ref="E225:I225" si="174">E233</f>
        <v>0</v>
      </c>
      <c r="F225" s="222">
        <f t="shared" si="174"/>
        <v>0</v>
      </c>
      <c r="G225" s="222">
        <f t="shared" si="174"/>
        <v>1100</v>
      </c>
      <c r="H225" s="222">
        <f t="shared" si="174"/>
        <v>0</v>
      </c>
      <c r="I225" s="222">
        <f t="shared" si="174"/>
        <v>0</v>
      </c>
      <c r="J225" s="273"/>
      <c r="K225" s="273"/>
      <c r="L225" s="205">
        <v>1</v>
      </c>
    </row>
    <row r="226" spans="1:12" s="133" customFormat="1" ht="14.25">
      <c r="A226" s="396"/>
      <c r="B226" s="396"/>
      <c r="C226" s="206" t="s">
        <v>15</v>
      </c>
      <c r="D226" s="207">
        <f t="shared" si="170"/>
        <v>0</v>
      </c>
      <c r="E226" s="207">
        <f t="shared" ref="E226:I226" si="175">E234</f>
        <v>0</v>
      </c>
      <c r="F226" s="207">
        <f t="shared" si="175"/>
        <v>0</v>
      </c>
      <c r="G226" s="207">
        <f t="shared" si="175"/>
        <v>0</v>
      </c>
      <c r="H226" s="207">
        <f t="shared" si="175"/>
        <v>0</v>
      </c>
      <c r="I226" s="207">
        <f t="shared" si="175"/>
        <v>0</v>
      </c>
      <c r="J226" s="273"/>
      <c r="K226" s="273"/>
      <c r="L226" s="206"/>
    </row>
    <row r="227" spans="1:12" ht="30">
      <c r="A227" s="396"/>
      <c r="B227" s="396"/>
      <c r="C227" s="205" t="s">
        <v>404</v>
      </c>
      <c r="D227" s="222">
        <f t="shared" ref="D227:D228" si="176">SUM(E227:I227)</f>
        <v>0</v>
      </c>
      <c r="E227" s="222">
        <f t="shared" ref="E227:I227" si="177">E235</f>
        <v>0</v>
      </c>
      <c r="F227" s="222">
        <f t="shared" si="177"/>
        <v>0</v>
      </c>
      <c r="G227" s="222">
        <f t="shared" si="177"/>
        <v>0</v>
      </c>
      <c r="H227" s="222">
        <f t="shared" si="177"/>
        <v>0</v>
      </c>
      <c r="I227" s="222">
        <f t="shared" si="177"/>
        <v>0</v>
      </c>
      <c r="J227" s="273"/>
      <c r="K227" s="273"/>
      <c r="L227" s="205"/>
    </row>
    <row r="228" spans="1:12" ht="41.25" customHeight="1">
      <c r="A228" s="396"/>
      <c r="B228" s="396"/>
      <c r="C228" s="205" t="s">
        <v>405</v>
      </c>
      <c r="D228" s="222">
        <f t="shared" si="176"/>
        <v>0</v>
      </c>
      <c r="E228" s="222">
        <f t="shared" ref="E228:I228" si="178">E236</f>
        <v>0</v>
      </c>
      <c r="F228" s="222">
        <f t="shared" si="178"/>
        <v>0</v>
      </c>
      <c r="G228" s="222">
        <f t="shared" si="178"/>
        <v>0</v>
      </c>
      <c r="H228" s="222">
        <f t="shared" si="178"/>
        <v>0</v>
      </c>
      <c r="I228" s="222">
        <f t="shared" si="178"/>
        <v>0</v>
      </c>
      <c r="J228" s="273"/>
      <c r="K228" s="273"/>
      <c r="L228" s="205"/>
    </row>
    <row r="229" spans="1:12" ht="30">
      <c r="A229" s="404" t="s">
        <v>837</v>
      </c>
      <c r="B229" s="318" t="s">
        <v>833</v>
      </c>
      <c r="C229" s="205" t="s">
        <v>27</v>
      </c>
      <c r="D229" s="222">
        <f>SUM(D230:D236)</f>
        <v>1100</v>
      </c>
      <c r="E229" s="222">
        <f>E230+E231+E232+E233+E234+E235+E236</f>
        <v>0</v>
      </c>
      <c r="F229" s="222">
        <f>F230+F231+F232+F233+F234+F235+F236</f>
        <v>0</v>
      </c>
      <c r="G229" s="222">
        <f>SUM(G230:G236)</f>
        <v>1100</v>
      </c>
      <c r="H229" s="222">
        <f>H230+H231+H232+H233+H234+H235+H236</f>
        <v>0</v>
      </c>
      <c r="I229" s="222">
        <f>I230+I231+I232+I233+I234+I235+I236</f>
        <v>0</v>
      </c>
      <c r="J229" s="273" t="s">
        <v>815</v>
      </c>
      <c r="K229" s="273" t="s">
        <v>907</v>
      </c>
      <c r="L229" s="205">
        <v>1</v>
      </c>
    </row>
    <row r="230" spans="1:12">
      <c r="A230" s="396"/>
      <c r="B230" s="319"/>
      <c r="C230" s="205" t="s">
        <v>11</v>
      </c>
      <c r="D230" s="222">
        <f t="shared" ref="D230:D233" si="179">SUM(E230:I230)</f>
        <v>0</v>
      </c>
      <c r="E230" s="222">
        <v>0</v>
      </c>
      <c r="F230" s="222">
        <v>0</v>
      </c>
      <c r="G230" s="222">
        <v>0</v>
      </c>
      <c r="H230" s="222">
        <v>0</v>
      </c>
      <c r="I230" s="222">
        <v>0</v>
      </c>
      <c r="J230" s="273"/>
      <c r="K230" s="273"/>
      <c r="L230" s="205"/>
    </row>
    <row r="231" spans="1:12">
      <c r="A231" s="396"/>
      <c r="B231" s="319"/>
      <c r="C231" s="205" t="s">
        <v>12</v>
      </c>
      <c r="D231" s="222">
        <f t="shared" si="179"/>
        <v>0</v>
      </c>
      <c r="E231" s="222">
        <v>0</v>
      </c>
      <c r="F231" s="222">
        <v>0</v>
      </c>
      <c r="G231" s="222">
        <v>0</v>
      </c>
      <c r="H231" s="222">
        <v>0</v>
      </c>
      <c r="I231" s="222">
        <v>0</v>
      </c>
      <c r="J231" s="273"/>
      <c r="K231" s="273"/>
      <c r="L231" s="205"/>
    </row>
    <row r="232" spans="1:12">
      <c r="A232" s="396"/>
      <c r="B232" s="319"/>
      <c r="C232" s="205" t="s">
        <v>13</v>
      </c>
      <c r="D232" s="222">
        <f t="shared" si="179"/>
        <v>0</v>
      </c>
      <c r="E232" s="222">
        <v>0</v>
      </c>
      <c r="F232" s="222">
        <v>0</v>
      </c>
      <c r="G232" s="222">
        <v>0</v>
      </c>
      <c r="H232" s="222">
        <v>0</v>
      </c>
      <c r="I232" s="222">
        <v>0</v>
      </c>
      <c r="J232" s="273"/>
      <c r="K232" s="273"/>
      <c r="L232" s="205"/>
    </row>
    <row r="233" spans="1:12">
      <c r="A233" s="396"/>
      <c r="B233" s="319"/>
      <c r="C233" s="205" t="s">
        <v>14</v>
      </c>
      <c r="D233" s="222">
        <f t="shared" si="179"/>
        <v>1100</v>
      </c>
      <c r="E233" s="222">
        <v>0</v>
      </c>
      <c r="F233" s="222">
        <v>0</v>
      </c>
      <c r="G233" s="222">
        <v>1100</v>
      </c>
      <c r="H233" s="222">
        <v>0</v>
      </c>
      <c r="I233" s="222">
        <v>0</v>
      </c>
      <c r="J233" s="273"/>
      <c r="K233" s="273"/>
      <c r="L233" s="205">
        <v>1</v>
      </c>
    </row>
    <row r="234" spans="1:12" s="133" customFormat="1" ht="14.25">
      <c r="A234" s="396"/>
      <c r="B234" s="319"/>
      <c r="C234" s="206" t="s">
        <v>15</v>
      </c>
      <c r="D234" s="207">
        <f>SUM(E234:I234)</f>
        <v>0</v>
      </c>
      <c r="E234" s="207">
        <v>0</v>
      </c>
      <c r="F234" s="207">
        <v>0</v>
      </c>
      <c r="G234" s="207">
        <v>0</v>
      </c>
      <c r="H234" s="207">
        <v>0</v>
      </c>
      <c r="I234" s="207">
        <v>0</v>
      </c>
      <c r="J234" s="273"/>
      <c r="K234" s="273"/>
      <c r="L234" s="206"/>
    </row>
    <row r="235" spans="1:12" ht="30">
      <c r="A235" s="396"/>
      <c r="B235" s="319"/>
      <c r="C235" s="205" t="s">
        <v>404</v>
      </c>
      <c r="D235" s="222">
        <f t="shared" ref="D235:D236" si="180">SUM(E235:I235)</f>
        <v>0</v>
      </c>
      <c r="E235" s="222">
        <v>0</v>
      </c>
      <c r="F235" s="222">
        <v>0</v>
      </c>
      <c r="G235" s="222">
        <v>0</v>
      </c>
      <c r="H235" s="222">
        <v>0</v>
      </c>
      <c r="I235" s="222">
        <v>0</v>
      </c>
      <c r="J235" s="273"/>
      <c r="K235" s="273"/>
      <c r="L235" s="205"/>
    </row>
    <row r="236" spans="1:12" ht="56.25" customHeight="1">
      <c r="A236" s="397"/>
      <c r="B236" s="320"/>
      <c r="C236" s="205" t="s">
        <v>405</v>
      </c>
      <c r="D236" s="222">
        <f t="shared" si="180"/>
        <v>0</v>
      </c>
      <c r="E236" s="222">
        <v>0</v>
      </c>
      <c r="F236" s="222">
        <v>0</v>
      </c>
      <c r="G236" s="222">
        <v>0</v>
      </c>
      <c r="H236" s="222">
        <v>0</v>
      </c>
      <c r="I236" s="222">
        <v>0</v>
      </c>
      <c r="J236" s="273"/>
      <c r="K236" s="273"/>
      <c r="L236" s="205"/>
    </row>
    <row r="237" spans="1:12" ht="15.75" customHeight="1">
      <c r="A237" s="395" t="s">
        <v>63</v>
      </c>
      <c r="B237" s="395"/>
      <c r="C237" s="395"/>
      <c r="D237" s="395"/>
      <c r="E237" s="395"/>
      <c r="F237" s="395"/>
      <c r="G237" s="395"/>
      <c r="H237" s="395"/>
      <c r="I237" s="395"/>
      <c r="J237" s="395"/>
      <c r="K237" s="395"/>
      <c r="L237" s="395"/>
    </row>
    <row r="238" spans="1:12" ht="67.5" customHeight="1">
      <c r="A238" s="395" t="s">
        <v>271</v>
      </c>
      <c r="B238" s="395"/>
      <c r="C238" s="205" t="s">
        <v>11</v>
      </c>
      <c r="D238" s="222">
        <v>5336.1</v>
      </c>
      <c r="E238" s="222">
        <v>0</v>
      </c>
      <c r="F238" s="222">
        <v>0</v>
      </c>
      <c r="G238" s="222">
        <v>5336.1</v>
      </c>
      <c r="H238" s="222">
        <v>0</v>
      </c>
      <c r="I238" s="222">
        <v>0</v>
      </c>
      <c r="J238" s="273" t="s">
        <v>272</v>
      </c>
      <c r="K238" s="273" t="s">
        <v>273</v>
      </c>
      <c r="L238" s="205">
        <v>370</v>
      </c>
    </row>
    <row r="239" spans="1:12" ht="28.5">
      <c r="A239" s="395" t="s">
        <v>65</v>
      </c>
      <c r="B239" s="273" t="s">
        <v>274</v>
      </c>
      <c r="C239" s="206" t="s">
        <v>27</v>
      </c>
      <c r="D239" s="207">
        <f>SUM(D240:D246)</f>
        <v>109552.44</v>
      </c>
      <c r="E239" s="207">
        <f t="shared" ref="E239:I239" si="181">SUM(E240:E246)</f>
        <v>0</v>
      </c>
      <c r="F239" s="207">
        <f t="shared" si="181"/>
        <v>0</v>
      </c>
      <c r="G239" s="207">
        <f t="shared" si="181"/>
        <v>109552.44</v>
      </c>
      <c r="H239" s="207">
        <f t="shared" si="181"/>
        <v>0</v>
      </c>
      <c r="I239" s="207">
        <f t="shared" si="181"/>
        <v>0</v>
      </c>
      <c r="J239" s="273"/>
      <c r="K239" s="273"/>
      <c r="L239" s="206">
        <v>2350</v>
      </c>
    </row>
    <row r="240" spans="1:12">
      <c r="A240" s="395"/>
      <c r="B240" s="273"/>
      <c r="C240" s="205" t="s">
        <v>11</v>
      </c>
      <c r="D240" s="222">
        <f t="shared" ref="D240:D243" si="182">SUM(E240:I240)</f>
        <v>0</v>
      </c>
      <c r="E240" s="222">
        <f>E248+E256+E264+E272</f>
        <v>0</v>
      </c>
      <c r="F240" s="222">
        <f t="shared" ref="F240:I240" si="183">F248+F256+F264+F272</f>
        <v>0</v>
      </c>
      <c r="G240" s="222">
        <f t="shared" si="183"/>
        <v>0</v>
      </c>
      <c r="H240" s="222">
        <f t="shared" si="183"/>
        <v>0</v>
      </c>
      <c r="I240" s="222">
        <f t="shared" si="183"/>
        <v>0</v>
      </c>
      <c r="J240" s="273"/>
      <c r="K240" s="273"/>
      <c r="L240" s="205"/>
    </row>
    <row r="241" spans="1:12">
      <c r="A241" s="395"/>
      <c r="B241" s="273"/>
      <c r="C241" s="205" t="s">
        <v>12</v>
      </c>
      <c r="D241" s="222">
        <f t="shared" si="182"/>
        <v>16131.1</v>
      </c>
      <c r="E241" s="222">
        <f t="shared" ref="E241:I241" si="184">E249+E257+E265+E273</f>
        <v>0</v>
      </c>
      <c r="F241" s="222">
        <f t="shared" si="184"/>
        <v>0</v>
      </c>
      <c r="G241" s="222">
        <f t="shared" si="184"/>
        <v>16131.1</v>
      </c>
      <c r="H241" s="222">
        <f t="shared" si="184"/>
        <v>0</v>
      </c>
      <c r="I241" s="222">
        <f t="shared" si="184"/>
        <v>0</v>
      </c>
      <c r="J241" s="273"/>
      <c r="K241" s="273"/>
      <c r="L241" s="205">
        <v>380</v>
      </c>
    </row>
    <row r="242" spans="1:12">
      <c r="A242" s="395"/>
      <c r="B242" s="273"/>
      <c r="C242" s="205" t="s">
        <v>13</v>
      </c>
      <c r="D242" s="222">
        <f t="shared" si="182"/>
        <v>17604.3</v>
      </c>
      <c r="E242" s="222">
        <f t="shared" ref="E242:I243" si="185">E250+E258+E266+E274</f>
        <v>0</v>
      </c>
      <c r="F242" s="222">
        <f t="shared" si="185"/>
        <v>0</v>
      </c>
      <c r="G242" s="222">
        <f t="shared" si="185"/>
        <v>17604.3</v>
      </c>
      <c r="H242" s="222">
        <f t="shared" si="185"/>
        <v>0</v>
      </c>
      <c r="I242" s="222">
        <f t="shared" si="185"/>
        <v>0</v>
      </c>
      <c r="J242" s="273"/>
      <c r="K242" s="273"/>
      <c r="L242" s="205">
        <v>380</v>
      </c>
    </row>
    <row r="243" spans="1:12">
      <c r="A243" s="395"/>
      <c r="B243" s="273"/>
      <c r="C243" s="205" t="s">
        <v>14</v>
      </c>
      <c r="D243" s="222">
        <f t="shared" si="182"/>
        <v>17051.14</v>
      </c>
      <c r="E243" s="222">
        <f t="shared" ref="E243:I243" si="186">E251+E259+E267+E275</f>
        <v>0</v>
      </c>
      <c r="F243" s="222">
        <f t="shared" si="186"/>
        <v>0</v>
      </c>
      <c r="G243" s="222">
        <f t="shared" si="185"/>
        <v>17051.14</v>
      </c>
      <c r="H243" s="222">
        <f t="shared" si="186"/>
        <v>0</v>
      </c>
      <c r="I243" s="222">
        <f t="shared" si="186"/>
        <v>0</v>
      </c>
      <c r="J243" s="273"/>
      <c r="K243" s="273"/>
      <c r="L243" s="205">
        <v>390</v>
      </c>
    </row>
    <row r="244" spans="1:12" s="133" customFormat="1" ht="14.25">
      <c r="A244" s="395"/>
      <c r="B244" s="273"/>
      <c r="C244" s="206" t="s">
        <v>15</v>
      </c>
      <c r="D244" s="207">
        <f>SUM(E244:I244)</f>
        <v>23349.5</v>
      </c>
      <c r="E244" s="207">
        <f t="shared" ref="E244:I244" si="187">E252+E260+E268+E276</f>
        <v>0</v>
      </c>
      <c r="F244" s="207">
        <f t="shared" si="187"/>
        <v>0</v>
      </c>
      <c r="G244" s="207">
        <f t="shared" si="187"/>
        <v>23349.5</v>
      </c>
      <c r="H244" s="207">
        <f t="shared" si="187"/>
        <v>0</v>
      </c>
      <c r="I244" s="207">
        <f t="shared" si="187"/>
        <v>0</v>
      </c>
      <c r="J244" s="273"/>
      <c r="K244" s="273"/>
      <c r="L244" s="206">
        <v>400</v>
      </c>
    </row>
    <row r="245" spans="1:12" ht="30">
      <c r="A245" s="395"/>
      <c r="B245" s="273"/>
      <c r="C245" s="205" t="s">
        <v>404</v>
      </c>
      <c r="D245" s="222">
        <f t="shared" ref="D245:D246" si="188">SUM(E245:I245)</f>
        <v>17708.199999999997</v>
      </c>
      <c r="E245" s="222">
        <f t="shared" ref="E245:I245" si="189">E253+E261+E269+E277</f>
        <v>0</v>
      </c>
      <c r="F245" s="222">
        <f t="shared" si="189"/>
        <v>0</v>
      </c>
      <c r="G245" s="222">
        <f>G253+G261+G269+G277</f>
        <v>17708.199999999997</v>
      </c>
      <c r="H245" s="222">
        <f t="shared" si="189"/>
        <v>0</v>
      </c>
      <c r="I245" s="222">
        <f t="shared" si="189"/>
        <v>0</v>
      </c>
      <c r="J245" s="273"/>
      <c r="K245" s="273"/>
      <c r="L245" s="205">
        <v>400</v>
      </c>
    </row>
    <row r="246" spans="1:12" ht="30">
      <c r="A246" s="395"/>
      <c r="B246" s="273"/>
      <c r="C246" s="205" t="s">
        <v>405</v>
      </c>
      <c r="D246" s="222">
        <f t="shared" si="188"/>
        <v>17708.199999999997</v>
      </c>
      <c r="E246" s="222">
        <f t="shared" ref="E246:I246" si="190">E254+E262+E270+E278</f>
        <v>0</v>
      </c>
      <c r="F246" s="222">
        <f t="shared" si="190"/>
        <v>0</v>
      </c>
      <c r="G246" s="222">
        <f t="shared" si="190"/>
        <v>17708.199999999997</v>
      </c>
      <c r="H246" s="222">
        <f t="shared" si="190"/>
        <v>0</v>
      </c>
      <c r="I246" s="222">
        <f t="shared" si="190"/>
        <v>0</v>
      </c>
      <c r="J246" s="273"/>
      <c r="K246" s="273"/>
      <c r="L246" s="205">
        <v>400</v>
      </c>
    </row>
    <row r="247" spans="1:12" ht="30" customHeight="1">
      <c r="A247" s="395" t="s">
        <v>67</v>
      </c>
      <c r="B247" s="273" t="s">
        <v>68</v>
      </c>
      <c r="C247" s="206" t="s">
        <v>27</v>
      </c>
      <c r="D247" s="207">
        <f>SUM(D248:D254)</f>
        <v>27979.599999999999</v>
      </c>
      <c r="E247" s="207">
        <f t="shared" ref="E247" si="191">E248+E249+E250+E251+E252+E253+E254</f>
        <v>0</v>
      </c>
      <c r="F247" s="207">
        <f t="shared" ref="F247" si="192">F248+F249+F250+F251+F252+F253+F254</f>
        <v>0</v>
      </c>
      <c r="G247" s="207">
        <f t="shared" ref="G247" si="193">SUM(G248:G254)</f>
        <v>27979.599999999999</v>
      </c>
      <c r="H247" s="207">
        <f t="shared" ref="H247" si="194">H248+H249+H250+H251+H252+H253+H254</f>
        <v>0</v>
      </c>
      <c r="I247" s="207">
        <f t="shared" ref="I247" si="195">I248+I249+I250+I251+I252+I253+I254</f>
        <v>0</v>
      </c>
      <c r="J247" s="273" t="s">
        <v>275</v>
      </c>
      <c r="K247" s="273" t="s">
        <v>276</v>
      </c>
      <c r="L247" s="206">
        <v>3520</v>
      </c>
    </row>
    <row r="248" spans="1:12" ht="30" customHeight="1">
      <c r="A248" s="395"/>
      <c r="B248" s="273"/>
      <c r="C248" s="205" t="s">
        <v>11</v>
      </c>
      <c r="D248" s="222">
        <f t="shared" ref="D248:D251" si="196">SUM(E248:I248)</f>
        <v>0</v>
      </c>
      <c r="E248" s="222">
        <v>0</v>
      </c>
      <c r="F248" s="222">
        <v>0</v>
      </c>
      <c r="G248" s="222">
        <v>0</v>
      </c>
      <c r="H248" s="222">
        <v>0</v>
      </c>
      <c r="I248" s="222">
        <v>0</v>
      </c>
      <c r="J248" s="273"/>
      <c r="K248" s="273"/>
      <c r="L248" s="205"/>
    </row>
    <row r="249" spans="1:12" ht="30" customHeight="1">
      <c r="A249" s="395"/>
      <c r="B249" s="273"/>
      <c r="C249" s="205" t="s">
        <v>12</v>
      </c>
      <c r="D249" s="222">
        <f t="shared" si="196"/>
        <v>11331</v>
      </c>
      <c r="E249" s="222">
        <v>0</v>
      </c>
      <c r="F249" s="222">
        <v>0</v>
      </c>
      <c r="G249" s="222">
        <v>11331</v>
      </c>
      <c r="H249" s="222">
        <v>0</v>
      </c>
      <c r="I249" s="222">
        <v>0</v>
      </c>
      <c r="J249" s="273"/>
      <c r="K249" s="273"/>
      <c r="L249" s="205">
        <v>1100</v>
      </c>
    </row>
    <row r="250" spans="1:12" ht="30" customHeight="1">
      <c r="A250" s="395"/>
      <c r="B250" s="273"/>
      <c r="C250" s="205" t="s">
        <v>13</v>
      </c>
      <c r="D250" s="222">
        <f t="shared" si="196"/>
        <v>11381</v>
      </c>
      <c r="E250" s="222">
        <v>0</v>
      </c>
      <c r="F250" s="222">
        <v>0</v>
      </c>
      <c r="G250" s="222">
        <v>11381</v>
      </c>
      <c r="H250" s="222">
        <v>0</v>
      </c>
      <c r="I250" s="222">
        <v>0</v>
      </c>
      <c r="J250" s="273"/>
      <c r="K250" s="273"/>
      <c r="L250" s="205">
        <v>1210</v>
      </c>
    </row>
    <row r="251" spans="1:12" ht="30" customHeight="1">
      <c r="A251" s="395"/>
      <c r="B251" s="273"/>
      <c r="C251" s="205" t="s">
        <v>14</v>
      </c>
      <c r="D251" s="222">
        <f t="shared" si="196"/>
        <v>0</v>
      </c>
      <c r="E251" s="222">
        <v>0</v>
      </c>
      <c r="F251" s="222">
        <v>0</v>
      </c>
      <c r="G251" s="222">
        <v>0</v>
      </c>
      <c r="H251" s="222">
        <v>0</v>
      </c>
      <c r="I251" s="222">
        <v>0</v>
      </c>
      <c r="J251" s="273"/>
      <c r="K251" s="273"/>
      <c r="L251" s="205"/>
    </row>
    <row r="252" spans="1:12" s="133" customFormat="1" ht="30" customHeight="1">
      <c r="A252" s="395"/>
      <c r="B252" s="273"/>
      <c r="C252" s="206" t="s">
        <v>15</v>
      </c>
      <c r="D252" s="207">
        <f>SUM(E252:I252)</f>
        <v>5267.6</v>
      </c>
      <c r="E252" s="207">
        <v>0</v>
      </c>
      <c r="F252" s="207">
        <v>0</v>
      </c>
      <c r="G252" s="207">
        <v>5267.6</v>
      </c>
      <c r="H252" s="207">
        <v>0</v>
      </c>
      <c r="I252" s="207">
        <v>0</v>
      </c>
      <c r="J252" s="273"/>
      <c r="K252" s="273"/>
      <c r="L252" s="206">
        <v>1210</v>
      </c>
    </row>
    <row r="253" spans="1:12" ht="30">
      <c r="A253" s="395"/>
      <c r="B253" s="273"/>
      <c r="C253" s="205" t="s">
        <v>404</v>
      </c>
      <c r="D253" s="222">
        <f t="shared" ref="D253:D254" si="197">SUM(E253:I253)</f>
        <v>0</v>
      </c>
      <c r="E253" s="222">
        <v>0</v>
      </c>
      <c r="F253" s="222">
        <v>0</v>
      </c>
      <c r="G253" s="222">
        <v>0</v>
      </c>
      <c r="H253" s="222">
        <v>0</v>
      </c>
      <c r="I253" s="222">
        <v>0</v>
      </c>
      <c r="J253" s="273"/>
      <c r="K253" s="273"/>
      <c r="L253" s="205"/>
    </row>
    <row r="254" spans="1:12" ht="30">
      <c r="A254" s="395"/>
      <c r="B254" s="273"/>
      <c r="C254" s="205" t="s">
        <v>405</v>
      </c>
      <c r="D254" s="222">
        <f t="shared" si="197"/>
        <v>0</v>
      </c>
      <c r="E254" s="222">
        <v>0</v>
      </c>
      <c r="F254" s="222">
        <v>0</v>
      </c>
      <c r="G254" s="222">
        <v>0</v>
      </c>
      <c r="H254" s="222">
        <v>0</v>
      </c>
      <c r="I254" s="222">
        <v>0</v>
      </c>
      <c r="J254" s="273"/>
      <c r="K254" s="273"/>
      <c r="L254" s="205"/>
    </row>
    <row r="255" spans="1:12" ht="28.5">
      <c r="A255" s="395" t="s">
        <v>69</v>
      </c>
      <c r="B255" s="273" t="s">
        <v>70</v>
      </c>
      <c r="C255" s="206" t="s">
        <v>27</v>
      </c>
      <c r="D255" s="207">
        <f>SUM(D256:D262)</f>
        <v>8561.24</v>
      </c>
      <c r="E255" s="207">
        <f t="shared" ref="E255" si="198">E256+E257+E258+E259+E260+E261+E262</f>
        <v>0</v>
      </c>
      <c r="F255" s="207">
        <f t="shared" ref="F255" si="199">F256+F257+F258+F259+F260+F261+F262</f>
        <v>0</v>
      </c>
      <c r="G255" s="207">
        <f t="shared" ref="G255" si="200">SUM(G256:G262)</f>
        <v>8561.24</v>
      </c>
      <c r="H255" s="207">
        <f t="shared" ref="H255" si="201">H256+H257+H258+H259+H260+H261+H262</f>
        <v>0</v>
      </c>
      <c r="I255" s="207">
        <f t="shared" ref="I255" si="202">I256+I257+I258+I259+I260+I261+I262</f>
        <v>0</v>
      </c>
      <c r="J255" s="273" t="s">
        <v>272</v>
      </c>
      <c r="K255" s="273" t="s">
        <v>277</v>
      </c>
      <c r="L255" s="206">
        <v>28.2</v>
      </c>
    </row>
    <row r="256" spans="1:12">
      <c r="A256" s="395"/>
      <c r="B256" s="273"/>
      <c r="C256" s="205" t="s">
        <v>11</v>
      </c>
      <c r="D256" s="222">
        <f t="shared" ref="D256:D259" si="203">SUM(E256:I256)</f>
        <v>0</v>
      </c>
      <c r="E256" s="222">
        <v>0</v>
      </c>
      <c r="F256" s="222">
        <v>0</v>
      </c>
      <c r="G256" s="222">
        <v>0</v>
      </c>
      <c r="H256" s="222">
        <v>0</v>
      </c>
      <c r="I256" s="222">
        <v>0</v>
      </c>
      <c r="J256" s="273"/>
      <c r="K256" s="273"/>
      <c r="L256" s="205"/>
    </row>
    <row r="257" spans="1:12">
      <c r="A257" s="395"/>
      <c r="B257" s="273"/>
      <c r="C257" s="205" t="s">
        <v>12</v>
      </c>
      <c r="D257" s="222">
        <f t="shared" si="203"/>
        <v>1449.5</v>
      </c>
      <c r="E257" s="222">
        <v>0</v>
      </c>
      <c r="F257" s="222">
        <v>0</v>
      </c>
      <c r="G257" s="222">
        <v>1449.5</v>
      </c>
      <c r="H257" s="222">
        <v>0</v>
      </c>
      <c r="I257" s="222">
        <v>0</v>
      </c>
      <c r="J257" s="273"/>
      <c r="K257" s="273"/>
      <c r="L257" s="205">
        <v>4.4000000000000004</v>
      </c>
    </row>
    <row r="258" spans="1:12">
      <c r="A258" s="395"/>
      <c r="B258" s="273"/>
      <c r="C258" s="205" t="s">
        <v>13</v>
      </c>
      <c r="D258" s="222">
        <f t="shared" si="203"/>
        <v>1516.6</v>
      </c>
      <c r="E258" s="222">
        <v>0</v>
      </c>
      <c r="F258" s="222">
        <v>0</v>
      </c>
      <c r="G258" s="222">
        <v>1516.6</v>
      </c>
      <c r="H258" s="222">
        <v>0</v>
      </c>
      <c r="I258" s="222">
        <v>0</v>
      </c>
      <c r="J258" s="273"/>
      <c r="K258" s="273"/>
      <c r="L258" s="205">
        <v>4.4000000000000004</v>
      </c>
    </row>
    <row r="259" spans="1:12">
      <c r="A259" s="395"/>
      <c r="B259" s="273"/>
      <c r="C259" s="205" t="s">
        <v>14</v>
      </c>
      <c r="D259" s="222">
        <f t="shared" si="203"/>
        <v>1395.14</v>
      </c>
      <c r="E259" s="222">
        <v>0</v>
      </c>
      <c r="F259" s="222">
        <v>0</v>
      </c>
      <c r="G259" s="222">
        <v>1395.14</v>
      </c>
      <c r="H259" s="222">
        <v>0</v>
      </c>
      <c r="I259" s="222">
        <v>0</v>
      </c>
      <c r="J259" s="273"/>
      <c r="K259" s="273"/>
      <c r="L259" s="205">
        <v>4.4000000000000004</v>
      </c>
    </row>
    <row r="260" spans="1:12" s="133" customFormat="1" ht="14.25">
      <c r="A260" s="395"/>
      <c r="B260" s="273"/>
      <c r="C260" s="206" t="s">
        <v>15</v>
      </c>
      <c r="D260" s="207">
        <f>SUM(E260:I260)</f>
        <v>1400</v>
      </c>
      <c r="E260" s="207">
        <v>0</v>
      </c>
      <c r="F260" s="207">
        <v>0</v>
      </c>
      <c r="G260" s="207">
        <v>1400</v>
      </c>
      <c r="H260" s="207">
        <v>0</v>
      </c>
      <c r="I260" s="207">
        <v>0</v>
      </c>
      <c r="J260" s="273"/>
      <c r="K260" s="273"/>
      <c r="L260" s="206">
        <v>5</v>
      </c>
    </row>
    <row r="261" spans="1:12" ht="30">
      <c r="A261" s="395"/>
      <c r="B261" s="273"/>
      <c r="C261" s="205" t="s">
        <v>404</v>
      </c>
      <c r="D261" s="222">
        <f t="shared" ref="D261:D262" si="204">SUM(E261:I261)</f>
        <v>1400</v>
      </c>
      <c r="E261" s="222">
        <v>0</v>
      </c>
      <c r="F261" s="222">
        <v>0</v>
      </c>
      <c r="G261" s="222">
        <v>1400</v>
      </c>
      <c r="H261" s="222">
        <v>0</v>
      </c>
      <c r="I261" s="222">
        <v>0</v>
      </c>
      <c r="J261" s="273"/>
      <c r="K261" s="273"/>
      <c r="L261" s="205">
        <v>5</v>
      </c>
    </row>
    <row r="262" spans="1:12" ht="30">
      <c r="A262" s="395"/>
      <c r="B262" s="273"/>
      <c r="C262" s="205" t="s">
        <v>405</v>
      </c>
      <c r="D262" s="222">
        <f t="shared" si="204"/>
        <v>1400</v>
      </c>
      <c r="E262" s="222">
        <v>0</v>
      </c>
      <c r="F262" s="222">
        <v>0</v>
      </c>
      <c r="G262" s="222">
        <v>1400</v>
      </c>
      <c r="H262" s="222">
        <v>0</v>
      </c>
      <c r="I262" s="222">
        <v>0</v>
      </c>
      <c r="J262" s="273"/>
      <c r="K262" s="273"/>
      <c r="L262" s="205">
        <v>5</v>
      </c>
    </row>
    <row r="263" spans="1:12" ht="28.5">
      <c r="A263" s="395" t="s">
        <v>71</v>
      </c>
      <c r="B263" s="273" t="s">
        <v>72</v>
      </c>
      <c r="C263" s="206" t="s">
        <v>27</v>
      </c>
      <c r="D263" s="207">
        <f>SUM(D264:D270)</f>
        <v>67571.199999999997</v>
      </c>
      <c r="E263" s="207">
        <f t="shared" ref="E263" si="205">E264+E265+E266+E267+E268+E269+E270</f>
        <v>0</v>
      </c>
      <c r="F263" s="207">
        <f t="shared" ref="F263" si="206">F264+F265+F266+F267+F268+F269+F270</f>
        <v>0</v>
      </c>
      <c r="G263" s="207">
        <f t="shared" ref="G263" si="207">SUM(G264:G270)</f>
        <v>67571.199999999997</v>
      </c>
      <c r="H263" s="207">
        <f t="shared" ref="H263" si="208">H264+H265+H266+H267+H268+H269+H270</f>
        <v>0</v>
      </c>
      <c r="I263" s="207">
        <f t="shared" ref="I263" si="209">I264+I265+I266+I267+I268+I269+I270</f>
        <v>0</v>
      </c>
      <c r="J263" s="273" t="s">
        <v>272</v>
      </c>
      <c r="K263" s="273" t="s">
        <v>278</v>
      </c>
      <c r="L263" s="206">
        <v>1569</v>
      </c>
    </row>
    <row r="264" spans="1:12">
      <c r="A264" s="395"/>
      <c r="B264" s="273"/>
      <c r="C264" s="205" t="s">
        <v>11</v>
      </c>
      <c r="D264" s="222">
        <f t="shared" ref="D264:D267" si="210">SUM(E264:I264)</f>
        <v>0</v>
      </c>
      <c r="E264" s="222">
        <v>0</v>
      </c>
      <c r="F264" s="222">
        <v>0</v>
      </c>
      <c r="G264" s="222">
        <v>0</v>
      </c>
      <c r="H264" s="222">
        <v>0</v>
      </c>
      <c r="I264" s="222">
        <v>0</v>
      </c>
      <c r="J264" s="273"/>
      <c r="K264" s="273"/>
      <c r="L264" s="205">
        <v>313</v>
      </c>
    </row>
    <row r="265" spans="1:12">
      <c r="A265" s="395"/>
      <c r="B265" s="273"/>
      <c r="C265" s="205" t="s">
        <v>12</v>
      </c>
      <c r="D265" s="222">
        <f t="shared" si="210"/>
        <v>2966.6</v>
      </c>
      <c r="E265" s="222">
        <v>0</v>
      </c>
      <c r="F265" s="222">
        <v>0</v>
      </c>
      <c r="G265" s="222">
        <v>2966.6</v>
      </c>
      <c r="H265" s="222">
        <v>0</v>
      </c>
      <c r="I265" s="222">
        <v>0</v>
      </c>
      <c r="J265" s="273"/>
      <c r="K265" s="273"/>
      <c r="L265" s="205">
        <v>314</v>
      </c>
    </row>
    <row r="266" spans="1:12">
      <c r="A266" s="395"/>
      <c r="B266" s="273"/>
      <c r="C266" s="205" t="s">
        <v>13</v>
      </c>
      <c r="D266" s="222">
        <f t="shared" si="210"/>
        <v>4322.7</v>
      </c>
      <c r="E266" s="222">
        <v>0</v>
      </c>
      <c r="F266" s="222">
        <v>0</v>
      </c>
      <c r="G266" s="222">
        <v>4322.7</v>
      </c>
      <c r="H266" s="222">
        <v>0</v>
      </c>
      <c r="I266" s="222">
        <v>0</v>
      </c>
      <c r="J266" s="273"/>
      <c r="K266" s="273"/>
      <c r="L266" s="205">
        <v>314</v>
      </c>
    </row>
    <row r="267" spans="1:12">
      <c r="A267" s="395"/>
      <c r="B267" s="273"/>
      <c r="C267" s="205" t="s">
        <v>14</v>
      </c>
      <c r="D267" s="222">
        <f t="shared" si="210"/>
        <v>14487.9</v>
      </c>
      <c r="E267" s="222">
        <v>0</v>
      </c>
      <c r="F267" s="222">
        <v>0</v>
      </c>
      <c r="G267" s="222">
        <v>14487.9</v>
      </c>
      <c r="H267" s="222">
        <v>0</v>
      </c>
      <c r="I267" s="222">
        <v>0</v>
      </c>
      <c r="J267" s="273"/>
      <c r="K267" s="273"/>
      <c r="L267" s="205">
        <v>314</v>
      </c>
    </row>
    <row r="268" spans="1:12" s="133" customFormat="1" ht="14.25">
      <c r="A268" s="395"/>
      <c r="B268" s="273"/>
      <c r="C268" s="206" t="s">
        <v>15</v>
      </c>
      <c r="D268" s="207">
        <f>SUM(E268:I268)</f>
        <v>15513.8</v>
      </c>
      <c r="E268" s="207">
        <v>0</v>
      </c>
      <c r="F268" s="207">
        <v>0</v>
      </c>
      <c r="G268" s="207">
        <v>15513.8</v>
      </c>
      <c r="H268" s="207">
        <v>0</v>
      </c>
      <c r="I268" s="207">
        <v>0</v>
      </c>
      <c r="J268" s="273"/>
      <c r="K268" s="273"/>
      <c r="L268" s="206">
        <v>314</v>
      </c>
    </row>
    <row r="269" spans="1:12" ht="30">
      <c r="A269" s="395"/>
      <c r="B269" s="273"/>
      <c r="C269" s="205" t="s">
        <v>404</v>
      </c>
      <c r="D269" s="222">
        <f t="shared" ref="D269:D270" si="211">SUM(E269:I269)</f>
        <v>15140.1</v>
      </c>
      <c r="E269" s="222">
        <v>0</v>
      </c>
      <c r="F269" s="222">
        <v>0</v>
      </c>
      <c r="G269" s="222">
        <v>15140.1</v>
      </c>
      <c r="H269" s="222">
        <v>0</v>
      </c>
      <c r="I269" s="222">
        <v>0</v>
      </c>
      <c r="J269" s="273"/>
      <c r="K269" s="273"/>
      <c r="L269" s="205">
        <v>314</v>
      </c>
    </row>
    <row r="270" spans="1:12" ht="30">
      <c r="A270" s="395"/>
      <c r="B270" s="273"/>
      <c r="C270" s="205" t="s">
        <v>405</v>
      </c>
      <c r="D270" s="222">
        <f t="shared" si="211"/>
        <v>15140.1</v>
      </c>
      <c r="E270" s="222">
        <v>0</v>
      </c>
      <c r="F270" s="222">
        <v>0</v>
      </c>
      <c r="G270" s="222">
        <v>15140.1</v>
      </c>
      <c r="H270" s="222">
        <v>0</v>
      </c>
      <c r="I270" s="222">
        <v>0</v>
      </c>
      <c r="J270" s="273"/>
      <c r="K270" s="273"/>
      <c r="L270" s="205">
        <v>314</v>
      </c>
    </row>
    <row r="271" spans="1:12" ht="28.5">
      <c r="A271" s="395" t="s">
        <v>73</v>
      </c>
      <c r="B271" s="273" t="s">
        <v>74</v>
      </c>
      <c r="C271" s="206" t="s">
        <v>27</v>
      </c>
      <c r="D271" s="207">
        <f>SUM(D272:D278)</f>
        <v>5440.4</v>
      </c>
      <c r="E271" s="207">
        <f t="shared" ref="E271" si="212">E272+E273+E274+E275+E276+E277+E278</f>
        <v>0</v>
      </c>
      <c r="F271" s="207">
        <f t="shared" ref="F271" si="213">F272+F273+F274+F275+F276+F277+F278</f>
        <v>0</v>
      </c>
      <c r="G271" s="207">
        <f t="shared" ref="G271" si="214">SUM(G272:G278)</f>
        <v>5440.4</v>
      </c>
      <c r="H271" s="207">
        <f t="shared" ref="H271" si="215">H272+H273+H274+H275+H276+H277+H278</f>
        <v>0</v>
      </c>
      <c r="I271" s="207">
        <f t="shared" ref="I271" si="216">I272+I273+I274+I275+I276+I277+I278</f>
        <v>0</v>
      </c>
      <c r="J271" s="273" t="s">
        <v>272</v>
      </c>
      <c r="K271" s="273" t="s">
        <v>279</v>
      </c>
      <c r="L271" s="206">
        <v>152.6</v>
      </c>
    </row>
    <row r="272" spans="1:12">
      <c r="A272" s="395"/>
      <c r="B272" s="273"/>
      <c r="C272" s="205" t="s">
        <v>11</v>
      </c>
      <c r="D272" s="222">
        <f t="shared" ref="D272:D275" si="217">SUM(E272:I272)</f>
        <v>0</v>
      </c>
      <c r="E272" s="222">
        <v>0</v>
      </c>
      <c r="F272" s="222">
        <v>0</v>
      </c>
      <c r="G272" s="222">
        <v>0</v>
      </c>
      <c r="H272" s="222">
        <v>0</v>
      </c>
      <c r="I272" s="222">
        <v>0</v>
      </c>
      <c r="J272" s="273"/>
      <c r="K272" s="273"/>
      <c r="L272" s="205"/>
    </row>
    <row r="273" spans="1:12">
      <c r="A273" s="395"/>
      <c r="B273" s="273"/>
      <c r="C273" s="205" t="s">
        <v>12</v>
      </c>
      <c r="D273" s="222">
        <f t="shared" si="217"/>
        <v>384</v>
      </c>
      <c r="E273" s="222">
        <v>0</v>
      </c>
      <c r="F273" s="222">
        <v>0</v>
      </c>
      <c r="G273" s="222">
        <v>384</v>
      </c>
      <c r="H273" s="222">
        <v>0</v>
      </c>
      <c r="I273" s="222">
        <v>0</v>
      </c>
      <c r="J273" s="273"/>
      <c r="K273" s="273"/>
      <c r="L273" s="205">
        <v>25.3</v>
      </c>
    </row>
    <row r="274" spans="1:12">
      <c r="A274" s="395"/>
      <c r="B274" s="273"/>
      <c r="C274" s="205" t="s">
        <v>13</v>
      </c>
      <c r="D274" s="222">
        <f t="shared" si="217"/>
        <v>384</v>
      </c>
      <c r="E274" s="222">
        <v>0</v>
      </c>
      <c r="F274" s="222">
        <v>0</v>
      </c>
      <c r="G274" s="222">
        <v>384</v>
      </c>
      <c r="H274" s="222">
        <v>0</v>
      </c>
      <c r="I274" s="222">
        <v>0</v>
      </c>
      <c r="J274" s="273"/>
      <c r="K274" s="273"/>
      <c r="L274" s="205">
        <v>25.3</v>
      </c>
    </row>
    <row r="275" spans="1:12">
      <c r="A275" s="395"/>
      <c r="B275" s="273"/>
      <c r="C275" s="205" t="s">
        <v>14</v>
      </c>
      <c r="D275" s="222">
        <f t="shared" si="217"/>
        <v>1168.0999999999999</v>
      </c>
      <c r="E275" s="222">
        <v>0</v>
      </c>
      <c r="F275" s="222">
        <v>0</v>
      </c>
      <c r="G275" s="222">
        <v>1168.0999999999999</v>
      </c>
      <c r="H275" s="222">
        <v>0</v>
      </c>
      <c r="I275" s="222">
        <v>0</v>
      </c>
      <c r="J275" s="273"/>
      <c r="K275" s="273"/>
      <c r="L275" s="205">
        <v>25.5</v>
      </c>
    </row>
    <row r="276" spans="1:12" s="133" customFormat="1" ht="14.25">
      <c r="A276" s="395"/>
      <c r="B276" s="273"/>
      <c r="C276" s="206" t="s">
        <v>15</v>
      </c>
      <c r="D276" s="207">
        <f>SUM(E276:I276)</f>
        <v>1168.0999999999999</v>
      </c>
      <c r="E276" s="207">
        <v>0</v>
      </c>
      <c r="F276" s="207">
        <v>0</v>
      </c>
      <c r="G276" s="207">
        <v>1168.0999999999999</v>
      </c>
      <c r="H276" s="207">
        <v>0</v>
      </c>
      <c r="I276" s="207">
        <v>0</v>
      </c>
      <c r="J276" s="273"/>
      <c r="K276" s="273"/>
      <c r="L276" s="206">
        <v>25.5</v>
      </c>
    </row>
    <row r="277" spans="1:12" ht="30">
      <c r="A277" s="395"/>
      <c r="B277" s="273"/>
      <c r="C277" s="205" t="s">
        <v>404</v>
      </c>
      <c r="D277" s="222">
        <f t="shared" ref="D277:D278" si="218">SUM(E277:I277)</f>
        <v>1168.0999999999999</v>
      </c>
      <c r="E277" s="222">
        <v>0</v>
      </c>
      <c r="F277" s="222">
        <v>0</v>
      </c>
      <c r="G277" s="222">
        <v>1168.0999999999999</v>
      </c>
      <c r="H277" s="222">
        <v>0</v>
      </c>
      <c r="I277" s="222">
        <v>0</v>
      </c>
      <c r="J277" s="273"/>
      <c r="K277" s="273"/>
      <c r="L277" s="205">
        <v>25.5</v>
      </c>
    </row>
    <row r="278" spans="1:12" ht="30">
      <c r="A278" s="395"/>
      <c r="B278" s="273"/>
      <c r="C278" s="205" t="s">
        <v>405</v>
      </c>
      <c r="D278" s="222">
        <f t="shared" si="218"/>
        <v>1168.0999999999999</v>
      </c>
      <c r="E278" s="222">
        <v>0</v>
      </c>
      <c r="F278" s="222">
        <v>0</v>
      </c>
      <c r="G278" s="222">
        <v>1168.0999999999999</v>
      </c>
      <c r="H278" s="222">
        <v>0</v>
      </c>
      <c r="I278" s="222">
        <v>0</v>
      </c>
      <c r="J278" s="273"/>
      <c r="K278" s="273"/>
      <c r="L278" s="205">
        <v>25.5</v>
      </c>
    </row>
    <row r="279" spans="1:12" s="74" customFormat="1" ht="25.5" customHeight="1">
      <c r="A279" s="395" t="s">
        <v>75</v>
      </c>
      <c r="B279" s="273" t="s">
        <v>76</v>
      </c>
      <c r="C279" s="206" t="s">
        <v>27</v>
      </c>
      <c r="D279" s="207">
        <f>SUM(D280:D286)</f>
        <v>0</v>
      </c>
      <c r="E279" s="207">
        <f t="shared" ref="E279" si="219">E280+E281+E282+E283+E284+E285+E286</f>
        <v>0</v>
      </c>
      <c r="F279" s="207">
        <f t="shared" ref="F279" si="220">F280+F281+F282+F283+F284+F285+F286</f>
        <v>0</v>
      </c>
      <c r="G279" s="207">
        <f t="shared" ref="G279" si="221">G280+G281+G282+G283+G284+G285+G286</f>
        <v>0</v>
      </c>
      <c r="H279" s="207">
        <f t="shared" ref="H279" si="222">H280+H281+H282+H283+H284+H285+H286</f>
        <v>0</v>
      </c>
      <c r="I279" s="207">
        <f t="shared" ref="I279" si="223">I280+I281+I282+I283+I284+I285+I286</f>
        <v>0</v>
      </c>
      <c r="J279" s="273" t="s">
        <v>970</v>
      </c>
      <c r="K279" s="273" t="s">
        <v>280</v>
      </c>
      <c r="L279" s="205" t="s">
        <v>16</v>
      </c>
    </row>
    <row r="280" spans="1:12" s="74" customFormat="1" ht="24" customHeight="1">
      <c r="A280" s="395"/>
      <c r="B280" s="273"/>
      <c r="C280" s="205" t="s">
        <v>11</v>
      </c>
      <c r="D280" s="222">
        <f t="shared" ref="D280:D283" si="224">SUM(E280:I280)</f>
        <v>0</v>
      </c>
      <c r="E280" s="222">
        <v>0</v>
      </c>
      <c r="F280" s="222">
        <v>0</v>
      </c>
      <c r="G280" s="222">
        <v>0</v>
      </c>
      <c r="H280" s="222">
        <v>0</v>
      </c>
      <c r="I280" s="222">
        <v>0</v>
      </c>
      <c r="J280" s="273"/>
      <c r="K280" s="273"/>
      <c r="L280" s="205" t="s">
        <v>16</v>
      </c>
    </row>
    <row r="281" spans="1:12" s="74" customFormat="1">
      <c r="A281" s="395"/>
      <c r="B281" s="273"/>
      <c r="C281" s="205" t="s">
        <v>12</v>
      </c>
      <c r="D281" s="222">
        <f t="shared" si="224"/>
        <v>0</v>
      </c>
      <c r="E281" s="222">
        <v>0</v>
      </c>
      <c r="F281" s="222">
        <v>0</v>
      </c>
      <c r="G281" s="222">
        <v>0</v>
      </c>
      <c r="H281" s="222">
        <v>0</v>
      </c>
      <c r="I281" s="222">
        <v>0</v>
      </c>
      <c r="J281" s="273"/>
      <c r="K281" s="273"/>
      <c r="L281" s="205" t="s">
        <v>16</v>
      </c>
    </row>
    <row r="282" spans="1:12" s="74" customFormat="1">
      <c r="A282" s="395"/>
      <c r="B282" s="273"/>
      <c r="C282" s="205" t="s">
        <v>13</v>
      </c>
      <c r="D282" s="222">
        <f t="shared" si="224"/>
        <v>0</v>
      </c>
      <c r="E282" s="222">
        <v>0</v>
      </c>
      <c r="F282" s="222">
        <v>0</v>
      </c>
      <c r="G282" s="222">
        <v>0</v>
      </c>
      <c r="H282" s="222">
        <v>0</v>
      </c>
      <c r="I282" s="222">
        <v>0</v>
      </c>
      <c r="J282" s="273"/>
      <c r="K282" s="273"/>
      <c r="L282" s="205" t="s">
        <v>16</v>
      </c>
    </row>
    <row r="283" spans="1:12" s="74" customFormat="1" ht="13.5" customHeight="1">
      <c r="A283" s="395"/>
      <c r="B283" s="273"/>
      <c r="C283" s="205" t="s">
        <v>14</v>
      </c>
      <c r="D283" s="222">
        <f t="shared" si="224"/>
        <v>0</v>
      </c>
      <c r="E283" s="222">
        <v>0</v>
      </c>
      <c r="F283" s="222">
        <v>0</v>
      </c>
      <c r="G283" s="222">
        <v>0</v>
      </c>
      <c r="H283" s="222">
        <v>0</v>
      </c>
      <c r="I283" s="222">
        <v>0</v>
      </c>
      <c r="J283" s="273"/>
      <c r="K283" s="273"/>
      <c r="L283" s="205" t="s">
        <v>16</v>
      </c>
    </row>
    <row r="284" spans="1:12" s="134" customFormat="1" ht="16.5" customHeight="1">
      <c r="A284" s="395"/>
      <c r="B284" s="273"/>
      <c r="C284" s="206" t="s">
        <v>15</v>
      </c>
      <c r="D284" s="207">
        <f>SUM(E284:I284)</f>
        <v>0</v>
      </c>
      <c r="E284" s="207">
        <v>0</v>
      </c>
      <c r="F284" s="207">
        <v>0</v>
      </c>
      <c r="G284" s="207">
        <v>0</v>
      </c>
      <c r="H284" s="207">
        <v>0</v>
      </c>
      <c r="I284" s="207">
        <v>0</v>
      </c>
      <c r="J284" s="273"/>
      <c r="K284" s="273"/>
      <c r="L284" s="206" t="s">
        <v>16</v>
      </c>
    </row>
    <row r="285" spans="1:12" s="74" customFormat="1" ht="53.25" customHeight="1">
      <c r="A285" s="395"/>
      <c r="B285" s="273"/>
      <c r="C285" s="205" t="s">
        <v>404</v>
      </c>
      <c r="D285" s="222">
        <f t="shared" ref="D285:D286" si="225">SUM(E285:I285)</f>
        <v>0</v>
      </c>
      <c r="E285" s="222">
        <v>0</v>
      </c>
      <c r="F285" s="222">
        <v>0</v>
      </c>
      <c r="G285" s="222">
        <v>0</v>
      </c>
      <c r="H285" s="222">
        <v>0</v>
      </c>
      <c r="I285" s="222">
        <v>0</v>
      </c>
      <c r="J285" s="273"/>
      <c r="K285" s="273"/>
      <c r="L285" s="205"/>
    </row>
    <row r="286" spans="1:12" s="74" customFormat="1" ht="30">
      <c r="A286" s="395"/>
      <c r="B286" s="273"/>
      <c r="C286" s="205" t="s">
        <v>405</v>
      </c>
      <c r="D286" s="222">
        <f t="shared" si="225"/>
        <v>0</v>
      </c>
      <c r="E286" s="222">
        <v>0</v>
      </c>
      <c r="F286" s="222">
        <v>0</v>
      </c>
      <c r="G286" s="222">
        <v>0</v>
      </c>
      <c r="H286" s="222">
        <v>0</v>
      </c>
      <c r="I286" s="222">
        <v>0</v>
      </c>
      <c r="J286" s="273"/>
      <c r="K286" s="273"/>
      <c r="L286" s="205"/>
    </row>
    <row r="287" spans="1:12" ht="15.75" customHeight="1">
      <c r="A287" s="395" t="s">
        <v>77</v>
      </c>
      <c r="B287" s="395"/>
      <c r="C287" s="395"/>
      <c r="D287" s="395"/>
      <c r="E287" s="395"/>
      <c r="F287" s="395"/>
      <c r="G287" s="395"/>
      <c r="H287" s="395"/>
      <c r="I287" s="395"/>
      <c r="J287" s="395"/>
      <c r="K287" s="395"/>
      <c r="L287" s="395"/>
    </row>
    <row r="288" spans="1:12" ht="66" customHeight="1">
      <c r="A288" s="395" t="s">
        <v>9</v>
      </c>
      <c r="B288" s="395"/>
      <c r="C288" s="205" t="s">
        <v>11</v>
      </c>
      <c r="D288" s="222">
        <v>21145.1</v>
      </c>
      <c r="E288" s="222" t="s">
        <v>16</v>
      </c>
      <c r="F288" s="222" t="s">
        <v>16</v>
      </c>
      <c r="G288" s="222">
        <v>21145.1</v>
      </c>
      <c r="H288" s="222"/>
      <c r="I288" s="222"/>
      <c r="J288" s="273" t="s">
        <v>281</v>
      </c>
      <c r="K288" s="273" t="s">
        <v>282</v>
      </c>
      <c r="L288" s="69">
        <v>1000</v>
      </c>
    </row>
    <row r="289" spans="1:17" ht="28.5">
      <c r="A289" s="395" t="s">
        <v>207</v>
      </c>
      <c r="B289" s="273" t="s">
        <v>79</v>
      </c>
      <c r="C289" s="206" t="s">
        <v>27</v>
      </c>
      <c r="D289" s="207">
        <f>SUM(D290:D296)</f>
        <v>157080.85</v>
      </c>
      <c r="E289" s="207">
        <f t="shared" ref="E289:I289" si="226">SUM(E290:E296)</f>
        <v>0</v>
      </c>
      <c r="F289" s="207">
        <f t="shared" si="226"/>
        <v>0</v>
      </c>
      <c r="G289" s="207">
        <f t="shared" si="226"/>
        <v>157080.85</v>
      </c>
      <c r="H289" s="207">
        <f t="shared" si="226"/>
        <v>0</v>
      </c>
      <c r="I289" s="207">
        <f t="shared" si="226"/>
        <v>0</v>
      </c>
      <c r="J289" s="273"/>
      <c r="K289" s="273"/>
      <c r="L289" s="206">
        <v>1024</v>
      </c>
    </row>
    <row r="290" spans="1:17">
      <c r="A290" s="395"/>
      <c r="B290" s="273"/>
      <c r="C290" s="205" t="s">
        <v>11</v>
      </c>
      <c r="D290" s="222">
        <f t="shared" ref="D290:D294" si="227">SUM(E290:I290)</f>
        <v>0</v>
      </c>
      <c r="E290" s="222">
        <f>E298+E306+E314+E322+E330</f>
        <v>0</v>
      </c>
      <c r="F290" s="222">
        <f t="shared" ref="F290:I290" si="228">F298+F306+F314+F322+F330</f>
        <v>0</v>
      </c>
      <c r="G290" s="222">
        <f t="shared" si="228"/>
        <v>0</v>
      </c>
      <c r="H290" s="222">
        <f t="shared" si="228"/>
        <v>0</v>
      </c>
      <c r="I290" s="222">
        <f t="shared" si="228"/>
        <v>0</v>
      </c>
      <c r="J290" s="273"/>
      <c r="K290" s="273"/>
      <c r="L290" s="205" t="s">
        <v>16</v>
      </c>
    </row>
    <row r="291" spans="1:17">
      <c r="A291" s="395"/>
      <c r="B291" s="273"/>
      <c r="C291" s="205" t="s">
        <v>12</v>
      </c>
      <c r="D291" s="222">
        <f t="shared" si="227"/>
        <v>23458.5</v>
      </c>
      <c r="E291" s="222">
        <f t="shared" ref="E291:I291" si="229">E299+E307+E315+E323+E331</f>
        <v>0</v>
      </c>
      <c r="F291" s="222">
        <f t="shared" si="229"/>
        <v>0</v>
      </c>
      <c r="G291" s="222">
        <f t="shared" si="229"/>
        <v>23458.5</v>
      </c>
      <c r="H291" s="222">
        <f t="shared" si="229"/>
        <v>0</v>
      </c>
      <c r="I291" s="222">
        <f t="shared" si="229"/>
        <v>0</v>
      </c>
      <c r="J291" s="273"/>
      <c r="K291" s="273"/>
      <c r="L291" s="205">
        <v>1024</v>
      </c>
    </row>
    <row r="292" spans="1:17">
      <c r="A292" s="395"/>
      <c r="B292" s="273"/>
      <c r="C292" s="205" t="s">
        <v>13</v>
      </c>
      <c r="D292" s="222">
        <f t="shared" si="227"/>
        <v>25886.1</v>
      </c>
      <c r="E292" s="222">
        <f t="shared" ref="E292:I292" si="230">E300+E308+E316+E324+E332</f>
        <v>0</v>
      </c>
      <c r="F292" s="222">
        <f t="shared" si="230"/>
        <v>0</v>
      </c>
      <c r="G292" s="222">
        <f t="shared" si="230"/>
        <v>25886.1</v>
      </c>
      <c r="H292" s="222">
        <f t="shared" si="230"/>
        <v>0</v>
      </c>
      <c r="I292" s="222">
        <f t="shared" si="230"/>
        <v>0</v>
      </c>
      <c r="J292" s="273"/>
      <c r="K292" s="273"/>
      <c r="L292" s="205">
        <v>1024</v>
      </c>
    </row>
    <row r="293" spans="1:17">
      <c r="A293" s="395"/>
      <c r="B293" s="273"/>
      <c r="C293" s="205" t="s">
        <v>14</v>
      </c>
      <c r="D293" s="222">
        <f t="shared" si="227"/>
        <v>25658.799999999999</v>
      </c>
      <c r="E293" s="222">
        <f t="shared" ref="E293:I293" si="231">E301+E309+E317+E325+E333</f>
        <v>0</v>
      </c>
      <c r="F293" s="222">
        <f t="shared" si="231"/>
        <v>0</v>
      </c>
      <c r="G293" s="222">
        <f>G301+G309+G317+G325+G333+G341</f>
        <v>25658.799999999999</v>
      </c>
      <c r="H293" s="222">
        <f t="shared" si="231"/>
        <v>0</v>
      </c>
      <c r="I293" s="222">
        <f t="shared" si="231"/>
        <v>0</v>
      </c>
      <c r="J293" s="273"/>
      <c r="K293" s="273"/>
      <c r="L293" s="205">
        <v>1024</v>
      </c>
    </row>
    <row r="294" spans="1:17" s="133" customFormat="1" ht="14.25">
      <c r="A294" s="395"/>
      <c r="B294" s="273"/>
      <c r="C294" s="206" t="s">
        <v>15</v>
      </c>
      <c r="D294" s="207">
        <f t="shared" si="227"/>
        <v>32077.050000000003</v>
      </c>
      <c r="E294" s="207">
        <f t="shared" ref="E294:I294" si="232">E302+E310+E318+E326+E334</f>
        <v>0</v>
      </c>
      <c r="F294" s="207">
        <f t="shared" si="232"/>
        <v>0</v>
      </c>
      <c r="G294" s="207">
        <f>G302+G310+G318+G326+G334</f>
        <v>32077.050000000003</v>
      </c>
      <c r="H294" s="207">
        <f t="shared" si="232"/>
        <v>0</v>
      </c>
      <c r="I294" s="207">
        <f t="shared" si="232"/>
        <v>0</v>
      </c>
      <c r="J294" s="273"/>
      <c r="K294" s="273"/>
      <c r="L294" s="206">
        <v>1024</v>
      </c>
      <c r="Q294" s="135"/>
    </row>
    <row r="295" spans="1:17" ht="36.75" customHeight="1">
      <c r="A295" s="395"/>
      <c r="B295" s="273"/>
      <c r="C295" s="205" t="s">
        <v>404</v>
      </c>
      <c r="D295" s="222">
        <f t="shared" ref="D295:D296" si="233">SUM(E295:I295)</f>
        <v>25000.2</v>
      </c>
      <c r="E295" s="222">
        <f t="shared" ref="E295:I295" si="234">E303+E311+E319+E327+E335</f>
        <v>0</v>
      </c>
      <c r="F295" s="222">
        <f t="shared" si="234"/>
        <v>0</v>
      </c>
      <c r="G295" s="222">
        <f>G303+G311+G319+G327+G335</f>
        <v>25000.2</v>
      </c>
      <c r="H295" s="222">
        <f t="shared" si="234"/>
        <v>0</v>
      </c>
      <c r="I295" s="222">
        <f t="shared" si="234"/>
        <v>0</v>
      </c>
      <c r="J295" s="273"/>
      <c r="K295" s="273"/>
      <c r="L295" s="205">
        <v>1024</v>
      </c>
      <c r="Q295" s="48"/>
    </row>
    <row r="296" spans="1:17" ht="41.25" customHeight="1">
      <c r="A296" s="395"/>
      <c r="B296" s="273"/>
      <c r="C296" s="205" t="s">
        <v>405</v>
      </c>
      <c r="D296" s="222">
        <f t="shared" si="233"/>
        <v>25000.2</v>
      </c>
      <c r="E296" s="222">
        <f t="shared" ref="E296:I296" si="235">E304+E312+E320+E328+E336</f>
        <v>0</v>
      </c>
      <c r="F296" s="222">
        <f t="shared" si="235"/>
        <v>0</v>
      </c>
      <c r="G296" s="222">
        <f t="shared" si="235"/>
        <v>25000.2</v>
      </c>
      <c r="H296" s="222">
        <f t="shared" si="235"/>
        <v>0</v>
      </c>
      <c r="I296" s="222">
        <f t="shared" si="235"/>
        <v>0</v>
      </c>
      <c r="J296" s="273"/>
      <c r="K296" s="273"/>
      <c r="L296" s="205">
        <v>1024</v>
      </c>
      <c r="Q296" s="48"/>
    </row>
    <row r="297" spans="1:17" ht="30.75" customHeight="1">
      <c r="A297" s="395" t="s">
        <v>80</v>
      </c>
      <c r="B297" s="273" t="s">
        <v>81</v>
      </c>
      <c r="C297" s="206" t="s">
        <v>27</v>
      </c>
      <c r="D297" s="207">
        <f>SUM(D298:D304)</f>
        <v>32392.53</v>
      </c>
      <c r="E297" s="207">
        <f t="shared" ref="E297" si="236">E298+E299+E300+E301+E302+E303+E304</f>
        <v>0</v>
      </c>
      <c r="F297" s="207">
        <f t="shared" ref="F297" si="237">F298+F299+F300+F301+F302+F303+F304</f>
        <v>0</v>
      </c>
      <c r="G297" s="207">
        <f t="shared" ref="G297" si="238">SUM(G298:G304)</f>
        <v>32392.53</v>
      </c>
      <c r="H297" s="207">
        <f t="shared" ref="H297" si="239">H298+H299+H300+H301+H302+H303+H304</f>
        <v>0</v>
      </c>
      <c r="I297" s="207">
        <f t="shared" ref="I297" si="240">I298+I299+I300+I301+I302+I303+I304</f>
        <v>0</v>
      </c>
      <c r="J297" s="273" t="s">
        <v>94</v>
      </c>
      <c r="K297" s="273" t="s">
        <v>282</v>
      </c>
      <c r="L297" s="206">
        <v>212</v>
      </c>
      <c r="Q297" s="48"/>
    </row>
    <row r="298" spans="1:17">
      <c r="A298" s="395"/>
      <c r="B298" s="273"/>
      <c r="C298" s="205" t="s">
        <v>11</v>
      </c>
      <c r="D298" s="222">
        <f t="shared" ref="D298:D301" si="241">SUM(E298:I298)</f>
        <v>0</v>
      </c>
      <c r="E298" s="222">
        <v>0</v>
      </c>
      <c r="F298" s="222">
        <v>0</v>
      </c>
      <c r="G298" s="222">
        <v>0</v>
      </c>
      <c r="H298" s="222">
        <v>0</v>
      </c>
      <c r="I298" s="222">
        <v>0</v>
      </c>
      <c r="J298" s="273"/>
      <c r="K298" s="273"/>
      <c r="L298" s="205">
        <v>212</v>
      </c>
    </row>
    <row r="299" spans="1:17">
      <c r="A299" s="395"/>
      <c r="B299" s="273"/>
      <c r="C299" s="205" t="s">
        <v>12</v>
      </c>
      <c r="D299" s="222">
        <f t="shared" si="241"/>
        <v>4872.7</v>
      </c>
      <c r="E299" s="222">
        <v>0</v>
      </c>
      <c r="F299" s="222">
        <v>0</v>
      </c>
      <c r="G299" s="222">
        <v>4872.7</v>
      </c>
      <c r="H299" s="222">
        <v>0</v>
      </c>
      <c r="I299" s="222">
        <v>0</v>
      </c>
      <c r="J299" s="273"/>
      <c r="K299" s="273"/>
      <c r="L299" s="205">
        <v>212</v>
      </c>
    </row>
    <row r="300" spans="1:17">
      <c r="A300" s="395"/>
      <c r="B300" s="273"/>
      <c r="C300" s="205" t="s">
        <v>13</v>
      </c>
      <c r="D300" s="222">
        <f t="shared" si="241"/>
        <v>5904.5</v>
      </c>
      <c r="E300" s="222">
        <v>0</v>
      </c>
      <c r="F300" s="222">
        <v>0</v>
      </c>
      <c r="G300" s="222">
        <v>5904.5</v>
      </c>
      <c r="H300" s="222">
        <v>0</v>
      </c>
      <c r="I300" s="222">
        <v>0</v>
      </c>
      <c r="J300" s="273"/>
      <c r="K300" s="273"/>
      <c r="L300" s="205">
        <v>212</v>
      </c>
    </row>
    <row r="301" spans="1:17">
      <c r="A301" s="395"/>
      <c r="B301" s="273"/>
      <c r="C301" s="205" t="s">
        <v>14</v>
      </c>
      <c r="D301" s="222">
        <f t="shared" si="241"/>
        <v>5191.8</v>
      </c>
      <c r="E301" s="222">
        <v>0</v>
      </c>
      <c r="F301" s="222">
        <v>0</v>
      </c>
      <c r="G301" s="222">
        <v>5191.8</v>
      </c>
      <c r="H301" s="222">
        <v>0</v>
      </c>
      <c r="I301" s="222">
        <v>0</v>
      </c>
      <c r="J301" s="273"/>
      <c r="K301" s="273"/>
      <c r="L301" s="205">
        <v>212</v>
      </c>
    </row>
    <row r="302" spans="1:17" s="133" customFormat="1" ht="14.25">
      <c r="A302" s="395"/>
      <c r="B302" s="273"/>
      <c r="C302" s="206" t="s">
        <v>15</v>
      </c>
      <c r="D302" s="207">
        <f>SUM(E302:I302)</f>
        <v>6142.23</v>
      </c>
      <c r="E302" s="207">
        <v>0</v>
      </c>
      <c r="F302" s="207">
        <v>0</v>
      </c>
      <c r="G302" s="207">
        <v>6142.23</v>
      </c>
      <c r="H302" s="207">
        <v>0</v>
      </c>
      <c r="I302" s="207">
        <v>0</v>
      </c>
      <c r="J302" s="273"/>
      <c r="K302" s="273"/>
      <c r="L302" s="206">
        <v>212</v>
      </c>
    </row>
    <row r="303" spans="1:17" ht="36.75" customHeight="1">
      <c r="A303" s="395"/>
      <c r="B303" s="273"/>
      <c r="C303" s="205" t="s">
        <v>404</v>
      </c>
      <c r="D303" s="222">
        <f t="shared" ref="D303:D304" si="242">SUM(E303:I303)</f>
        <v>5140.6499999999996</v>
      </c>
      <c r="E303" s="222">
        <v>0</v>
      </c>
      <c r="F303" s="222">
        <v>0</v>
      </c>
      <c r="G303" s="222">
        <v>5140.6499999999996</v>
      </c>
      <c r="H303" s="222">
        <v>0</v>
      </c>
      <c r="I303" s="222">
        <v>0</v>
      </c>
      <c r="J303" s="273"/>
      <c r="K303" s="273"/>
      <c r="L303" s="205">
        <v>212</v>
      </c>
    </row>
    <row r="304" spans="1:17" ht="37.5" customHeight="1">
      <c r="A304" s="395"/>
      <c r="B304" s="273"/>
      <c r="C304" s="205" t="s">
        <v>405</v>
      </c>
      <c r="D304" s="222">
        <f t="shared" si="242"/>
        <v>5140.6499999999996</v>
      </c>
      <c r="E304" s="222">
        <v>0</v>
      </c>
      <c r="F304" s="222">
        <v>0</v>
      </c>
      <c r="G304" s="222">
        <v>5140.6499999999996</v>
      </c>
      <c r="H304" s="222">
        <v>0</v>
      </c>
      <c r="I304" s="222">
        <v>0</v>
      </c>
      <c r="J304" s="273"/>
      <c r="K304" s="273"/>
      <c r="L304" s="205">
        <v>212</v>
      </c>
    </row>
    <row r="305" spans="1:12" ht="32.25" customHeight="1">
      <c r="A305" s="395" t="s">
        <v>82</v>
      </c>
      <c r="B305" s="273" t="s">
        <v>283</v>
      </c>
      <c r="C305" s="206" t="s">
        <v>27</v>
      </c>
      <c r="D305" s="207">
        <f>SUM(D306:D312)</f>
        <v>53591.819999999992</v>
      </c>
      <c r="E305" s="207">
        <f t="shared" ref="E305" si="243">E306+E307+E308+E309+E310+E311+E312</f>
        <v>0</v>
      </c>
      <c r="F305" s="207">
        <f t="shared" ref="F305" si="244">F306+F307+F308+F309+F310+F311+F312</f>
        <v>0</v>
      </c>
      <c r="G305" s="207">
        <f t="shared" ref="G305" si="245">SUM(G306:G312)</f>
        <v>53591.819999999992</v>
      </c>
      <c r="H305" s="207">
        <f t="shared" ref="H305" si="246">H306+H307+H308+H309+H310+H311+H312</f>
        <v>0</v>
      </c>
      <c r="I305" s="207">
        <f t="shared" ref="I305" si="247">I306+I307+I308+I309+I310+I311+I312</f>
        <v>0</v>
      </c>
      <c r="J305" s="273" t="s">
        <v>96</v>
      </c>
      <c r="K305" s="273" t="s">
        <v>282</v>
      </c>
      <c r="L305" s="206">
        <v>309</v>
      </c>
    </row>
    <row r="306" spans="1:12">
      <c r="A306" s="395"/>
      <c r="B306" s="273"/>
      <c r="C306" s="205" t="s">
        <v>11</v>
      </c>
      <c r="D306" s="222">
        <f t="shared" ref="D306:D309" si="248">SUM(E306:I306)</f>
        <v>0</v>
      </c>
      <c r="E306" s="222">
        <v>0</v>
      </c>
      <c r="F306" s="222">
        <v>0</v>
      </c>
      <c r="G306" s="222">
        <v>0</v>
      </c>
      <c r="H306" s="222">
        <v>0</v>
      </c>
      <c r="I306" s="222">
        <v>0</v>
      </c>
      <c r="J306" s="273"/>
      <c r="K306" s="273"/>
      <c r="L306" s="205">
        <v>309</v>
      </c>
    </row>
    <row r="307" spans="1:12">
      <c r="A307" s="395"/>
      <c r="B307" s="273"/>
      <c r="C307" s="205" t="s">
        <v>12</v>
      </c>
      <c r="D307" s="222">
        <f t="shared" si="248"/>
        <v>7924.3</v>
      </c>
      <c r="E307" s="222">
        <v>0</v>
      </c>
      <c r="F307" s="222">
        <v>0</v>
      </c>
      <c r="G307" s="222">
        <v>7924.3</v>
      </c>
      <c r="H307" s="222">
        <v>0</v>
      </c>
      <c r="I307" s="222">
        <v>0</v>
      </c>
      <c r="J307" s="273"/>
      <c r="K307" s="273"/>
      <c r="L307" s="205">
        <v>309</v>
      </c>
    </row>
    <row r="308" spans="1:12">
      <c r="A308" s="395"/>
      <c r="B308" s="273"/>
      <c r="C308" s="205" t="s">
        <v>13</v>
      </c>
      <c r="D308" s="222">
        <f t="shared" si="248"/>
        <v>8561.5</v>
      </c>
      <c r="E308" s="222">
        <v>0</v>
      </c>
      <c r="F308" s="222">
        <v>0</v>
      </c>
      <c r="G308" s="222">
        <v>8561.5</v>
      </c>
      <c r="H308" s="222">
        <v>0</v>
      </c>
      <c r="I308" s="222">
        <v>0</v>
      </c>
      <c r="J308" s="273"/>
      <c r="K308" s="273"/>
      <c r="L308" s="205">
        <v>309</v>
      </c>
    </row>
    <row r="309" spans="1:12">
      <c r="A309" s="395"/>
      <c r="B309" s="273"/>
      <c r="C309" s="205" t="s">
        <v>14</v>
      </c>
      <c r="D309" s="222">
        <f t="shared" si="248"/>
        <v>8693.2999999999993</v>
      </c>
      <c r="E309" s="222">
        <v>0</v>
      </c>
      <c r="F309" s="222">
        <v>0</v>
      </c>
      <c r="G309" s="222">
        <v>8693.2999999999993</v>
      </c>
      <c r="H309" s="222">
        <v>0</v>
      </c>
      <c r="I309" s="222">
        <v>0</v>
      </c>
      <c r="J309" s="273"/>
      <c r="K309" s="273"/>
      <c r="L309" s="205">
        <v>309</v>
      </c>
    </row>
    <row r="310" spans="1:12" s="133" customFormat="1" ht="14.25">
      <c r="A310" s="395"/>
      <c r="B310" s="273"/>
      <c r="C310" s="206" t="s">
        <v>15</v>
      </c>
      <c r="D310" s="207">
        <f>SUM(E310:I310)</f>
        <v>11257.82</v>
      </c>
      <c r="E310" s="207">
        <v>0</v>
      </c>
      <c r="F310" s="207">
        <v>0</v>
      </c>
      <c r="G310" s="207">
        <v>11257.82</v>
      </c>
      <c r="H310" s="207">
        <v>0</v>
      </c>
      <c r="I310" s="207">
        <v>0</v>
      </c>
      <c r="J310" s="273"/>
      <c r="K310" s="273"/>
      <c r="L310" s="206">
        <v>309</v>
      </c>
    </row>
    <row r="311" spans="1:12" ht="33" customHeight="1">
      <c r="A311" s="395"/>
      <c r="B311" s="273"/>
      <c r="C311" s="205" t="s">
        <v>404</v>
      </c>
      <c r="D311" s="222">
        <f t="shared" ref="D311:D312" si="249">SUM(E311:I311)</f>
        <v>8577.4500000000007</v>
      </c>
      <c r="E311" s="222">
        <v>0</v>
      </c>
      <c r="F311" s="222">
        <v>0</v>
      </c>
      <c r="G311" s="222">
        <v>8577.4500000000007</v>
      </c>
      <c r="H311" s="222">
        <v>0</v>
      </c>
      <c r="I311" s="222">
        <v>0</v>
      </c>
      <c r="J311" s="273"/>
      <c r="K311" s="273"/>
      <c r="L311" s="205">
        <v>309</v>
      </c>
    </row>
    <row r="312" spans="1:12" ht="36" customHeight="1">
      <c r="A312" s="395"/>
      <c r="B312" s="273"/>
      <c r="C312" s="205" t="s">
        <v>405</v>
      </c>
      <c r="D312" s="222">
        <f t="shared" si="249"/>
        <v>8577.4500000000007</v>
      </c>
      <c r="E312" s="222">
        <v>0</v>
      </c>
      <c r="F312" s="222">
        <v>0</v>
      </c>
      <c r="G312" s="222">
        <v>8577.4500000000007</v>
      </c>
      <c r="H312" s="222">
        <v>0</v>
      </c>
      <c r="I312" s="222">
        <v>0</v>
      </c>
      <c r="J312" s="273"/>
      <c r="K312" s="273"/>
      <c r="L312" s="205">
        <v>309</v>
      </c>
    </row>
    <row r="313" spans="1:12" ht="30.75" customHeight="1">
      <c r="A313" s="395" t="s">
        <v>84</v>
      </c>
      <c r="B313" s="273" t="s">
        <v>85</v>
      </c>
      <c r="C313" s="206" t="s">
        <v>27</v>
      </c>
      <c r="D313" s="207">
        <f>SUM(D314:D320)</f>
        <v>33926.600000000006</v>
      </c>
      <c r="E313" s="207">
        <f t="shared" ref="E313" si="250">E314+E315+E316+E317+E318+E319+E320</f>
        <v>0</v>
      </c>
      <c r="F313" s="207">
        <f t="shared" ref="F313" si="251">F314+F315+F316+F317+F318+F319+F320</f>
        <v>0</v>
      </c>
      <c r="G313" s="207">
        <f t="shared" ref="G313" si="252">SUM(G314:G320)</f>
        <v>33926.600000000006</v>
      </c>
      <c r="H313" s="207">
        <f t="shared" ref="H313" si="253">H314+H315+H316+H317+H318+H319+H320</f>
        <v>0</v>
      </c>
      <c r="I313" s="207">
        <f t="shared" ref="I313" si="254">I314+I315+I316+I317+I318+I319+I320</f>
        <v>0</v>
      </c>
      <c r="J313" s="273" t="s">
        <v>98</v>
      </c>
      <c r="K313" s="273" t="s">
        <v>282</v>
      </c>
      <c r="L313" s="206">
        <v>254</v>
      </c>
    </row>
    <row r="314" spans="1:12">
      <c r="A314" s="395"/>
      <c r="B314" s="273"/>
      <c r="C314" s="205" t="s">
        <v>11</v>
      </c>
      <c r="D314" s="222">
        <f t="shared" ref="D314:D317" si="255">SUM(E314:I314)</f>
        <v>0</v>
      </c>
      <c r="E314" s="222">
        <v>0</v>
      </c>
      <c r="F314" s="222">
        <v>0</v>
      </c>
      <c r="G314" s="222">
        <v>0</v>
      </c>
      <c r="H314" s="222">
        <v>0</v>
      </c>
      <c r="I314" s="222">
        <v>0</v>
      </c>
      <c r="J314" s="273"/>
      <c r="K314" s="273"/>
      <c r="L314" s="205">
        <v>254</v>
      </c>
    </row>
    <row r="315" spans="1:12">
      <c r="A315" s="395"/>
      <c r="B315" s="273"/>
      <c r="C315" s="205" t="s">
        <v>12</v>
      </c>
      <c r="D315" s="222">
        <f t="shared" si="255"/>
        <v>5186.7</v>
      </c>
      <c r="E315" s="222">
        <v>0</v>
      </c>
      <c r="F315" s="222">
        <v>0</v>
      </c>
      <c r="G315" s="222">
        <v>5186.7</v>
      </c>
      <c r="H315" s="222">
        <v>0</v>
      </c>
      <c r="I315" s="222">
        <v>0</v>
      </c>
      <c r="J315" s="273"/>
      <c r="K315" s="273"/>
      <c r="L315" s="205">
        <v>254</v>
      </c>
    </row>
    <row r="316" spans="1:12">
      <c r="A316" s="395"/>
      <c r="B316" s="273"/>
      <c r="C316" s="205" t="s">
        <v>13</v>
      </c>
      <c r="D316" s="222">
        <f t="shared" si="255"/>
        <v>5540.3</v>
      </c>
      <c r="E316" s="222">
        <v>0</v>
      </c>
      <c r="F316" s="222">
        <v>0</v>
      </c>
      <c r="G316" s="222">
        <v>5540.3</v>
      </c>
      <c r="H316" s="222">
        <v>0</v>
      </c>
      <c r="I316" s="222">
        <v>0</v>
      </c>
      <c r="J316" s="273"/>
      <c r="K316" s="273"/>
      <c r="L316" s="205">
        <v>254</v>
      </c>
    </row>
    <row r="317" spans="1:12">
      <c r="A317" s="395"/>
      <c r="B317" s="273"/>
      <c r="C317" s="205" t="s">
        <v>14</v>
      </c>
      <c r="D317" s="222">
        <f t="shared" si="255"/>
        <v>5580.2</v>
      </c>
      <c r="E317" s="222">
        <v>0</v>
      </c>
      <c r="F317" s="222">
        <v>0</v>
      </c>
      <c r="G317" s="222">
        <v>5580.2</v>
      </c>
      <c r="H317" s="222">
        <v>0</v>
      </c>
      <c r="I317" s="222">
        <v>0</v>
      </c>
      <c r="J317" s="273"/>
      <c r="K317" s="273"/>
      <c r="L317" s="205">
        <v>254</v>
      </c>
    </row>
    <row r="318" spans="1:12" s="133" customFormat="1" ht="14.25">
      <c r="A318" s="395"/>
      <c r="B318" s="273"/>
      <c r="C318" s="206" t="s">
        <v>15</v>
      </c>
      <c r="D318" s="207">
        <f>SUM(E318:I318)</f>
        <v>6835.1</v>
      </c>
      <c r="E318" s="207">
        <v>0</v>
      </c>
      <c r="F318" s="207">
        <v>0</v>
      </c>
      <c r="G318" s="207">
        <v>6835.1</v>
      </c>
      <c r="H318" s="207">
        <v>0</v>
      </c>
      <c r="I318" s="207">
        <v>0</v>
      </c>
      <c r="J318" s="273"/>
      <c r="K318" s="273"/>
      <c r="L318" s="206">
        <v>254</v>
      </c>
    </row>
    <row r="319" spans="1:12" ht="33" customHeight="1">
      <c r="A319" s="395"/>
      <c r="B319" s="273"/>
      <c r="C319" s="205" t="s">
        <v>404</v>
      </c>
      <c r="D319" s="222">
        <f t="shared" ref="D319:D320" si="256">SUM(E319:I319)</f>
        <v>5392.15</v>
      </c>
      <c r="E319" s="222">
        <v>0</v>
      </c>
      <c r="F319" s="222">
        <v>0</v>
      </c>
      <c r="G319" s="222">
        <v>5392.15</v>
      </c>
      <c r="H319" s="222">
        <v>0</v>
      </c>
      <c r="I319" s="222">
        <v>0</v>
      </c>
      <c r="J319" s="273"/>
      <c r="K319" s="273"/>
      <c r="L319" s="205">
        <v>254</v>
      </c>
    </row>
    <row r="320" spans="1:12" ht="30" customHeight="1">
      <c r="A320" s="395"/>
      <c r="B320" s="273"/>
      <c r="C320" s="205" t="s">
        <v>405</v>
      </c>
      <c r="D320" s="222">
        <f t="shared" si="256"/>
        <v>5392.15</v>
      </c>
      <c r="E320" s="222">
        <v>0</v>
      </c>
      <c r="F320" s="222">
        <v>0</v>
      </c>
      <c r="G320" s="222">
        <v>5392.15</v>
      </c>
      <c r="H320" s="222">
        <v>0</v>
      </c>
      <c r="I320" s="222">
        <v>0</v>
      </c>
      <c r="J320" s="273"/>
      <c r="K320" s="273"/>
      <c r="L320" s="205">
        <v>254</v>
      </c>
    </row>
    <row r="321" spans="1:12" ht="28.5">
      <c r="A321" s="395" t="s">
        <v>86</v>
      </c>
      <c r="B321" s="273" t="s">
        <v>87</v>
      </c>
      <c r="C321" s="206" t="s">
        <v>27</v>
      </c>
      <c r="D321" s="207">
        <f>SUM(D322:D328)</f>
        <v>36878.9</v>
      </c>
      <c r="E321" s="207">
        <f t="shared" ref="E321" si="257">E322+E323+E324+E325+E326+E327+E328</f>
        <v>0</v>
      </c>
      <c r="F321" s="207">
        <f t="shared" ref="F321" si="258">F322+F323+F324+F325+F326+F327+F328</f>
        <v>0</v>
      </c>
      <c r="G321" s="207">
        <f t="shared" ref="G321" si="259">SUM(G322:G328)</f>
        <v>36878.9</v>
      </c>
      <c r="H321" s="207">
        <f t="shared" ref="H321" si="260">H322+H323+H324+H325+H326+H327+H328</f>
        <v>0</v>
      </c>
      <c r="I321" s="207">
        <f t="shared" ref="I321" si="261">I322+I323+I324+I325+I326+I327+I328</f>
        <v>0</v>
      </c>
      <c r="J321" s="273" t="s">
        <v>100</v>
      </c>
      <c r="K321" s="273" t="s">
        <v>282</v>
      </c>
      <c r="L321" s="206">
        <v>249</v>
      </c>
    </row>
    <row r="322" spans="1:12">
      <c r="A322" s="395"/>
      <c r="B322" s="273"/>
      <c r="C322" s="205" t="s">
        <v>11</v>
      </c>
      <c r="D322" s="222">
        <f t="shared" ref="D322:D325" si="262">SUM(E322:I322)</f>
        <v>0</v>
      </c>
      <c r="E322" s="222">
        <v>0</v>
      </c>
      <c r="F322" s="222">
        <v>0</v>
      </c>
      <c r="G322" s="222">
        <v>0</v>
      </c>
      <c r="H322" s="222">
        <v>0</v>
      </c>
      <c r="I322" s="222">
        <v>0</v>
      </c>
      <c r="J322" s="273"/>
      <c r="K322" s="273"/>
      <c r="L322" s="205">
        <v>249</v>
      </c>
    </row>
    <row r="323" spans="1:12">
      <c r="A323" s="395"/>
      <c r="B323" s="273"/>
      <c r="C323" s="205" t="s">
        <v>12</v>
      </c>
      <c r="D323" s="222">
        <f t="shared" si="262"/>
        <v>5474.8</v>
      </c>
      <c r="E323" s="222">
        <v>0</v>
      </c>
      <c r="F323" s="222">
        <v>0</v>
      </c>
      <c r="G323" s="222">
        <v>5474.8</v>
      </c>
      <c r="H323" s="222">
        <v>0</v>
      </c>
      <c r="I323" s="222">
        <v>0</v>
      </c>
      <c r="J323" s="273"/>
      <c r="K323" s="273"/>
      <c r="L323" s="205">
        <v>249</v>
      </c>
    </row>
    <row r="324" spans="1:12">
      <c r="A324" s="395"/>
      <c r="B324" s="273"/>
      <c r="C324" s="205" t="s">
        <v>13</v>
      </c>
      <c r="D324" s="222">
        <f t="shared" si="262"/>
        <v>5779.8</v>
      </c>
      <c r="E324" s="222">
        <v>0</v>
      </c>
      <c r="F324" s="222">
        <v>0</v>
      </c>
      <c r="G324" s="222">
        <v>5779.8</v>
      </c>
      <c r="H324" s="222">
        <v>0</v>
      </c>
      <c r="I324" s="222">
        <v>0</v>
      </c>
      <c r="J324" s="273"/>
      <c r="K324" s="273"/>
      <c r="L324" s="205">
        <v>249</v>
      </c>
    </row>
    <row r="325" spans="1:12">
      <c r="A325" s="395"/>
      <c r="B325" s="273"/>
      <c r="C325" s="205" t="s">
        <v>14</v>
      </c>
      <c r="D325" s="222">
        <f t="shared" si="262"/>
        <v>6002.5</v>
      </c>
      <c r="E325" s="222">
        <v>0</v>
      </c>
      <c r="F325" s="222">
        <v>0</v>
      </c>
      <c r="G325" s="222">
        <v>6002.5</v>
      </c>
      <c r="H325" s="222">
        <v>0</v>
      </c>
      <c r="I325" s="222">
        <v>0</v>
      </c>
      <c r="J325" s="273"/>
      <c r="K325" s="273"/>
      <c r="L325" s="205">
        <v>249</v>
      </c>
    </row>
    <row r="326" spans="1:12" s="133" customFormat="1" ht="14.25">
      <c r="A326" s="395"/>
      <c r="B326" s="273"/>
      <c r="C326" s="206" t="s">
        <v>15</v>
      </c>
      <c r="D326" s="207">
        <f>SUM(E326:I326)</f>
        <v>7841.9</v>
      </c>
      <c r="E326" s="207">
        <v>0</v>
      </c>
      <c r="F326" s="207">
        <v>0</v>
      </c>
      <c r="G326" s="207">
        <v>7841.9</v>
      </c>
      <c r="H326" s="207">
        <v>0</v>
      </c>
      <c r="I326" s="207">
        <v>0</v>
      </c>
      <c r="J326" s="273"/>
      <c r="K326" s="273"/>
      <c r="L326" s="206">
        <v>249</v>
      </c>
    </row>
    <row r="327" spans="1:12" ht="40.5" customHeight="1">
      <c r="A327" s="395"/>
      <c r="B327" s="273"/>
      <c r="C327" s="205" t="s">
        <v>404</v>
      </c>
      <c r="D327" s="222">
        <f>SUM(E327:I327)</f>
        <v>5889.95</v>
      </c>
      <c r="E327" s="222">
        <v>0</v>
      </c>
      <c r="F327" s="222">
        <v>0</v>
      </c>
      <c r="G327" s="118">
        <v>5889.95</v>
      </c>
      <c r="H327" s="109">
        <v>0</v>
      </c>
      <c r="I327" s="109">
        <v>0</v>
      </c>
      <c r="J327" s="273"/>
      <c r="K327" s="273"/>
      <c r="L327" s="205">
        <v>249</v>
      </c>
    </row>
    <row r="328" spans="1:12" ht="36" customHeight="1">
      <c r="A328" s="395"/>
      <c r="B328" s="273"/>
      <c r="C328" s="205" t="s">
        <v>405</v>
      </c>
      <c r="D328" s="222">
        <f t="shared" ref="D328" si="263">SUM(E328:I328)</f>
        <v>5889.95</v>
      </c>
      <c r="E328" s="222">
        <v>0</v>
      </c>
      <c r="F328" s="222">
        <v>0</v>
      </c>
      <c r="G328" s="118">
        <v>5889.95</v>
      </c>
      <c r="H328" s="109">
        <v>0</v>
      </c>
      <c r="I328" s="109">
        <v>0</v>
      </c>
      <c r="J328" s="273"/>
      <c r="K328" s="273"/>
      <c r="L328" s="205">
        <v>249</v>
      </c>
    </row>
    <row r="329" spans="1:12" ht="28.5">
      <c r="A329" s="395" t="s">
        <v>88</v>
      </c>
      <c r="B329" s="273" t="s">
        <v>89</v>
      </c>
      <c r="C329" s="206" t="s">
        <v>27</v>
      </c>
      <c r="D329" s="207">
        <f>SUM(D330:D336)</f>
        <v>100</v>
      </c>
      <c r="E329" s="207">
        <f t="shared" ref="E329" si="264">E330+E331+E332+E333+E334+E335+E336</f>
        <v>0</v>
      </c>
      <c r="F329" s="207">
        <f t="shared" ref="F329" si="265">F330+F331+F332+F333+F334+F335+F336</f>
        <v>0</v>
      </c>
      <c r="G329" s="110">
        <f t="shared" ref="G329" si="266">SUM(G330:G336)</f>
        <v>100</v>
      </c>
      <c r="H329" s="110">
        <f t="shared" ref="H329" si="267">H330+H331+H332+H333+H334+H335+H336</f>
        <v>0</v>
      </c>
      <c r="I329" s="110">
        <f t="shared" ref="I329" si="268">I330+I331+I332+I333+I334+I335+I336</f>
        <v>0</v>
      </c>
      <c r="J329" s="273" t="s">
        <v>94</v>
      </c>
      <c r="K329" s="273" t="s">
        <v>282</v>
      </c>
      <c r="L329" s="206">
        <v>1</v>
      </c>
    </row>
    <row r="330" spans="1:12">
      <c r="A330" s="395"/>
      <c r="B330" s="273"/>
      <c r="C330" s="205" t="s">
        <v>11</v>
      </c>
      <c r="D330" s="222">
        <f t="shared" ref="D330:D333" si="269">SUM(E330:I330)</f>
        <v>0</v>
      </c>
      <c r="E330" s="222">
        <v>0</v>
      </c>
      <c r="F330" s="222">
        <v>0</v>
      </c>
      <c r="G330" s="222">
        <v>0</v>
      </c>
      <c r="H330" s="222">
        <v>0</v>
      </c>
      <c r="I330" s="222">
        <v>0</v>
      </c>
      <c r="J330" s="273"/>
      <c r="K330" s="273"/>
      <c r="L330" s="205" t="s">
        <v>16</v>
      </c>
    </row>
    <row r="331" spans="1:12" ht="24" customHeight="1">
      <c r="A331" s="395"/>
      <c r="B331" s="273"/>
      <c r="C331" s="205" t="s">
        <v>12</v>
      </c>
      <c r="D331" s="222">
        <f t="shared" si="269"/>
        <v>0</v>
      </c>
      <c r="E331" s="222">
        <v>0</v>
      </c>
      <c r="F331" s="222">
        <v>0</v>
      </c>
      <c r="G331" s="222">
        <v>0</v>
      </c>
      <c r="H331" s="222">
        <v>0</v>
      </c>
      <c r="I331" s="222">
        <v>0</v>
      </c>
      <c r="J331" s="273"/>
      <c r="K331" s="273"/>
      <c r="L331" s="205" t="s">
        <v>16</v>
      </c>
    </row>
    <row r="332" spans="1:12" ht="33.75" customHeight="1">
      <c r="A332" s="395"/>
      <c r="B332" s="273"/>
      <c r="C332" s="205" t="s">
        <v>13</v>
      </c>
      <c r="D332" s="222">
        <f t="shared" si="269"/>
        <v>100</v>
      </c>
      <c r="E332" s="222">
        <v>0</v>
      </c>
      <c r="F332" s="222">
        <v>0</v>
      </c>
      <c r="G332" s="222">
        <v>100</v>
      </c>
      <c r="H332" s="222">
        <v>0</v>
      </c>
      <c r="I332" s="222">
        <v>0</v>
      </c>
      <c r="J332" s="273"/>
      <c r="K332" s="273"/>
      <c r="L332" s="205">
        <v>1</v>
      </c>
    </row>
    <row r="333" spans="1:12" ht="26.25" customHeight="1">
      <c r="A333" s="395"/>
      <c r="B333" s="273"/>
      <c r="C333" s="205" t="s">
        <v>14</v>
      </c>
      <c r="D333" s="222">
        <f t="shared" si="269"/>
        <v>0</v>
      </c>
      <c r="E333" s="222">
        <v>0</v>
      </c>
      <c r="F333" s="222">
        <v>0</v>
      </c>
      <c r="G333" s="222">
        <v>0</v>
      </c>
      <c r="H333" s="222">
        <v>0</v>
      </c>
      <c r="I333" s="222">
        <v>0</v>
      </c>
      <c r="J333" s="273"/>
      <c r="K333" s="273"/>
      <c r="L333" s="205" t="s">
        <v>16</v>
      </c>
    </row>
    <row r="334" spans="1:12" s="133" customFormat="1" ht="24" customHeight="1">
      <c r="A334" s="395"/>
      <c r="B334" s="273"/>
      <c r="C334" s="206" t="s">
        <v>15</v>
      </c>
      <c r="D334" s="207">
        <f>SUM(E334:I334)</f>
        <v>0</v>
      </c>
      <c r="E334" s="207">
        <v>0</v>
      </c>
      <c r="F334" s="207">
        <v>0</v>
      </c>
      <c r="G334" s="207">
        <v>0</v>
      </c>
      <c r="H334" s="207">
        <v>0</v>
      </c>
      <c r="I334" s="207">
        <v>0</v>
      </c>
      <c r="J334" s="273"/>
      <c r="K334" s="273"/>
      <c r="L334" s="206" t="s">
        <v>16</v>
      </c>
    </row>
    <row r="335" spans="1:12" ht="33.75" customHeight="1">
      <c r="A335" s="395"/>
      <c r="B335" s="273"/>
      <c r="C335" s="205" t="s">
        <v>404</v>
      </c>
      <c r="D335" s="222">
        <f t="shared" ref="D335:D336" si="270">SUM(E335:I335)</f>
        <v>0</v>
      </c>
      <c r="E335" s="222">
        <v>0</v>
      </c>
      <c r="F335" s="222">
        <v>0</v>
      </c>
      <c r="G335" s="222">
        <v>0</v>
      </c>
      <c r="H335" s="222">
        <v>0</v>
      </c>
      <c r="I335" s="222">
        <v>0</v>
      </c>
      <c r="J335" s="273"/>
      <c r="K335" s="273"/>
      <c r="L335" s="205"/>
    </row>
    <row r="336" spans="1:12" ht="30">
      <c r="A336" s="395"/>
      <c r="B336" s="273"/>
      <c r="C336" s="205" t="s">
        <v>405</v>
      </c>
      <c r="D336" s="222">
        <f t="shared" si="270"/>
        <v>0</v>
      </c>
      <c r="E336" s="222">
        <v>0</v>
      </c>
      <c r="F336" s="222">
        <v>0</v>
      </c>
      <c r="G336" s="222">
        <v>0</v>
      </c>
      <c r="H336" s="222">
        <v>0</v>
      </c>
      <c r="I336" s="222">
        <v>0</v>
      </c>
      <c r="J336" s="273"/>
      <c r="K336" s="273"/>
      <c r="L336" s="205"/>
    </row>
    <row r="337" spans="1:12" ht="30">
      <c r="A337" s="340" t="s">
        <v>597</v>
      </c>
      <c r="B337" s="318" t="s">
        <v>598</v>
      </c>
      <c r="C337" s="205" t="s">
        <v>27</v>
      </c>
      <c r="D337" s="207">
        <f>SUM(D338:D344)</f>
        <v>191</v>
      </c>
      <c r="E337" s="207">
        <f>E338+E339+E340+E341+E342+E343+E344</f>
        <v>0</v>
      </c>
      <c r="F337" s="207">
        <f t="shared" ref="F337" si="271">F338+F339+F340+F341+F342+F343+F344</f>
        <v>0</v>
      </c>
      <c r="G337" s="207">
        <f t="shared" ref="G337" si="272">SUM(G338:G344)</f>
        <v>191</v>
      </c>
      <c r="H337" s="207">
        <f t="shared" ref="H337" si="273">H338+H339+H340+H341+H342+H343+H344</f>
        <v>0</v>
      </c>
      <c r="I337" s="207">
        <f t="shared" ref="I337" si="274">I338+I339+I340+I341+I342+I343+I344</f>
        <v>0</v>
      </c>
      <c r="J337" s="318" t="s">
        <v>94</v>
      </c>
      <c r="K337" s="318" t="s">
        <v>820</v>
      </c>
      <c r="L337" s="205">
        <v>1</v>
      </c>
    </row>
    <row r="338" spans="1:12">
      <c r="A338" s="396"/>
      <c r="B338" s="396"/>
      <c r="C338" s="205" t="s">
        <v>11</v>
      </c>
      <c r="D338" s="222">
        <f t="shared" ref="D338:D344" si="275">SUM(E338:I338)</f>
        <v>0</v>
      </c>
      <c r="E338" s="222">
        <v>0</v>
      </c>
      <c r="F338" s="222">
        <v>0</v>
      </c>
      <c r="G338" s="222">
        <v>0</v>
      </c>
      <c r="H338" s="222">
        <v>0</v>
      </c>
      <c r="I338" s="222">
        <v>0</v>
      </c>
      <c r="J338" s="396"/>
      <c r="K338" s="319"/>
      <c r="L338" s="205"/>
    </row>
    <row r="339" spans="1:12">
      <c r="A339" s="396"/>
      <c r="B339" s="396"/>
      <c r="C339" s="205" t="s">
        <v>12</v>
      </c>
      <c r="D339" s="222">
        <f t="shared" si="275"/>
        <v>0</v>
      </c>
      <c r="E339" s="222">
        <v>0</v>
      </c>
      <c r="F339" s="222">
        <v>0</v>
      </c>
      <c r="G339" s="222">
        <v>0</v>
      </c>
      <c r="H339" s="222">
        <v>0</v>
      </c>
      <c r="I339" s="222">
        <v>0</v>
      </c>
      <c r="J339" s="396"/>
      <c r="K339" s="319"/>
      <c r="L339" s="205"/>
    </row>
    <row r="340" spans="1:12">
      <c r="A340" s="396"/>
      <c r="B340" s="396"/>
      <c r="C340" s="205" t="s">
        <v>13</v>
      </c>
      <c r="D340" s="222">
        <f t="shared" si="275"/>
        <v>0</v>
      </c>
      <c r="E340" s="222">
        <v>0</v>
      </c>
      <c r="F340" s="222">
        <v>0</v>
      </c>
      <c r="G340" s="222">
        <v>0</v>
      </c>
      <c r="H340" s="222">
        <v>0</v>
      </c>
      <c r="I340" s="222">
        <v>0</v>
      </c>
      <c r="J340" s="396"/>
      <c r="K340" s="319"/>
      <c r="L340" s="205"/>
    </row>
    <row r="341" spans="1:12">
      <c r="A341" s="396"/>
      <c r="B341" s="396"/>
      <c r="C341" s="205" t="s">
        <v>14</v>
      </c>
      <c r="D341" s="222">
        <f>SUM(E341:I341)</f>
        <v>191</v>
      </c>
      <c r="E341" s="222">
        <v>0</v>
      </c>
      <c r="F341" s="222">
        <v>0</v>
      </c>
      <c r="G341" s="222">
        <v>191</v>
      </c>
      <c r="H341" s="222">
        <v>0</v>
      </c>
      <c r="I341" s="222">
        <v>0</v>
      </c>
      <c r="J341" s="396"/>
      <c r="K341" s="319"/>
      <c r="L341" s="205">
        <v>1</v>
      </c>
    </row>
    <row r="342" spans="1:12" s="133" customFormat="1" ht="14.25">
      <c r="A342" s="396"/>
      <c r="B342" s="396"/>
      <c r="C342" s="206" t="s">
        <v>15</v>
      </c>
      <c r="D342" s="207">
        <f t="shared" si="275"/>
        <v>0</v>
      </c>
      <c r="E342" s="207">
        <v>0</v>
      </c>
      <c r="F342" s="207">
        <v>0</v>
      </c>
      <c r="G342" s="207">
        <v>0</v>
      </c>
      <c r="H342" s="207">
        <v>0</v>
      </c>
      <c r="I342" s="207">
        <v>0</v>
      </c>
      <c r="J342" s="396"/>
      <c r="K342" s="319"/>
      <c r="L342" s="206"/>
    </row>
    <row r="343" spans="1:12" ht="30">
      <c r="A343" s="396"/>
      <c r="B343" s="396"/>
      <c r="C343" s="205" t="s">
        <v>404</v>
      </c>
      <c r="D343" s="222">
        <f t="shared" si="275"/>
        <v>0</v>
      </c>
      <c r="E343" s="222">
        <v>0</v>
      </c>
      <c r="F343" s="222">
        <v>0</v>
      </c>
      <c r="G343" s="222">
        <v>0</v>
      </c>
      <c r="H343" s="222">
        <v>0</v>
      </c>
      <c r="I343" s="222">
        <v>0</v>
      </c>
      <c r="J343" s="396"/>
      <c r="K343" s="319"/>
      <c r="L343" s="205"/>
    </row>
    <row r="344" spans="1:12" ht="30">
      <c r="A344" s="397"/>
      <c r="B344" s="397"/>
      <c r="C344" s="205" t="s">
        <v>405</v>
      </c>
      <c r="D344" s="222">
        <f t="shared" si="275"/>
        <v>0</v>
      </c>
      <c r="E344" s="222">
        <v>0</v>
      </c>
      <c r="F344" s="222">
        <v>0</v>
      </c>
      <c r="G344" s="222">
        <v>0</v>
      </c>
      <c r="H344" s="222">
        <v>0</v>
      </c>
      <c r="I344" s="222">
        <v>0</v>
      </c>
      <c r="J344" s="397"/>
      <c r="K344" s="320"/>
      <c r="L344" s="205"/>
    </row>
    <row r="345" spans="1:12" ht="15.75" customHeight="1">
      <c r="A345" s="395" t="s">
        <v>90</v>
      </c>
      <c r="B345" s="395"/>
      <c r="C345" s="395"/>
      <c r="D345" s="395"/>
      <c r="E345" s="395"/>
      <c r="F345" s="395"/>
      <c r="G345" s="395"/>
      <c r="H345" s="395"/>
      <c r="I345" s="395"/>
      <c r="J345" s="395"/>
      <c r="K345" s="395"/>
      <c r="L345" s="395"/>
    </row>
    <row r="346" spans="1:12" ht="45.75" customHeight="1">
      <c r="A346" s="395" t="s">
        <v>10</v>
      </c>
      <c r="B346" s="395"/>
      <c r="C346" s="205" t="s">
        <v>11</v>
      </c>
      <c r="D346" s="222">
        <v>2620</v>
      </c>
      <c r="E346" s="222" t="s">
        <v>16</v>
      </c>
      <c r="F346" s="222" t="s">
        <v>16</v>
      </c>
      <c r="G346" s="222">
        <v>2620</v>
      </c>
      <c r="H346" s="222"/>
      <c r="I346" s="222"/>
      <c r="J346" s="273" t="s">
        <v>284</v>
      </c>
      <c r="K346" s="273" t="s">
        <v>285</v>
      </c>
      <c r="L346" s="205">
        <v>4</v>
      </c>
    </row>
    <row r="347" spans="1:12" ht="28.5">
      <c r="A347" s="395" t="s">
        <v>91</v>
      </c>
      <c r="B347" s="273" t="s">
        <v>286</v>
      </c>
      <c r="C347" s="206" t="s">
        <v>27</v>
      </c>
      <c r="D347" s="207">
        <f>SUM(D348:D354)</f>
        <v>13640.4</v>
      </c>
      <c r="E347" s="207">
        <f t="shared" ref="E347:I347" si="276">SUM(E348:E354)</f>
        <v>0</v>
      </c>
      <c r="F347" s="207">
        <f t="shared" si="276"/>
        <v>0</v>
      </c>
      <c r="G347" s="207">
        <f t="shared" si="276"/>
        <v>13640.4</v>
      </c>
      <c r="H347" s="207">
        <f t="shared" si="276"/>
        <v>0</v>
      </c>
      <c r="I347" s="207">
        <f t="shared" si="276"/>
        <v>0</v>
      </c>
      <c r="J347" s="273"/>
      <c r="K347" s="273"/>
      <c r="L347" s="206">
        <v>4</v>
      </c>
    </row>
    <row r="348" spans="1:12">
      <c r="A348" s="395"/>
      <c r="B348" s="273"/>
      <c r="C348" s="205" t="s">
        <v>11</v>
      </c>
      <c r="D348" s="222">
        <f t="shared" ref="D348:D351" si="277">SUM(E348:I348)</f>
        <v>0</v>
      </c>
      <c r="E348" s="222">
        <f>E356+E364+E372+E380</f>
        <v>0</v>
      </c>
      <c r="F348" s="222">
        <f t="shared" ref="F348:H348" si="278">F356+F364+F372+F380</f>
        <v>0</v>
      </c>
      <c r="G348" s="222">
        <f t="shared" si="278"/>
        <v>0</v>
      </c>
      <c r="H348" s="222">
        <f t="shared" si="278"/>
        <v>0</v>
      </c>
      <c r="I348" s="222">
        <f>I356+I364+I372+I380</f>
        <v>0</v>
      </c>
      <c r="J348" s="273"/>
      <c r="K348" s="273"/>
      <c r="L348" s="205" t="s">
        <v>16</v>
      </c>
    </row>
    <row r="349" spans="1:12">
      <c r="A349" s="395"/>
      <c r="B349" s="273"/>
      <c r="C349" s="205" t="s">
        <v>12</v>
      </c>
      <c r="D349" s="222">
        <f t="shared" si="277"/>
        <v>2273.4</v>
      </c>
      <c r="E349" s="222">
        <f t="shared" ref="E349:I349" si="279">E357+E365+E373+E381</f>
        <v>0</v>
      </c>
      <c r="F349" s="222">
        <f t="shared" si="279"/>
        <v>0</v>
      </c>
      <c r="G349" s="222">
        <f t="shared" si="279"/>
        <v>2273.4</v>
      </c>
      <c r="H349" s="222">
        <f t="shared" si="279"/>
        <v>0</v>
      </c>
      <c r="I349" s="222">
        <f t="shared" si="279"/>
        <v>0</v>
      </c>
      <c r="J349" s="273"/>
      <c r="K349" s="273"/>
      <c r="L349" s="205">
        <v>4</v>
      </c>
    </row>
    <row r="350" spans="1:12">
      <c r="A350" s="395"/>
      <c r="B350" s="273"/>
      <c r="C350" s="205" t="s">
        <v>13</v>
      </c>
      <c r="D350" s="222">
        <f t="shared" si="277"/>
        <v>2273.4</v>
      </c>
      <c r="E350" s="222">
        <f t="shared" ref="E350:I350" si="280">E358+E366+E374+E382</f>
        <v>0</v>
      </c>
      <c r="F350" s="222">
        <f t="shared" si="280"/>
        <v>0</v>
      </c>
      <c r="G350" s="222">
        <f t="shared" si="280"/>
        <v>2273.4</v>
      </c>
      <c r="H350" s="222">
        <f t="shared" si="280"/>
        <v>0</v>
      </c>
      <c r="I350" s="222">
        <f t="shared" si="280"/>
        <v>0</v>
      </c>
      <c r="J350" s="273"/>
      <c r="K350" s="273"/>
      <c r="L350" s="205">
        <v>4</v>
      </c>
    </row>
    <row r="351" spans="1:12">
      <c r="A351" s="395"/>
      <c r="B351" s="273"/>
      <c r="C351" s="205" t="s">
        <v>14</v>
      </c>
      <c r="D351" s="222">
        <f t="shared" si="277"/>
        <v>2273.4</v>
      </c>
      <c r="E351" s="222">
        <f t="shared" ref="E351:I351" si="281">E359+E367+E375+E383</f>
        <v>0</v>
      </c>
      <c r="F351" s="222">
        <f t="shared" si="281"/>
        <v>0</v>
      </c>
      <c r="G351" s="222">
        <f t="shared" si="281"/>
        <v>2273.4</v>
      </c>
      <c r="H351" s="222">
        <f t="shared" si="281"/>
        <v>0</v>
      </c>
      <c r="I351" s="222">
        <f t="shared" si="281"/>
        <v>0</v>
      </c>
      <c r="J351" s="273"/>
      <c r="K351" s="273"/>
      <c r="L351" s="205">
        <v>4</v>
      </c>
    </row>
    <row r="352" spans="1:12" s="133" customFormat="1" ht="14.25">
      <c r="A352" s="395"/>
      <c r="B352" s="273"/>
      <c r="C352" s="206" t="s">
        <v>15</v>
      </c>
      <c r="D352" s="207">
        <f>SUM(E352:I352)</f>
        <v>2273.4</v>
      </c>
      <c r="E352" s="207">
        <f t="shared" ref="E352:I352" si="282">E360+E368+E376+E384</f>
        <v>0</v>
      </c>
      <c r="F352" s="207">
        <f t="shared" si="282"/>
        <v>0</v>
      </c>
      <c r="G352" s="207">
        <f>G360+G368+G376+G384</f>
        <v>2273.4</v>
      </c>
      <c r="H352" s="207">
        <f t="shared" si="282"/>
        <v>0</v>
      </c>
      <c r="I352" s="207">
        <f t="shared" si="282"/>
        <v>0</v>
      </c>
      <c r="J352" s="273"/>
      <c r="K352" s="273"/>
      <c r="L352" s="206">
        <v>4</v>
      </c>
    </row>
    <row r="353" spans="1:12" ht="30">
      <c r="A353" s="395"/>
      <c r="B353" s="273"/>
      <c r="C353" s="205" t="s">
        <v>404</v>
      </c>
      <c r="D353" s="222">
        <f t="shared" ref="D353:D354" si="283">SUM(E353:I353)</f>
        <v>2273.4</v>
      </c>
      <c r="E353" s="222">
        <f t="shared" ref="E353:I353" si="284">E361+E369+E377+E385</f>
        <v>0</v>
      </c>
      <c r="F353" s="222">
        <f t="shared" si="284"/>
        <v>0</v>
      </c>
      <c r="G353" s="222">
        <f t="shared" si="284"/>
        <v>2273.4</v>
      </c>
      <c r="H353" s="222">
        <f t="shared" si="284"/>
        <v>0</v>
      </c>
      <c r="I353" s="222">
        <f t="shared" si="284"/>
        <v>0</v>
      </c>
      <c r="J353" s="273"/>
      <c r="K353" s="273"/>
      <c r="L353" s="205">
        <v>4</v>
      </c>
    </row>
    <row r="354" spans="1:12" ht="30">
      <c r="A354" s="395"/>
      <c r="B354" s="273"/>
      <c r="C354" s="205" t="s">
        <v>405</v>
      </c>
      <c r="D354" s="222">
        <f t="shared" si="283"/>
        <v>2273.4</v>
      </c>
      <c r="E354" s="222">
        <f t="shared" ref="E354:I354" si="285">E362+E370+E378+E386</f>
        <v>0</v>
      </c>
      <c r="F354" s="222">
        <f t="shared" si="285"/>
        <v>0</v>
      </c>
      <c r="G354" s="222">
        <f t="shared" si="285"/>
        <v>2273.4</v>
      </c>
      <c r="H354" s="222">
        <f t="shared" si="285"/>
        <v>0</v>
      </c>
      <c r="I354" s="222">
        <f t="shared" si="285"/>
        <v>0</v>
      </c>
      <c r="J354" s="273"/>
      <c r="K354" s="273"/>
      <c r="L354" s="205">
        <v>4</v>
      </c>
    </row>
    <row r="355" spans="1:12" ht="28.5">
      <c r="A355" s="395" t="s">
        <v>93</v>
      </c>
      <c r="B355" s="273" t="s">
        <v>94</v>
      </c>
      <c r="C355" s="206" t="s">
        <v>27</v>
      </c>
      <c r="D355" s="207">
        <f>SUM(D356:D362)</f>
        <v>5368.4999999999991</v>
      </c>
      <c r="E355" s="207">
        <f t="shared" ref="E355:F355" si="286">E356+E357+E358+E359+E360+E361+E362</f>
        <v>0</v>
      </c>
      <c r="F355" s="207">
        <f t="shared" si="286"/>
        <v>0</v>
      </c>
      <c r="G355" s="207">
        <f t="shared" ref="G355" si="287">SUM(G356:G362)</f>
        <v>5368.4999999999991</v>
      </c>
      <c r="H355" s="207">
        <f t="shared" ref="H355:I355" si="288">H356+H357+H358+H359+H360+H361+H362</f>
        <v>0</v>
      </c>
      <c r="I355" s="207">
        <f t="shared" si="288"/>
        <v>0</v>
      </c>
      <c r="J355" s="273" t="s">
        <v>94</v>
      </c>
      <c r="K355" s="273" t="s">
        <v>285</v>
      </c>
      <c r="L355" s="206">
        <v>1</v>
      </c>
    </row>
    <row r="356" spans="1:12">
      <c r="A356" s="395"/>
      <c r="B356" s="273"/>
      <c r="C356" s="205" t="s">
        <v>11</v>
      </c>
      <c r="D356" s="222">
        <f t="shared" ref="D356:D359" si="289">SUM(E356:I356)</f>
        <v>0</v>
      </c>
      <c r="E356" s="222">
        <v>0</v>
      </c>
      <c r="F356" s="222">
        <v>0</v>
      </c>
      <c r="G356" s="222">
        <v>0</v>
      </c>
      <c r="H356" s="222">
        <v>0</v>
      </c>
      <c r="I356" s="222">
        <v>0</v>
      </c>
      <c r="J356" s="273"/>
      <c r="K356" s="273"/>
      <c r="L356" s="205">
        <v>1</v>
      </c>
    </row>
    <row r="357" spans="1:12">
      <c r="A357" s="395"/>
      <c r="B357" s="273"/>
      <c r="C357" s="205" t="s">
        <v>12</v>
      </c>
      <c r="D357" s="222">
        <f t="shared" si="289"/>
        <v>773.7</v>
      </c>
      <c r="E357" s="222">
        <v>0</v>
      </c>
      <c r="F357" s="222">
        <v>0</v>
      </c>
      <c r="G357" s="222">
        <v>773.7</v>
      </c>
      <c r="H357" s="222">
        <v>0</v>
      </c>
      <c r="I357" s="222">
        <v>0</v>
      </c>
      <c r="J357" s="273"/>
      <c r="K357" s="273"/>
      <c r="L357" s="205">
        <v>1</v>
      </c>
    </row>
    <row r="358" spans="1:12">
      <c r="A358" s="395"/>
      <c r="B358" s="273"/>
      <c r="C358" s="205" t="s">
        <v>13</v>
      </c>
      <c r="D358" s="222">
        <f t="shared" si="289"/>
        <v>1500</v>
      </c>
      <c r="E358" s="222">
        <v>0</v>
      </c>
      <c r="F358" s="222">
        <v>0</v>
      </c>
      <c r="G358" s="222">
        <v>1500</v>
      </c>
      <c r="H358" s="222">
        <v>0</v>
      </c>
      <c r="I358" s="222">
        <v>0</v>
      </c>
      <c r="J358" s="273"/>
      <c r="K358" s="273"/>
      <c r="L358" s="205">
        <v>1</v>
      </c>
    </row>
    <row r="359" spans="1:12">
      <c r="A359" s="395"/>
      <c r="B359" s="273"/>
      <c r="C359" s="205" t="s">
        <v>14</v>
      </c>
      <c r="D359" s="222">
        <f t="shared" si="289"/>
        <v>773.7</v>
      </c>
      <c r="E359" s="222">
        <v>0</v>
      </c>
      <c r="F359" s="222">
        <v>0</v>
      </c>
      <c r="G359" s="222">
        <v>773.7</v>
      </c>
      <c r="H359" s="222">
        <v>0</v>
      </c>
      <c r="I359" s="222">
        <v>0</v>
      </c>
      <c r="J359" s="273"/>
      <c r="K359" s="273"/>
      <c r="L359" s="205">
        <v>1</v>
      </c>
    </row>
    <row r="360" spans="1:12" s="133" customFormat="1" ht="14.25">
      <c r="A360" s="395"/>
      <c r="B360" s="273"/>
      <c r="C360" s="206" t="s">
        <v>15</v>
      </c>
      <c r="D360" s="207">
        <f>SUM(E360:I360)</f>
        <v>773.7</v>
      </c>
      <c r="E360" s="207">
        <v>0</v>
      </c>
      <c r="F360" s="207">
        <v>0</v>
      </c>
      <c r="G360" s="207">
        <v>773.7</v>
      </c>
      <c r="H360" s="207">
        <v>0</v>
      </c>
      <c r="I360" s="207">
        <v>0</v>
      </c>
      <c r="J360" s="273"/>
      <c r="K360" s="273"/>
      <c r="L360" s="206">
        <v>1</v>
      </c>
    </row>
    <row r="361" spans="1:12" ht="34.5" customHeight="1">
      <c r="A361" s="395"/>
      <c r="B361" s="273"/>
      <c r="C361" s="205" t="s">
        <v>404</v>
      </c>
      <c r="D361" s="222">
        <f t="shared" ref="D361:D362" si="290">SUM(E361:I361)</f>
        <v>773.7</v>
      </c>
      <c r="E361" s="222">
        <v>0</v>
      </c>
      <c r="F361" s="222">
        <v>0</v>
      </c>
      <c r="G361" s="222">
        <v>773.7</v>
      </c>
      <c r="H361" s="222">
        <v>0</v>
      </c>
      <c r="I361" s="222">
        <v>0</v>
      </c>
      <c r="J361" s="273"/>
      <c r="K361" s="273"/>
      <c r="L361" s="205">
        <v>1</v>
      </c>
    </row>
    <row r="362" spans="1:12" ht="32.25" customHeight="1">
      <c r="A362" s="395"/>
      <c r="B362" s="273"/>
      <c r="C362" s="205" t="s">
        <v>405</v>
      </c>
      <c r="D362" s="222">
        <f t="shared" si="290"/>
        <v>773.7</v>
      </c>
      <c r="E362" s="222">
        <v>0</v>
      </c>
      <c r="F362" s="222">
        <v>0</v>
      </c>
      <c r="G362" s="222">
        <v>773.7</v>
      </c>
      <c r="H362" s="222">
        <v>0</v>
      </c>
      <c r="I362" s="222">
        <v>0</v>
      </c>
      <c r="J362" s="273"/>
      <c r="K362" s="273"/>
      <c r="L362" s="205">
        <v>1</v>
      </c>
    </row>
    <row r="363" spans="1:12" ht="28.5">
      <c r="A363" s="395" t="s">
        <v>95</v>
      </c>
      <c r="B363" s="273" t="s">
        <v>96</v>
      </c>
      <c r="C363" s="206" t="s">
        <v>27</v>
      </c>
      <c r="D363" s="207">
        <f>SUM(D364:D370)</f>
        <v>3125</v>
      </c>
      <c r="E363" s="207">
        <f t="shared" ref="E363" si="291">E364+E365+E366+E367+E368+E369+E370</f>
        <v>0</v>
      </c>
      <c r="F363" s="207">
        <f t="shared" ref="F363" si="292">F364+F365+F366+F367+F368+F369+F370</f>
        <v>0</v>
      </c>
      <c r="G363" s="207">
        <f t="shared" ref="G363" si="293">SUM(G364:G370)</f>
        <v>3125</v>
      </c>
      <c r="H363" s="207">
        <f t="shared" ref="H363" si="294">H364+H365+H366+H367+H368+H369+H370</f>
        <v>0</v>
      </c>
      <c r="I363" s="207">
        <f t="shared" ref="I363" si="295">I364+I365+I366+I367+I368+I369+I370</f>
        <v>0</v>
      </c>
      <c r="J363" s="273" t="s">
        <v>96</v>
      </c>
      <c r="K363" s="273" t="s">
        <v>285</v>
      </c>
      <c r="L363" s="206">
        <v>1</v>
      </c>
    </row>
    <row r="364" spans="1:12">
      <c r="A364" s="395"/>
      <c r="B364" s="273"/>
      <c r="C364" s="205" t="s">
        <v>11</v>
      </c>
      <c r="D364" s="222">
        <f t="shared" ref="D364:D367" si="296">SUM(E364:I364)</f>
        <v>0</v>
      </c>
      <c r="E364" s="222">
        <v>0</v>
      </c>
      <c r="F364" s="222">
        <v>0</v>
      </c>
      <c r="G364" s="222">
        <v>0</v>
      </c>
      <c r="H364" s="222">
        <v>0</v>
      </c>
      <c r="I364" s="222">
        <v>0</v>
      </c>
      <c r="J364" s="273"/>
      <c r="K364" s="273"/>
      <c r="L364" s="205"/>
    </row>
    <row r="365" spans="1:12">
      <c r="A365" s="395"/>
      <c r="B365" s="273"/>
      <c r="C365" s="205" t="s">
        <v>12</v>
      </c>
      <c r="D365" s="222">
        <f t="shared" si="296"/>
        <v>565</v>
      </c>
      <c r="E365" s="222">
        <v>0</v>
      </c>
      <c r="F365" s="222">
        <v>0</v>
      </c>
      <c r="G365" s="222">
        <v>565</v>
      </c>
      <c r="H365" s="222">
        <v>0</v>
      </c>
      <c r="I365" s="222">
        <v>0</v>
      </c>
      <c r="J365" s="273"/>
      <c r="K365" s="273"/>
      <c r="L365" s="205">
        <v>1</v>
      </c>
    </row>
    <row r="366" spans="1:12">
      <c r="A366" s="395"/>
      <c r="B366" s="273"/>
      <c r="C366" s="205" t="s">
        <v>13</v>
      </c>
      <c r="D366" s="222">
        <f t="shared" si="296"/>
        <v>300</v>
      </c>
      <c r="E366" s="222">
        <v>0</v>
      </c>
      <c r="F366" s="222">
        <v>0</v>
      </c>
      <c r="G366" s="222">
        <v>300</v>
      </c>
      <c r="H366" s="222">
        <v>0</v>
      </c>
      <c r="I366" s="222">
        <v>0</v>
      </c>
      <c r="J366" s="273"/>
      <c r="K366" s="273"/>
      <c r="L366" s="205">
        <v>1</v>
      </c>
    </row>
    <row r="367" spans="1:12">
      <c r="A367" s="395"/>
      <c r="B367" s="273"/>
      <c r="C367" s="205" t="s">
        <v>14</v>
      </c>
      <c r="D367" s="222">
        <f t="shared" si="296"/>
        <v>565</v>
      </c>
      <c r="E367" s="222">
        <v>0</v>
      </c>
      <c r="F367" s="222">
        <v>0</v>
      </c>
      <c r="G367" s="222">
        <v>565</v>
      </c>
      <c r="H367" s="222">
        <v>0</v>
      </c>
      <c r="I367" s="222">
        <v>0</v>
      </c>
      <c r="J367" s="273"/>
      <c r="K367" s="273"/>
      <c r="L367" s="205">
        <v>1</v>
      </c>
    </row>
    <row r="368" spans="1:12" s="133" customFormat="1" ht="14.25">
      <c r="A368" s="395"/>
      <c r="B368" s="273"/>
      <c r="C368" s="206" t="s">
        <v>15</v>
      </c>
      <c r="D368" s="207">
        <f>SUM(E368:I368)</f>
        <v>565</v>
      </c>
      <c r="E368" s="207">
        <v>0</v>
      </c>
      <c r="F368" s="207">
        <v>0</v>
      </c>
      <c r="G368" s="207">
        <v>565</v>
      </c>
      <c r="H368" s="207">
        <v>0</v>
      </c>
      <c r="I368" s="207">
        <v>0</v>
      </c>
      <c r="J368" s="273"/>
      <c r="K368" s="273"/>
      <c r="L368" s="206">
        <v>1</v>
      </c>
    </row>
    <row r="369" spans="1:12" ht="33.75" customHeight="1">
      <c r="A369" s="395"/>
      <c r="B369" s="273"/>
      <c r="C369" s="205" t="s">
        <v>404</v>
      </c>
      <c r="D369" s="222">
        <f t="shared" ref="D369:D370" si="297">SUM(E369:I369)</f>
        <v>565</v>
      </c>
      <c r="E369" s="222">
        <v>0</v>
      </c>
      <c r="F369" s="222">
        <v>0</v>
      </c>
      <c r="G369" s="222">
        <v>565</v>
      </c>
      <c r="H369" s="222">
        <v>0</v>
      </c>
      <c r="I369" s="222">
        <v>0</v>
      </c>
      <c r="J369" s="273"/>
      <c r="K369" s="273"/>
      <c r="L369" s="205">
        <v>1</v>
      </c>
    </row>
    <row r="370" spans="1:12" ht="35.25" customHeight="1">
      <c r="A370" s="395"/>
      <c r="B370" s="273"/>
      <c r="C370" s="205" t="s">
        <v>405</v>
      </c>
      <c r="D370" s="222">
        <f t="shared" si="297"/>
        <v>565</v>
      </c>
      <c r="E370" s="222">
        <v>0</v>
      </c>
      <c r="F370" s="222">
        <v>0</v>
      </c>
      <c r="G370" s="222">
        <v>565</v>
      </c>
      <c r="H370" s="222">
        <v>0</v>
      </c>
      <c r="I370" s="222">
        <v>0</v>
      </c>
      <c r="J370" s="273"/>
      <c r="K370" s="273"/>
      <c r="L370" s="205">
        <v>1</v>
      </c>
    </row>
    <row r="371" spans="1:12" ht="31.5" customHeight="1">
      <c r="A371" s="395" t="s">
        <v>97</v>
      </c>
      <c r="B371" s="273" t="s">
        <v>98</v>
      </c>
      <c r="C371" s="206" t="s">
        <v>27</v>
      </c>
      <c r="D371" s="207">
        <f>SUM(D372:D378)</f>
        <v>1868.5000000000002</v>
      </c>
      <c r="E371" s="207">
        <f t="shared" ref="E371" si="298">E372+E373+E374+E375+E376+E377+E378</f>
        <v>0</v>
      </c>
      <c r="F371" s="207">
        <f t="shared" ref="F371" si="299">F372+F373+F374+F375+F376+F377+F378</f>
        <v>0</v>
      </c>
      <c r="G371" s="207">
        <f t="shared" ref="G371" si="300">SUM(G372:G378)</f>
        <v>1868.5000000000002</v>
      </c>
      <c r="H371" s="207">
        <f t="shared" ref="H371" si="301">H372+H373+H374+H375+H376+H377+H378</f>
        <v>0</v>
      </c>
      <c r="I371" s="207">
        <f t="shared" ref="I371" si="302">I372+I373+I374+I375+I376+I377+I378</f>
        <v>0</v>
      </c>
      <c r="J371" s="273" t="s">
        <v>98</v>
      </c>
      <c r="K371" s="273" t="s">
        <v>285</v>
      </c>
      <c r="L371" s="206">
        <v>1</v>
      </c>
    </row>
    <row r="372" spans="1:12">
      <c r="A372" s="395"/>
      <c r="B372" s="273"/>
      <c r="C372" s="205" t="s">
        <v>11</v>
      </c>
      <c r="D372" s="222">
        <f t="shared" ref="D372:D376" si="303">SUM(E372:I372)</f>
        <v>0</v>
      </c>
      <c r="E372" s="222">
        <v>0</v>
      </c>
      <c r="F372" s="222">
        <v>0</v>
      </c>
      <c r="G372" s="222">
        <v>0</v>
      </c>
      <c r="H372" s="222">
        <v>0</v>
      </c>
      <c r="I372" s="222">
        <v>0</v>
      </c>
      <c r="J372" s="273"/>
      <c r="K372" s="273"/>
      <c r="L372" s="205"/>
    </row>
    <row r="373" spans="1:12">
      <c r="A373" s="395"/>
      <c r="B373" s="273"/>
      <c r="C373" s="205" t="s">
        <v>12</v>
      </c>
      <c r="D373" s="222">
        <f t="shared" si="303"/>
        <v>333.7</v>
      </c>
      <c r="E373" s="222">
        <v>0</v>
      </c>
      <c r="F373" s="222">
        <v>0</v>
      </c>
      <c r="G373" s="222">
        <v>333.7</v>
      </c>
      <c r="H373" s="222">
        <v>0</v>
      </c>
      <c r="I373" s="222">
        <v>0</v>
      </c>
      <c r="J373" s="273"/>
      <c r="K373" s="273"/>
      <c r="L373" s="205">
        <v>1</v>
      </c>
    </row>
    <row r="374" spans="1:12">
      <c r="A374" s="395"/>
      <c r="B374" s="273"/>
      <c r="C374" s="205" t="s">
        <v>13</v>
      </c>
      <c r="D374" s="222">
        <f t="shared" si="303"/>
        <v>200</v>
      </c>
      <c r="E374" s="222">
        <v>0</v>
      </c>
      <c r="F374" s="222">
        <v>0</v>
      </c>
      <c r="G374" s="222">
        <v>200</v>
      </c>
      <c r="H374" s="222">
        <v>0</v>
      </c>
      <c r="I374" s="222">
        <v>0</v>
      </c>
      <c r="J374" s="273"/>
      <c r="K374" s="273"/>
      <c r="L374" s="205">
        <v>1</v>
      </c>
    </row>
    <row r="375" spans="1:12">
      <c r="A375" s="395"/>
      <c r="B375" s="273"/>
      <c r="C375" s="205" t="s">
        <v>14</v>
      </c>
      <c r="D375" s="222">
        <f t="shared" si="303"/>
        <v>333.7</v>
      </c>
      <c r="E375" s="222">
        <v>0</v>
      </c>
      <c r="F375" s="222">
        <v>0</v>
      </c>
      <c r="G375" s="222">
        <v>333.7</v>
      </c>
      <c r="H375" s="222">
        <v>0</v>
      </c>
      <c r="I375" s="222">
        <v>0</v>
      </c>
      <c r="J375" s="273"/>
      <c r="K375" s="273"/>
      <c r="L375" s="205">
        <v>1</v>
      </c>
    </row>
    <row r="376" spans="1:12" s="133" customFormat="1" ht="14.25">
      <c r="A376" s="395"/>
      <c r="B376" s="273"/>
      <c r="C376" s="206" t="s">
        <v>15</v>
      </c>
      <c r="D376" s="207">
        <f t="shared" si="303"/>
        <v>333.7</v>
      </c>
      <c r="E376" s="207">
        <v>0</v>
      </c>
      <c r="F376" s="207">
        <v>0</v>
      </c>
      <c r="G376" s="207">
        <v>333.7</v>
      </c>
      <c r="H376" s="207">
        <v>0</v>
      </c>
      <c r="I376" s="207">
        <v>0</v>
      </c>
      <c r="J376" s="273"/>
      <c r="K376" s="273"/>
      <c r="L376" s="206">
        <v>1</v>
      </c>
    </row>
    <row r="377" spans="1:12" ht="36.75" customHeight="1">
      <c r="A377" s="395"/>
      <c r="B377" s="273"/>
      <c r="C377" s="205" t="s">
        <v>404</v>
      </c>
      <c r="D377" s="222">
        <f t="shared" ref="D377:D378" si="304">SUM(E377:I377)</f>
        <v>333.7</v>
      </c>
      <c r="E377" s="222">
        <v>0</v>
      </c>
      <c r="F377" s="222">
        <v>0</v>
      </c>
      <c r="G377" s="222">
        <v>333.7</v>
      </c>
      <c r="H377" s="222">
        <v>0</v>
      </c>
      <c r="I377" s="222">
        <v>0</v>
      </c>
      <c r="J377" s="273"/>
      <c r="K377" s="273"/>
      <c r="L377" s="205">
        <v>1</v>
      </c>
    </row>
    <row r="378" spans="1:12" ht="36.75" customHeight="1">
      <c r="A378" s="395"/>
      <c r="B378" s="273"/>
      <c r="C378" s="205" t="s">
        <v>405</v>
      </c>
      <c r="D378" s="222">
        <f t="shared" si="304"/>
        <v>333.7</v>
      </c>
      <c r="E378" s="222">
        <v>0</v>
      </c>
      <c r="F378" s="222">
        <v>0</v>
      </c>
      <c r="G378" s="222">
        <v>333.7</v>
      </c>
      <c r="H378" s="222">
        <v>0</v>
      </c>
      <c r="I378" s="222">
        <v>0</v>
      </c>
      <c r="J378" s="273"/>
      <c r="K378" s="273"/>
      <c r="L378" s="205">
        <v>1</v>
      </c>
    </row>
    <row r="379" spans="1:12" ht="30.75" customHeight="1">
      <c r="A379" s="395" t="s">
        <v>99</v>
      </c>
      <c r="B379" s="273" t="s">
        <v>100</v>
      </c>
      <c r="C379" s="206" t="s">
        <v>27</v>
      </c>
      <c r="D379" s="207">
        <f>SUM(D380:D386)</f>
        <v>3278.4</v>
      </c>
      <c r="E379" s="207">
        <f t="shared" ref="E379" si="305">E380+E381+E382+E383+E384+E385+E386</f>
        <v>0</v>
      </c>
      <c r="F379" s="207">
        <f t="shared" ref="F379" si="306">F380+F381+F382+F383+F384+F385+F386</f>
        <v>0</v>
      </c>
      <c r="G379" s="207">
        <f t="shared" ref="G379" si="307">SUM(G380:G386)</f>
        <v>3278.4</v>
      </c>
      <c r="H379" s="207">
        <f t="shared" ref="H379" si="308">H380+H381+H382+H383+H384+H385+H386</f>
        <v>0</v>
      </c>
      <c r="I379" s="207">
        <f t="shared" ref="I379" si="309">I380+I381+I382+I383+I384+I385+I386</f>
        <v>0</v>
      </c>
      <c r="J379" s="273" t="s">
        <v>100</v>
      </c>
      <c r="K379" s="273" t="s">
        <v>285</v>
      </c>
      <c r="L379" s="206">
        <v>1</v>
      </c>
    </row>
    <row r="380" spans="1:12" ht="24.75" customHeight="1">
      <c r="A380" s="395"/>
      <c r="B380" s="273"/>
      <c r="C380" s="205" t="s">
        <v>11</v>
      </c>
      <c r="D380" s="222">
        <f t="shared" ref="D380:D383" si="310">SUM(E380:I380)</f>
        <v>0</v>
      </c>
      <c r="E380" s="222">
        <v>0</v>
      </c>
      <c r="F380" s="222">
        <v>0</v>
      </c>
      <c r="G380" s="222">
        <v>0</v>
      </c>
      <c r="H380" s="222">
        <v>0</v>
      </c>
      <c r="I380" s="222">
        <v>0</v>
      </c>
      <c r="J380" s="273"/>
      <c r="K380" s="273"/>
      <c r="L380" s="205"/>
    </row>
    <row r="381" spans="1:12" ht="18.75" customHeight="1">
      <c r="A381" s="395"/>
      <c r="B381" s="273"/>
      <c r="C381" s="205" t="s">
        <v>12</v>
      </c>
      <c r="D381" s="222">
        <f t="shared" si="310"/>
        <v>601</v>
      </c>
      <c r="E381" s="222">
        <v>0</v>
      </c>
      <c r="F381" s="222">
        <v>0</v>
      </c>
      <c r="G381" s="222">
        <v>601</v>
      </c>
      <c r="H381" s="222">
        <v>0</v>
      </c>
      <c r="I381" s="222">
        <v>0</v>
      </c>
      <c r="J381" s="273"/>
      <c r="K381" s="273"/>
      <c r="L381" s="205">
        <v>1</v>
      </c>
    </row>
    <row r="382" spans="1:12">
      <c r="A382" s="395"/>
      <c r="B382" s="273"/>
      <c r="C382" s="205" t="s">
        <v>13</v>
      </c>
      <c r="D382" s="222">
        <f t="shared" si="310"/>
        <v>273.39999999999998</v>
      </c>
      <c r="E382" s="222">
        <v>0</v>
      </c>
      <c r="F382" s="222">
        <v>0</v>
      </c>
      <c r="G382" s="222">
        <v>273.39999999999998</v>
      </c>
      <c r="H382" s="222">
        <v>0</v>
      </c>
      <c r="I382" s="222">
        <v>0</v>
      </c>
      <c r="J382" s="273"/>
      <c r="K382" s="273"/>
      <c r="L382" s="205">
        <v>1</v>
      </c>
    </row>
    <row r="383" spans="1:12" ht="21" customHeight="1">
      <c r="A383" s="395"/>
      <c r="B383" s="273"/>
      <c r="C383" s="205" t="s">
        <v>14</v>
      </c>
      <c r="D383" s="222">
        <f t="shared" si="310"/>
        <v>601</v>
      </c>
      <c r="E383" s="222">
        <v>0</v>
      </c>
      <c r="F383" s="222">
        <v>0</v>
      </c>
      <c r="G383" s="222">
        <v>601</v>
      </c>
      <c r="H383" s="222">
        <v>0</v>
      </c>
      <c r="I383" s="222">
        <v>0</v>
      </c>
      <c r="J383" s="273"/>
      <c r="K383" s="273"/>
      <c r="L383" s="205">
        <v>1</v>
      </c>
    </row>
    <row r="384" spans="1:12" s="133" customFormat="1" ht="17.25" customHeight="1">
      <c r="A384" s="395"/>
      <c r="B384" s="273"/>
      <c r="C384" s="206" t="s">
        <v>15</v>
      </c>
      <c r="D384" s="207">
        <f>SUM(E384:I384)</f>
        <v>601</v>
      </c>
      <c r="E384" s="207">
        <v>0</v>
      </c>
      <c r="F384" s="207">
        <v>0</v>
      </c>
      <c r="G384" s="207">
        <v>601</v>
      </c>
      <c r="H384" s="207">
        <v>0</v>
      </c>
      <c r="I384" s="207">
        <v>0</v>
      </c>
      <c r="J384" s="273"/>
      <c r="K384" s="273"/>
      <c r="L384" s="206">
        <v>1</v>
      </c>
    </row>
    <row r="385" spans="1:12" ht="39" customHeight="1">
      <c r="A385" s="395"/>
      <c r="B385" s="273"/>
      <c r="C385" s="205" t="s">
        <v>404</v>
      </c>
      <c r="D385" s="222">
        <f t="shared" ref="D385:D386" si="311">SUM(E385:I385)</f>
        <v>601</v>
      </c>
      <c r="E385" s="222">
        <v>0</v>
      </c>
      <c r="F385" s="222">
        <v>0</v>
      </c>
      <c r="G385" s="222">
        <v>601</v>
      </c>
      <c r="H385" s="222">
        <v>0</v>
      </c>
      <c r="I385" s="222">
        <v>0</v>
      </c>
      <c r="J385" s="273"/>
      <c r="K385" s="273"/>
      <c r="L385" s="205">
        <v>1</v>
      </c>
    </row>
    <row r="386" spans="1:12" ht="30">
      <c r="A386" s="395"/>
      <c r="B386" s="273"/>
      <c r="C386" s="205" t="s">
        <v>405</v>
      </c>
      <c r="D386" s="222">
        <f t="shared" si="311"/>
        <v>601</v>
      </c>
      <c r="E386" s="222">
        <v>0</v>
      </c>
      <c r="F386" s="222">
        <v>0</v>
      </c>
      <c r="G386" s="222">
        <v>601</v>
      </c>
      <c r="H386" s="222">
        <v>0</v>
      </c>
      <c r="I386" s="222">
        <v>0</v>
      </c>
      <c r="J386" s="273"/>
      <c r="K386" s="273"/>
      <c r="L386" s="205">
        <v>1</v>
      </c>
    </row>
    <row r="387" spans="1:12" ht="15.75" customHeight="1">
      <c r="A387" s="395" t="s">
        <v>101</v>
      </c>
      <c r="B387" s="395"/>
      <c r="C387" s="395"/>
      <c r="D387" s="395"/>
      <c r="E387" s="395"/>
      <c r="F387" s="395"/>
      <c r="G387" s="395"/>
      <c r="H387" s="395"/>
      <c r="I387" s="395"/>
      <c r="J387" s="395"/>
      <c r="K387" s="395"/>
      <c r="L387" s="395"/>
    </row>
    <row r="388" spans="1:12" ht="50.25" customHeight="1">
      <c r="A388" s="395" t="s">
        <v>287</v>
      </c>
      <c r="B388" s="395"/>
      <c r="C388" s="205" t="s">
        <v>11</v>
      </c>
      <c r="D388" s="222">
        <v>7159.6</v>
      </c>
      <c r="E388" s="222">
        <v>0</v>
      </c>
      <c r="F388" s="222">
        <v>0</v>
      </c>
      <c r="G388" s="222">
        <v>7159.6</v>
      </c>
      <c r="H388" s="222">
        <v>0</v>
      </c>
      <c r="I388" s="222">
        <v>0</v>
      </c>
      <c r="J388" s="273" t="s">
        <v>956</v>
      </c>
      <c r="K388" s="273" t="s">
        <v>312</v>
      </c>
      <c r="L388" s="205">
        <v>100</v>
      </c>
    </row>
    <row r="389" spans="1:12" ht="28.5">
      <c r="A389" s="395" t="s">
        <v>102</v>
      </c>
      <c r="B389" s="273" t="s">
        <v>289</v>
      </c>
      <c r="C389" s="206" t="s">
        <v>27</v>
      </c>
      <c r="D389" s="207">
        <f>SUM(D390:D396)</f>
        <v>11196.199999999999</v>
      </c>
      <c r="E389" s="207">
        <f t="shared" ref="E389:I389" si="312">SUM(E390:E396)</f>
        <v>0</v>
      </c>
      <c r="F389" s="207">
        <f t="shared" si="312"/>
        <v>0</v>
      </c>
      <c r="G389" s="207">
        <f t="shared" si="312"/>
        <v>11196.199999999999</v>
      </c>
      <c r="H389" s="207">
        <f t="shared" si="312"/>
        <v>0</v>
      </c>
      <c r="I389" s="207">
        <f t="shared" si="312"/>
        <v>0</v>
      </c>
      <c r="J389" s="273"/>
      <c r="K389" s="273"/>
      <c r="L389" s="206">
        <v>662</v>
      </c>
    </row>
    <row r="390" spans="1:12">
      <c r="A390" s="395"/>
      <c r="B390" s="273"/>
      <c r="C390" s="205" t="s">
        <v>11</v>
      </c>
      <c r="D390" s="222">
        <f t="shared" ref="D390:D393" si="313">SUM(E390:I390)</f>
        <v>0</v>
      </c>
      <c r="E390" s="222">
        <f>E398+E406+E438+E446+E454</f>
        <v>0</v>
      </c>
      <c r="F390" s="222">
        <f t="shared" ref="F390:I390" si="314">F398+F406+F438+F446+F454</f>
        <v>0</v>
      </c>
      <c r="G390" s="222">
        <f t="shared" si="314"/>
        <v>0</v>
      </c>
      <c r="H390" s="222">
        <f t="shared" si="314"/>
        <v>0</v>
      </c>
      <c r="I390" s="222">
        <f t="shared" si="314"/>
        <v>0</v>
      </c>
      <c r="J390" s="273"/>
      <c r="K390" s="273"/>
      <c r="L390" s="205"/>
    </row>
    <row r="391" spans="1:12">
      <c r="A391" s="395"/>
      <c r="B391" s="273"/>
      <c r="C391" s="205" t="s">
        <v>12</v>
      </c>
      <c r="D391" s="222">
        <f t="shared" si="313"/>
        <v>4982.3</v>
      </c>
      <c r="E391" s="222">
        <f t="shared" ref="E391:I391" si="315">E399+E407+E439+E447+E455</f>
        <v>0</v>
      </c>
      <c r="F391" s="222">
        <f t="shared" si="315"/>
        <v>0</v>
      </c>
      <c r="G391" s="222">
        <f t="shared" si="315"/>
        <v>4982.3</v>
      </c>
      <c r="H391" s="222">
        <f t="shared" si="315"/>
        <v>0</v>
      </c>
      <c r="I391" s="222">
        <f t="shared" si="315"/>
        <v>0</v>
      </c>
      <c r="J391" s="273"/>
      <c r="K391" s="273"/>
      <c r="L391" s="205">
        <v>105</v>
      </c>
    </row>
    <row r="392" spans="1:12">
      <c r="A392" s="395"/>
      <c r="B392" s="273"/>
      <c r="C392" s="205" t="s">
        <v>13</v>
      </c>
      <c r="D392" s="222">
        <f t="shared" si="313"/>
        <v>2459.1</v>
      </c>
      <c r="E392" s="222">
        <f t="shared" ref="E392:I392" si="316">E400+E408+E440+E448+E456</f>
        <v>0</v>
      </c>
      <c r="F392" s="222">
        <f t="shared" si="316"/>
        <v>0</v>
      </c>
      <c r="G392" s="222">
        <f t="shared" si="316"/>
        <v>2459.1</v>
      </c>
      <c r="H392" s="222">
        <f t="shared" si="316"/>
        <v>0</v>
      </c>
      <c r="I392" s="222">
        <f t="shared" si="316"/>
        <v>0</v>
      </c>
      <c r="J392" s="273"/>
      <c r="K392" s="273"/>
      <c r="L392" s="205">
        <v>105</v>
      </c>
    </row>
    <row r="393" spans="1:12">
      <c r="A393" s="395"/>
      <c r="B393" s="273"/>
      <c r="C393" s="205" t="s">
        <v>14</v>
      </c>
      <c r="D393" s="222">
        <f t="shared" si="313"/>
        <v>1000.8</v>
      </c>
      <c r="E393" s="222">
        <f t="shared" ref="E393:I393" si="317">E401+E409+E441+E449+E457</f>
        <v>0</v>
      </c>
      <c r="F393" s="222">
        <f t="shared" si="317"/>
        <v>0</v>
      </c>
      <c r="G393" s="222">
        <f>G401+G409+G441+G449+G457</f>
        <v>1000.8</v>
      </c>
      <c r="H393" s="222">
        <f t="shared" si="317"/>
        <v>0</v>
      </c>
      <c r="I393" s="222">
        <f t="shared" si="317"/>
        <v>0</v>
      </c>
      <c r="J393" s="273"/>
      <c r="K393" s="273"/>
      <c r="L393" s="205">
        <v>110</v>
      </c>
    </row>
    <row r="394" spans="1:12" s="133" customFormat="1" ht="14.25">
      <c r="A394" s="395"/>
      <c r="B394" s="273"/>
      <c r="C394" s="206" t="s">
        <v>15</v>
      </c>
      <c r="D394" s="207">
        <f>SUM(E394:I394)</f>
        <v>1088</v>
      </c>
      <c r="E394" s="207">
        <f t="shared" ref="E394:I394" si="318">E402+E410+E442+E450+E458</f>
        <v>0</v>
      </c>
      <c r="F394" s="207">
        <f t="shared" si="318"/>
        <v>0</v>
      </c>
      <c r="G394" s="207">
        <f>G402+G410+G442+G450+G458</f>
        <v>1088</v>
      </c>
      <c r="H394" s="207">
        <f t="shared" si="318"/>
        <v>0</v>
      </c>
      <c r="I394" s="207">
        <f t="shared" si="318"/>
        <v>0</v>
      </c>
      <c r="J394" s="273"/>
      <c r="K394" s="273"/>
      <c r="L394" s="206">
        <v>112</v>
      </c>
    </row>
    <row r="395" spans="1:12" ht="30">
      <c r="A395" s="395"/>
      <c r="B395" s="273"/>
      <c r="C395" s="205" t="s">
        <v>404</v>
      </c>
      <c r="D395" s="222">
        <f t="shared" ref="D395:D396" si="319">SUM(E395:I395)</f>
        <v>833</v>
      </c>
      <c r="E395" s="222">
        <f t="shared" ref="E395:I395" si="320">E403+E411+E443+E451+E459</f>
        <v>0</v>
      </c>
      <c r="F395" s="222">
        <f t="shared" si="320"/>
        <v>0</v>
      </c>
      <c r="G395" s="222">
        <f>G403+G411+G443+G451+G459</f>
        <v>833</v>
      </c>
      <c r="H395" s="222">
        <f t="shared" si="320"/>
        <v>0</v>
      </c>
      <c r="I395" s="222">
        <f t="shared" si="320"/>
        <v>0</v>
      </c>
      <c r="J395" s="273"/>
      <c r="K395" s="273"/>
      <c r="L395" s="205">
        <v>114</v>
      </c>
    </row>
    <row r="396" spans="1:12" ht="30">
      <c r="A396" s="395"/>
      <c r="B396" s="273"/>
      <c r="C396" s="205" t="s">
        <v>405</v>
      </c>
      <c r="D396" s="222">
        <f t="shared" si="319"/>
        <v>833</v>
      </c>
      <c r="E396" s="222">
        <f t="shared" ref="E396:I396" si="321">E404+E412+E444+E452+E460</f>
        <v>0</v>
      </c>
      <c r="F396" s="222">
        <f t="shared" si="321"/>
        <v>0</v>
      </c>
      <c r="G396" s="222">
        <f t="shared" si="321"/>
        <v>833</v>
      </c>
      <c r="H396" s="222">
        <f t="shared" si="321"/>
        <v>0</v>
      </c>
      <c r="I396" s="222">
        <f t="shared" si="321"/>
        <v>0</v>
      </c>
      <c r="J396" s="273"/>
      <c r="K396" s="273"/>
      <c r="L396" s="205">
        <v>116</v>
      </c>
    </row>
    <row r="397" spans="1:12" ht="28.5">
      <c r="A397" s="395" t="s">
        <v>104</v>
      </c>
      <c r="B397" s="273" t="s">
        <v>314</v>
      </c>
      <c r="C397" s="206" t="s">
        <v>27</v>
      </c>
      <c r="D397" s="207">
        <f>SUM(D398:D404)</f>
        <v>2235.5</v>
      </c>
      <c r="E397" s="207">
        <f t="shared" ref="E397" si="322">E398+E399+E400+E401+E402+E403+E404</f>
        <v>0</v>
      </c>
      <c r="F397" s="207">
        <f t="shared" ref="F397" si="323">F398+F399+F400+F401+F402+F403+F404</f>
        <v>0</v>
      </c>
      <c r="G397" s="207">
        <f t="shared" ref="G397" si="324">SUM(G398:G404)</f>
        <v>2235.5</v>
      </c>
      <c r="H397" s="207">
        <f t="shared" ref="H397" si="325">H398+H399+H400+H401+H402+H403+H404</f>
        <v>0</v>
      </c>
      <c r="I397" s="207">
        <f t="shared" ref="I397" si="326">I398+I399+I400+I401+I402+I403+I404</f>
        <v>0</v>
      </c>
      <c r="J397" s="273" t="s">
        <v>956</v>
      </c>
      <c r="K397" s="273" t="s">
        <v>290</v>
      </c>
      <c r="L397" s="206">
        <v>1</v>
      </c>
    </row>
    <row r="398" spans="1:12">
      <c r="A398" s="395"/>
      <c r="B398" s="273"/>
      <c r="C398" s="205" t="s">
        <v>11</v>
      </c>
      <c r="D398" s="222">
        <f t="shared" ref="D398:D401" si="327">SUM(E398:I398)</f>
        <v>0</v>
      </c>
      <c r="E398" s="222">
        <v>0</v>
      </c>
      <c r="F398" s="222">
        <v>0</v>
      </c>
      <c r="G398" s="222">
        <v>0</v>
      </c>
      <c r="H398" s="222">
        <v>0</v>
      </c>
      <c r="I398" s="222">
        <v>0</v>
      </c>
      <c r="J398" s="273"/>
      <c r="K398" s="273"/>
      <c r="L398" s="205"/>
    </row>
    <row r="399" spans="1:12">
      <c r="A399" s="395"/>
      <c r="B399" s="273"/>
      <c r="C399" s="205" t="s">
        <v>12</v>
      </c>
      <c r="D399" s="222">
        <f>SUM(E399:I399)</f>
        <v>2235.5</v>
      </c>
      <c r="E399" s="222">
        <v>0</v>
      </c>
      <c r="F399" s="222">
        <v>0</v>
      </c>
      <c r="G399" s="222">
        <v>2235.5</v>
      </c>
      <c r="H399" s="222">
        <v>0</v>
      </c>
      <c r="I399" s="222">
        <v>0</v>
      </c>
      <c r="J399" s="273"/>
      <c r="K399" s="273"/>
      <c r="L399" s="205">
        <v>1</v>
      </c>
    </row>
    <row r="400" spans="1:12">
      <c r="A400" s="395"/>
      <c r="B400" s="273"/>
      <c r="C400" s="205" t="s">
        <v>13</v>
      </c>
      <c r="D400" s="222">
        <f t="shared" si="327"/>
        <v>0</v>
      </c>
      <c r="E400" s="222">
        <v>0</v>
      </c>
      <c r="F400" s="222">
        <v>0</v>
      </c>
      <c r="G400" s="222">
        <v>0</v>
      </c>
      <c r="H400" s="222">
        <v>0</v>
      </c>
      <c r="I400" s="222">
        <v>0</v>
      </c>
      <c r="J400" s="273"/>
      <c r="K400" s="273"/>
      <c r="L400" s="205" t="s">
        <v>16</v>
      </c>
    </row>
    <row r="401" spans="1:13">
      <c r="A401" s="395"/>
      <c r="B401" s="273"/>
      <c r="C401" s="205" t="s">
        <v>14</v>
      </c>
      <c r="D401" s="222">
        <f t="shared" si="327"/>
        <v>0</v>
      </c>
      <c r="E401" s="222">
        <v>0</v>
      </c>
      <c r="F401" s="222">
        <v>0</v>
      </c>
      <c r="G401" s="222">
        <v>0</v>
      </c>
      <c r="H401" s="222">
        <v>0</v>
      </c>
      <c r="I401" s="222">
        <v>0</v>
      </c>
      <c r="J401" s="273"/>
      <c r="K401" s="273"/>
      <c r="L401" s="205" t="s">
        <v>16</v>
      </c>
    </row>
    <row r="402" spans="1:13" s="133" customFormat="1" ht="14.25">
      <c r="A402" s="395"/>
      <c r="B402" s="273"/>
      <c r="C402" s="206" t="s">
        <v>15</v>
      </c>
      <c r="D402" s="207">
        <f>SUM(E402:I402)</f>
        <v>0</v>
      </c>
      <c r="E402" s="207">
        <v>0</v>
      </c>
      <c r="F402" s="207">
        <v>0</v>
      </c>
      <c r="G402" s="207">
        <v>0</v>
      </c>
      <c r="H402" s="207">
        <v>0</v>
      </c>
      <c r="I402" s="207">
        <v>0</v>
      </c>
      <c r="J402" s="273"/>
      <c r="K402" s="273"/>
      <c r="L402" s="206" t="s">
        <v>16</v>
      </c>
    </row>
    <row r="403" spans="1:13" ht="30">
      <c r="A403" s="395"/>
      <c r="B403" s="273"/>
      <c r="C403" s="205" t="s">
        <v>404</v>
      </c>
      <c r="D403" s="222">
        <f t="shared" ref="D403:D404" si="328">SUM(E403:I403)</f>
        <v>0</v>
      </c>
      <c r="E403" s="222">
        <v>0</v>
      </c>
      <c r="F403" s="222">
        <v>0</v>
      </c>
      <c r="G403" s="222">
        <v>0</v>
      </c>
      <c r="H403" s="222">
        <v>0</v>
      </c>
      <c r="I403" s="222">
        <v>0</v>
      </c>
      <c r="J403" s="273"/>
      <c r="K403" s="273"/>
      <c r="L403" s="205"/>
    </row>
    <row r="404" spans="1:13" ht="30">
      <c r="A404" s="395"/>
      <c r="B404" s="273"/>
      <c r="C404" s="205" t="s">
        <v>405</v>
      </c>
      <c r="D404" s="222">
        <f t="shared" si="328"/>
        <v>0</v>
      </c>
      <c r="E404" s="222">
        <v>0</v>
      </c>
      <c r="F404" s="222">
        <v>0</v>
      </c>
      <c r="G404" s="222">
        <v>0</v>
      </c>
      <c r="H404" s="222">
        <v>0</v>
      </c>
      <c r="I404" s="222">
        <v>0</v>
      </c>
      <c r="J404" s="273"/>
      <c r="K404" s="273"/>
      <c r="L404" s="205"/>
    </row>
    <row r="405" spans="1:13" ht="28.5">
      <c r="A405" s="395" t="s">
        <v>106</v>
      </c>
      <c r="B405" s="273" t="s">
        <v>107</v>
      </c>
      <c r="C405" s="206" t="s">
        <v>27</v>
      </c>
      <c r="D405" s="207">
        <f>SUM(D406:D412)</f>
        <v>3653.8999999999996</v>
      </c>
      <c r="E405" s="207">
        <f t="shared" ref="E405" si="329">E406+E407+E408+E409+E410+E411+E412</f>
        <v>0</v>
      </c>
      <c r="F405" s="207">
        <f t="shared" ref="F405" si="330">F406+F407+F408+F409+F410+F411+F412</f>
        <v>0</v>
      </c>
      <c r="G405" s="207">
        <f t="shared" ref="G405" si="331">SUM(G406:G412)</f>
        <v>3653.8999999999996</v>
      </c>
      <c r="H405" s="207">
        <f t="shared" ref="H405" si="332">H406+H407+H408+H409+H410+H411+H412</f>
        <v>0</v>
      </c>
      <c r="I405" s="207">
        <f t="shared" ref="I405" si="333">I406+I407+I408+I409+I410+I411+I412</f>
        <v>0</v>
      </c>
      <c r="J405" s="273" t="s">
        <v>957</v>
      </c>
      <c r="K405" s="273" t="s">
        <v>291</v>
      </c>
      <c r="L405" s="206">
        <v>572</v>
      </c>
    </row>
    <row r="406" spans="1:13">
      <c r="A406" s="395"/>
      <c r="B406" s="273"/>
      <c r="C406" s="205" t="s">
        <v>11</v>
      </c>
      <c r="D406" s="222">
        <f t="shared" ref="D406:D409" si="334">SUM(E406:I406)</f>
        <v>0</v>
      </c>
      <c r="E406" s="222">
        <v>0</v>
      </c>
      <c r="F406" s="222">
        <v>0</v>
      </c>
      <c r="G406" s="222">
        <v>0</v>
      </c>
      <c r="H406" s="222">
        <v>0</v>
      </c>
      <c r="I406" s="222">
        <v>0</v>
      </c>
      <c r="J406" s="273"/>
      <c r="K406" s="273"/>
      <c r="L406" s="205"/>
    </row>
    <row r="407" spans="1:13">
      <c r="A407" s="395"/>
      <c r="B407" s="273"/>
      <c r="C407" s="205" t="s">
        <v>12</v>
      </c>
      <c r="D407" s="222">
        <f t="shared" si="334"/>
        <v>740</v>
      </c>
      <c r="E407" s="222">
        <v>0</v>
      </c>
      <c r="F407" s="222">
        <v>0</v>
      </c>
      <c r="G407" s="222">
        <v>740</v>
      </c>
      <c r="H407" s="222">
        <v>0</v>
      </c>
      <c r="I407" s="222">
        <v>0</v>
      </c>
      <c r="J407" s="273"/>
      <c r="K407" s="273"/>
      <c r="L407" s="205">
        <v>72</v>
      </c>
    </row>
    <row r="408" spans="1:13">
      <c r="A408" s="395"/>
      <c r="B408" s="273"/>
      <c r="C408" s="205" t="s">
        <v>13</v>
      </c>
      <c r="D408" s="222">
        <f t="shared" si="334"/>
        <v>1079.0999999999999</v>
      </c>
      <c r="E408" s="222">
        <v>0</v>
      </c>
      <c r="F408" s="222">
        <v>0</v>
      </c>
      <c r="G408" s="222">
        <v>1079.0999999999999</v>
      </c>
      <c r="H408" s="222">
        <v>0</v>
      </c>
      <c r="I408" s="222">
        <v>0</v>
      </c>
      <c r="J408" s="273"/>
      <c r="K408" s="273"/>
      <c r="L408" s="205">
        <v>90</v>
      </c>
    </row>
    <row r="409" spans="1:13">
      <c r="A409" s="395"/>
      <c r="B409" s="273"/>
      <c r="C409" s="205" t="s">
        <v>14</v>
      </c>
      <c r="D409" s="222">
        <f t="shared" si="334"/>
        <v>520.79999999999995</v>
      </c>
      <c r="E409" s="222">
        <v>0</v>
      </c>
      <c r="F409" s="222">
        <v>0</v>
      </c>
      <c r="G409" s="222">
        <v>520.79999999999995</v>
      </c>
      <c r="H409" s="222">
        <v>0</v>
      </c>
      <c r="I409" s="222">
        <v>0</v>
      </c>
      <c r="J409" s="273"/>
      <c r="K409" s="273"/>
      <c r="L409" s="205">
        <f>L417+L425+L433</f>
        <v>94</v>
      </c>
    </row>
    <row r="410" spans="1:13" s="133" customFormat="1" ht="14.25">
      <c r="A410" s="395"/>
      <c r="B410" s="273"/>
      <c r="C410" s="206" t="s">
        <v>15</v>
      </c>
      <c r="D410" s="207">
        <f>SUM(E410:I410)</f>
        <v>608</v>
      </c>
      <c r="E410" s="207">
        <v>0</v>
      </c>
      <c r="F410" s="207">
        <v>0</v>
      </c>
      <c r="G410" s="207">
        <f>G418+G426</f>
        <v>608</v>
      </c>
      <c r="H410" s="207">
        <v>0</v>
      </c>
      <c r="I410" s="207">
        <v>0</v>
      </c>
      <c r="J410" s="273"/>
      <c r="K410" s="273"/>
      <c r="L410" s="206">
        <f t="shared" ref="L410:L412" si="335">L418+L426+L434</f>
        <v>100.5</v>
      </c>
    </row>
    <row r="411" spans="1:13" ht="27" customHeight="1">
      <c r="A411" s="395"/>
      <c r="B411" s="273"/>
      <c r="C411" s="205" t="s">
        <v>404</v>
      </c>
      <c r="D411" s="222">
        <f t="shared" ref="D411:D412" si="336">SUM(E411:I411)</f>
        <v>353</v>
      </c>
      <c r="E411" s="222">
        <v>0</v>
      </c>
      <c r="F411" s="222">
        <v>0</v>
      </c>
      <c r="G411" s="222">
        <f t="shared" ref="G411:G412" si="337">G419+G427</f>
        <v>353</v>
      </c>
      <c r="H411" s="222">
        <v>0</v>
      </c>
      <c r="I411" s="222">
        <v>0</v>
      </c>
      <c r="J411" s="273"/>
      <c r="K411" s="273"/>
      <c r="L411" s="205">
        <f t="shared" si="335"/>
        <v>105.5</v>
      </c>
    </row>
    <row r="412" spans="1:13" ht="37.5" customHeight="1">
      <c r="A412" s="395"/>
      <c r="B412" s="273"/>
      <c r="C412" s="205" t="s">
        <v>405</v>
      </c>
      <c r="D412" s="222">
        <f t="shared" si="336"/>
        <v>353</v>
      </c>
      <c r="E412" s="222">
        <v>0</v>
      </c>
      <c r="F412" s="222">
        <v>0</v>
      </c>
      <c r="G412" s="222">
        <f t="shared" si="337"/>
        <v>353</v>
      </c>
      <c r="H412" s="222">
        <v>0</v>
      </c>
      <c r="I412" s="222">
        <v>0</v>
      </c>
      <c r="J412" s="273"/>
      <c r="K412" s="273"/>
      <c r="L412" s="205">
        <f t="shared" si="335"/>
        <v>110.5</v>
      </c>
    </row>
    <row r="413" spans="1:13" s="106" customFormat="1" ht="30.75" customHeight="1">
      <c r="A413" s="395" t="s">
        <v>579</v>
      </c>
      <c r="B413" s="273" t="s">
        <v>581</v>
      </c>
      <c r="C413" s="206" t="s">
        <v>319</v>
      </c>
      <c r="D413" s="207">
        <f>SUM(D414:D420)</f>
        <v>292</v>
      </c>
      <c r="E413" s="207">
        <f t="shared" ref="E413" si="338">E414+E415+E416+E417+E418+E419+E420</f>
        <v>0</v>
      </c>
      <c r="F413" s="207">
        <f t="shared" ref="F413" si="339">F414+F415+F416+F417+F418+F419+F420</f>
        <v>0</v>
      </c>
      <c r="G413" s="207">
        <f t="shared" ref="G413" si="340">SUM(G414:G420)</f>
        <v>292</v>
      </c>
      <c r="H413" s="207">
        <f t="shared" ref="H413" si="341">H414+H415+H416+H417+H418+H419+H420</f>
        <v>0</v>
      </c>
      <c r="I413" s="207">
        <f t="shared" ref="I413" si="342">I414+I415+I416+I417+I418+I419+I420</f>
        <v>0</v>
      </c>
      <c r="J413" s="273" t="s">
        <v>956</v>
      </c>
      <c r="K413" s="273" t="s">
        <v>291</v>
      </c>
      <c r="L413" s="205">
        <f>L414+L415+L416+L417+L418+L419+L420</f>
        <v>20</v>
      </c>
      <c r="M413" s="113"/>
    </row>
    <row r="414" spans="1:13" s="106" customFormat="1">
      <c r="A414" s="395"/>
      <c r="B414" s="273"/>
      <c r="C414" s="205" t="s">
        <v>11</v>
      </c>
      <c r="D414" s="222">
        <f t="shared" ref="D414:D420" si="343">SUM(E414:I414)</f>
        <v>0</v>
      </c>
      <c r="E414" s="222">
        <v>0</v>
      </c>
      <c r="F414" s="222">
        <v>0</v>
      </c>
      <c r="G414" s="222">
        <v>0</v>
      </c>
      <c r="H414" s="222">
        <v>0</v>
      </c>
      <c r="I414" s="222">
        <v>0</v>
      </c>
      <c r="J414" s="273"/>
      <c r="K414" s="273"/>
      <c r="L414" s="205"/>
      <c r="M414" s="113"/>
    </row>
    <row r="415" spans="1:13" s="106" customFormat="1">
      <c r="A415" s="395"/>
      <c r="B415" s="273"/>
      <c r="C415" s="205" t="s">
        <v>12</v>
      </c>
      <c r="D415" s="222">
        <f t="shared" si="343"/>
        <v>0</v>
      </c>
      <c r="E415" s="222">
        <v>0</v>
      </c>
      <c r="F415" s="222">
        <v>0</v>
      </c>
      <c r="G415" s="222">
        <v>0</v>
      </c>
      <c r="H415" s="222">
        <v>0</v>
      </c>
      <c r="I415" s="222">
        <v>0</v>
      </c>
      <c r="J415" s="273"/>
      <c r="K415" s="273"/>
      <c r="L415" s="205"/>
      <c r="M415" s="113"/>
    </row>
    <row r="416" spans="1:13" s="106" customFormat="1">
      <c r="A416" s="395"/>
      <c r="B416" s="273"/>
      <c r="C416" s="205" t="s">
        <v>13</v>
      </c>
      <c r="D416" s="222">
        <f t="shared" si="343"/>
        <v>0</v>
      </c>
      <c r="E416" s="222">
        <v>0</v>
      </c>
      <c r="F416" s="222">
        <v>0</v>
      </c>
      <c r="G416" s="222">
        <v>0</v>
      </c>
      <c r="H416" s="222">
        <v>0</v>
      </c>
      <c r="I416" s="222">
        <v>0</v>
      </c>
      <c r="J416" s="273"/>
      <c r="K416" s="273"/>
      <c r="L416" s="205"/>
      <c r="M416" s="113"/>
    </row>
    <row r="417" spans="1:13" s="106" customFormat="1">
      <c r="A417" s="395"/>
      <c r="B417" s="273"/>
      <c r="C417" s="205" t="s">
        <v>14</v>
      </c>
      <c r="D417" s="222">
        <f t="shared" si="343"/>
        <v>58</v>
      </c>
      <c r="E417" s="222">
        <v>0</v>
      </c>
      <c r="F417" s="222">
        <v>0</v>
      </c>
      <c r="G417" s="222">
        <v>58</v>
      </c>
      <c r="H417" s="222">
        <v>0</v>
      </c>
      <c r="I417" s="222">
        <v>0</v>
      </c>
      <c r="J417" s="273"/>
      <c r="K417" s="273"/>
      <c r="L417" s="205">
        <v>5</v>
      </c>
      <c r="M417" s="113"/>
    </row>
    <row r="418" spans="1:13" s="102" customFormat="1" ht="14.25">
      <c r="A418" s="395"/>
      <c r="B418" s="273"/>
      <c r="C418" s="206" t="s">
        <v>15</v>
      </c>
      <c r="D418" s="207">
        <f t="shared" si="343"/>
        <v>78</v>
      </c>
      <c r="E418" s="207">
        <v>0</v>
      </c>
      <c r="F418" s="207">
        <v>0</v>
      </c>
      <c r="G418" s="207">
        <v>78</v>
      </c>
      <c r="H418" s="207">
        <v>0</v>
      </c>
      <c r="I418" s="207">
        <v>0</v>
      </c>
      <c r="J418" s="273"/>
      <c r="K418" s="273"/>
      <c r="L418" s="206">
        <v>5</v>
      </c>
      <c r="M418" s="136"/>
    </row>
    <row r="419" spans="1:13" s="106" customFormat="1" ht="35.25" customHeight="1">
      <c r="A419" s="395"/>
      <c r="B419" s="273"/>
      <c r="C419" s="205" t="s">
        <v>404</v>
      </c>
      <c r="D419" s="222">
        <f>SUM(E419:I419)</f>
        <v>78</v>
      </c>
      <c r="E419" s="222">
        <v>0</v>
      </c>
      <c r="F419" s="222">
        <v>0</v>
      </c>
      <c r="G419" s="222">
        <v>78</v>
      </c>
      <c r="H419" s="222">
        <v>0</v>
      </c>
      <c r="I419" s="222">
        <v>0</v>
      </c>
      <c r="J419" s="273"/>
      <c r="K419" s="273"/>
      <c r="L419" s="205">
        <v>5</v>
      </c>
      <c r="M419" s="113"/>
    </row>
    <row r="420" spans="1:13" s="106" customFormat="1" ht="37.5" customHeight="1">
      <c r="A420" s="395"/>
      <c r="B420" s="273"/>
      <c r="C420" s="205" t="s">
        <v>405</v>
      </c>
      <c r="D420" s="222">
        <f t="shared" si="343"/>
        <v>78</v>
      </c>
      <c r="E420" s="222">
        <v>0</v>
      </c>
      <c r="F420" s="222">
        <v>0</v>
      </c>
      <c r="G420" s="222">
        <v>78</v>
      </c>
      <c r="H420" s="222">
        <v>0</v>
      </c>
      <c r="I420" s="222">
        <v>0</v>
      </c>
      <c r="J420" s="273"/>
      <c r="K420" s="273"/>
      <c r="L420" s="205">
        <v>5</v>
      </c>
      <c r="M420" s="113"/>
    </row>
    <row r="421" spans="1:13" s="106" customFormat="1" ht="34.5" customHeight="1">
      <c r="A421" s="395" t="s">
        <v>578</v>
      </c>
      <c r="B421" s="273" t="s">
        <v>582</v>
      </c>
      <c r="C421" s="206" t="s">
        <v>319</v>
      </c>
      <c r="D421" s="207">
        <f>SUM(D422:D428)</f>
        <v>1542.8</v>
      </c>
      <c r="E421" s="207">
        <f t="shared" ref="E421" si="344">E422+E423+E424+E425+E426+E427+E428</f>
        <v>0</v>
      </c>
      <c r="F421" s="207">
        <f t="shared" ref="F421" si="345">F422+F423+F424+F425+F426+F427+F428</f>
        <v>0</v>
      </c>
      <c r="G421" s="207">
        <f t="shared" ref="G421" si="346">SUM(G422:G428)</f>
        <v>1542.8</v>
      </c>
      <c r="H421" s="207">
        <f t="shared" ref="H421" si="347">H422+H423+H424+H425+H426+H427+H428</f>
        <v>0</v>
      </c>
      <c r="I421" s="207">
        <f t="shared" ref="I421" si="348">I422+I423+I424+I425+I426+I427+I428</f>
        <v>0</v>
      </c>
      <c r="J421" s="273" t="s">
        <v>956</v>
      </c>
      <c r="K421" s="273" t="s">
        <v>291</v>
      </c>
      <c r="L421" s="205">
        <f>L422+L423+L424+L425+L426+L427+L428</f>
        <v>386</v>
      </c>
      <c r="M421" s="113"/>
    </row>
    <row r="422" spans="1:13" s="106" customFormat="1">
      <c r="A422" s="395"/>
      <c r="B422" s="273"/>
      <c r="C422" s="205" t="s">
        <v>11</v>
      </c>
      <c r="D422" s="222">
        <f t="shared" ref="D422:D428" si="349">SUM(E422:I422)</f>
        <v>0</v>
      </c>
      <c r="E422" s="222">
        <v>0</v>
      </c>
      <c r="F422" s="222">
        <v>0</v>
      </c>
      <c r="G422" s="222">
        <v>0</v>
      </c>
      <c r="H422" s="222">
        <v>0</v>
      </c>
      <c r="I422" s="222">
        <v>0</v>
      </c>
      <c r="J422" s="273"/>
      <c r="K422" s="273"/>
      <c r="L422" s="205"/>
      <c r="M422" s="113"/>
    </row>
    <row r="423" spans="1:13" s="106" customFormat="1">
      <c r="A423" s="395"/>
      <c r="B423" s="273"/>
      <c r="C423" s="205" t="s">
        <v>12</v>
      </c>
      <c r="D423" s="222">
        <f t="shared" si="349"/>
        <v>0</v>
      </c>
      <c r="E423" s="222">
        <v>0</v>
      </c>
      <c r="F423" s="222">
        <v>0</v>
      </c>
      <c r="G423" s="222">
        <v>0</v>
      </c>
      <c r="H423" s="222">
        <v>0</v>
      </c>
      <c r="I423" s="222">
        <v>0</v>
      </c>
      <c r="J423" s="273"/>
      <c r="K423" s="273"/>
      <c r="L423" s="205"/>
      <c r="M423" s="113"/>
    </row>
    <row r="424" spans="1:13" s="106" customFormat="1">
      <c r="A424" s="395"/>
      <c r="B424" s="273"/>
      <c r="C424" s="205" t="s">
        <v>13</v>
      </c>
      <c r="D424" s="222">
        <f t="shared" si="349"/>
        <v>0</v>
      </c>
      <c r="E424" s="222">
        <v>0</v>
      </c>
      <c r="F424" s="222">
        <v>0</v>
      </c>
      <c r="G424" s="222">
        <v>0</v>
      </c>
      <c r="H424" s="222">
        <v>0</v>
      </c>
      <c r="I424" s="222">
        <v>0</v>
      </c>
      <c r="J424" s="273"/>
      <c r="K424" s="273"/>
      <c r="L424" s="205"/>
      <c r="M424" s="113"/>
    </row>
    <row r="425" spans="1:13" s="106" customFormat="1">
      <c r="A425" s="395"/>
      <c r="B425" s="273"/>
      <c r="C425" s="205" t="s">
        <v>14</v>
      </c>
      <c r="D425" s="222">
        <f t="shared" si="349"/>
        <v>462.8</v>
      </c>
      <c r="E425" s="222">
        <v>0</v>
      </c>
      <c r="F425" s="222">
        <v>0</v>
      </c>
      <c r="G425" s="222">
        <v>462.8</v>
      </c>
      <c r="H425" s="222">
        <v>0</v>
      </c>
      <c r="I425" s="222">
        <v>0</v>
      </c>
      <c r="J425" s="273"/>
      <c r="K425" s="273"/>
      <c r="L425" s="205">
        <v>89</v>
      </c>
      <c r="M425" s="113"/>
    </row>
    <row r="426" spans="1:13" s="102" customFormat="1" ht="14.25">
      <c r="A426" s="395"/>
      <c r="B426" s="273"/>
      <c r="C426" s="206" t="s">
        <v>15</v>
      </c>
      <c r="D426" s="207">
        <f>SUM(E426:I426)</f>
        <v>530</v>
      </c>
      <c r="E426" s="207">
        <v>0</v>
      </c>
      <c r="F426" s="207">
        <v>0</v>
      </c>
      <c r="G426" s="207">
        <v>530</v>
      </c>
      <c r="H426" s="207">
        <v>0</v>
      </c>
      <c r="I426" s="207">
        <v>0</v>
      </c>
      <c r="J426" s="273"/>
      <c r="K426" s="273"/>
      <c r="L426" s="206">
        <v>94</v>
      </c>
      <c r="M426" s="136"/>
    </row>
    <row r="427" spans="1:13" s="106" customFormat="1" ht="30.75" customHeight="1">
      <c r="A427" s="395"/>
      <c r="B427" s="273"/>
      <c r="C427" s="205" t="s">
        <v>404</v>
      </c>
      <c r="D427" s="222">
        <f t="shared" si="349"/>
        <v>275</v>
      </c>
      <c r="E427" s="222">
        <v>0</v>
      </c>
      <c r="F427" s="222">
        <v>0</v>
      </c>
      <c r="G427" s="222">
        <v>275</v>
      </c>
      <c r="H427" s="222">
        <v>0</v>
      </c>
      <c r="I427" s="222">
        <v>0</v>
      </c>
      <c r="J427" s="273"/>
      <c r="K427" s="273"/>
      <c r="L427" s="205">
        <v>99</v>
      </c>
      <c r="M427" s="113"/>
    </row>
    <row r="428" spans="1:13" s="106" customFormat="1" ht="36.75" customHeight="1">
      <c r="A428" s="395"/>
      <c r="B428" s="273"/>
      <c r="C428" s="205" t="s">
        <v>405</v>
      </c>
      <c r="D428" s="222">
        <f t="shared" si="349"/>
        <v>275</v>
      </c>
      <c r="E428" s="222">
        <v>0</v>
      </c>
      <c r="F428" s="222">
        <v>0</v>
      </c>
      <c r="G428" s="222">
        <v>275</v>
      </c>
      <c r="H428" s="222">
        <v>0</v>
      </c>
      <c r="I428" s="222">
        <v>0</v>
      </c>
      <c r="J428" s="273"/>
      <c r="K428" s="273"/>
      <c r="L428" s="205">
        <v>104</v>
      </c>
      <c r="M428" s="113"/>
    </row>
    <row r="429" spans="1:13" s="106" customFormat="1" ht="28.5">
      <c r="A429" s="395" t="s">
        <v>580</v>
      </c>
      <c r="B429" s="273" t="s">
        <v>583</v>
      </c>
      <c r="C429" s="206" t="s">
        <v>319</v>
      </c>
      <c r="D429" s="207">
        <f>SUM(D430:D436)</f>
        <v>0</v>
      </c>
      <c r="E429" s="207">
        <f t="shared" ref="E429" si="350">E430+E431+E432+E433+E434+E435+E436</f>
        <v>0</v>
      </c>
      <c r="F429" s="207">
        <f t="shared" ref="F429" si="351">F430+F431+F432+F433+F434+F435+F436</f>
        <v>0</v>
      </c>
      <c r="G429" s="207">
        <f t="shared" ref="G429" si="352">SUM(G430:G436)</f>
        <v>0</v>
      </c>
      <c r="H429" s="207">
        <f t="shared" ref="H429" si="353">H430+H431+H432+H433+H434+H435+H436</f>
        <v>0</v>
      </c>
      <c r="I429" s="207">
        <f t="shared" ref="I429" si="354">I430+I431+I432+I433+I434+I435+I436</f>
        <v>0</v>
      </c>
      <c r="J429" s="273" t="s">
        <v>956</v>
      </c>
      <c r="K429" s="273" t="s">
        <v>291</v>
      </c>
      <c r="L429" s="205">
        <f>L430+L431+L432+L433+L434+L435+L436</f>
        <v>4.5</v>
      </c>
      <c r="M429" s="113"/>
    </row>
    <row r="430" spans="1:13" s="106" customFormat="1">
      <c r="A430" s="395"/>
      <c r="B430" s="273"/>
      <c r="C430" s="205" t="s">
        <v>11</v>
      </c>
      <c r="D430" s="222">
        <f t="shared" ref="D430:D436" si="355">SUM(E430:I430)</f>
        <v>0</v>
      </c>
      <c r="E430" s="222">
        <v>0</v>
      </c>
      <c r="F430" s="222">
        <v>0</v>
      </c>
      <c r="G430" s="222">
        <v>0</v>
      </c>
      <c r="H430" s="222">
        <v>0</v>
      </c>
      <c r="I430" s="222">
        <v>0</v>
      </c>
      <c r="J430" s="273"/>
      <c r="K430" s="273"/>
      <c r="L430" s="205"/>
      <c r="M430" s="113"/>
    </row>
    <row r="431" spans="1:13" s="106" customFormat="1">
      <c r="A431" s="395"/>
      <c r="B431" s="273"/>
      <c r="C431" s="205" t="s">
        <v>12</v>
      </c>
      <c r="D431" s="222">
        <f t="shared" si="355"/>
        <v>0</v>
      </c>
      <c r="E431" s="222">
        <v>0</v>
      </c>
      <c r="F431" s="222">
        <v>0</v>
      </c>
      <c r="G431" s="222">
        <v>0</v>
      </c>
      <c r="H431" s="222">
        <v>0</v>
      </c>
      <c r="I431" s="222">
        <v>0</v>
      </c>
      <c r="J431" s="273"/>
      <c r="K431" s="273"/>
      <c r="L431" s="205"/>
      <c r="M431" s="113"/>
    </row>
    <row r="432" spans="1:13" s="106" customFormat="1">
      <c r="A432" s="395"/>
      <c r="B432" s="273"/>
      <c r="C432" s="205" t="s">
        <v>13</v>
      </c>
      <c r="D432" s="222">
        <f t="shared" si="355"/>
        <v>0</v>
      </c>
      <c r="E432" s="222">
        <v>0</v>
      </c>
      <c r="F432" s="222">
        <v>0</v>
      </c>
      <c r="G432" s="222">
        <v>0</v>
      </c>
      <c r="H432" s="222">
        <v>0</v>
      </c>
      <c r="I432" s="222">
        <v>0</v>
      </c>
      <c r="J432" s="273"/>
      <c r="K432" s="273"/>
      <c r="L432" s="205"/>
      <c r="M432" s="113"/>
    </row>
    <row r="433" spans="1:13" s="106" customFormat="1">
      <c r="A433" s="395"/>
      <c r="B433" s="273"/>
      <c r="C433" s="205" t="s">
        <v>14</v>
      </c>
      <c r="D433" s="222">
        <f t="shared" si="355"/>
        <v>0</v>
      </c>
      <c r="E433" s="222">
        <v>0</v>
      </c>
      <c r="F433" s="222">
        <v>0</v>
      </c>
      <c r="G433" s="222">
        <v>0</v>
      </c>
      <c r="H433" s="222">
        <v>0</v>
      </c>
      <c r="I433" s="222">
        <v>0</v>
      </c>
      <c r="J433" s="273"/>
      <c r="K433" s="273"/>
      <c r="L433" s="205"/>
      <c r="M433" s="113"/>
    </row>
    <row r="434" spans="1:13" s="102" customFormat="1" ht="14.25">
      <c r="A434" s="395"/>
      <c r="B434" s="273"/>
      <c r="C434" s="206" t="s">
        <v>15</v>
      </c>
      <c r="D434" s="207">
        <f>SUM(E434:I434)</f>
        <v>0</v>
      </c>
      <c r="E434" s="207">
        <v>0</v>
      </c>
      <c r="F434" s="207">
        <v>0</v>
      </c>
      <c r="G434" s="207">
        <v>0</v>
      </c>
      <c r="H434" s="207">
        <v>0</v>
      </c>
      <c r="I434" s="207">
        <v>0</v>
      </c>
      <c r="J434" s="273"/>
      <c r="K434" s="273"/>
      <c r="L434" s="206">
        <v>1.5</v>
      </c>
      <c r="M434" s="136"/>
    </row>
    <row r="435" spans="1:13" s="106" customFormat="1" ht="36" customHeight="1">
      <c r="A435" s="395"/>
      <c r="B435" s="273"/>
      <c r="C435" s="205" t="s">
        <v>404</v>
      </c>
      <c r="D435" s="222">
        <f t="shared" si="355"/>
        <v>0</v>
      </c>
      <c r="E435" s="222">
        <v>0</v>
      </c>
      <c r="F435" s="222">
        <v>0</v>
      </c>
      <c r="G435" s="222">
        <v>0</v>
      </c>
      <c r="H435" s="222">
        <v>0</v>
      </c>
      <c r="I435" s="222">
        <v>0</v>
      </c>
      <c r="J435" s="273"/>
      <c r="K435" s="273"/>
      <c r="L435" s="205">
        <v>1.5</v>
      </c>
      <c r="M435" s="113"/>
    </row>
    <row r="436" spans="1:13" s="106" customFormat="1" ht="31.5" customHeight="1">
      <c r="A436" s="395"/>
      <c r="B436" s="273"/>
      <c r="C436" s="205" t="s">
        <v>405</v>
      </c>
      <c r="D436" s="222">
        <f t="shared" si="355"/>
        <v>0</v>
      </c>
      <c r="E436" s="222">
        <v>0</v>
      </c>
      <c r="F436" s="222">
        <v>0</v>
      </c>
      <c r="G436" s="222">
        <v>0</v>
      </c>
      <c r="H436" s="222">
        <v>0</v>
      </c>
      <c r="I436" s="222">
        <v>0</v>
      </c>
      <c r="J436" s="273"/>
      <c r="K436" s="273"/>
      <c r="L436" s="205">
        <v>1.5</v>
      </c>
      <c r="M436" s="113"/>
    </row>
    <row r="437" spans="1:13" ht="28.5">
      <c r="A437" s="395" t="s">
        <v>108</v>
      </c>
      <c r="B437" s="273" t="s">
        <v>292</v>
      </c>
      <c r="C437" s="206" t="s">
        <v>27</v>
      </c>
      <c r="D437" s="207">
        <f>SUM(D438:D444)</f>
        <v>26.8</v>
      </c>
      <c r="E437" s="207">
        <f t="shared" ref="E437" si="356">E438+E439+E440+E441+E442+E443+E444</f>
        <v>0</v>
      </c>
      <c r="F437" s="207">
        <f t="shared" ref="F437" si="357">F438+F439+F440+F441+F442+F443+F444</f>
        <v>0</v>
      </c>
      <c r="G437" s="207">
        <f t="shared" ref="G437" si="358">SUM(G438:G444)</f>
        <v>26.8</v>
      </c>
      <c r="H437" s="207">
        <f t="shared" ref="H437" si="359">H438+H439+H440+H441+H442+H443+H444</f>
        <v>0</v>
      </c>
      <c r="I437" s="207">
        <f t="shared" ref="I437" si="360">I438+I439+I440+I441+I442+I443+I444</f>
        <v>0</v>
      </c>
      <c r="J437" s="273" t="s">
        <v>257</v>
      </c>
      <c r="K437" s="273" t="s">
        <v>293</v>
      </c>
      <c r="L437" s="206">
        <v>2500</v>
      </c>
    </row>
    <row r="438" spans="1:13">
      <c r="A438" s="395"/>
      <c r="B438" s="273"/>
      <c r="C438" s="205" t="s">
        <v>11</v>
      </c>
      <c r="D438" s="222">
        <f t="shared" ref="D438:D441" si="361">SUM(E438:I438)</f>
        <v>0</v>
      </c>
      <c r="E438" s="222">
        <v>0</v>
      </c>
      <c r="F438" s="222">
        <v>0</v>
      </c>
      <c r="G438" s="222">
        <v>0</v>
      </c>
      <c r="H438" s="222">
        <v>0</v>
      </c>
      <c r="I438" s="222">
        <v>0</v>
      </c>
      <c r="J438" s="273"/>
      <c r="K438" s="273"/>
      <c r="L438" s="205"/>
    </row>
    <row r="439" spans="1:13">
      <c r="A439" s="395"/>
      <c r="B439" s="273"/>
      <c r="C439" s="205" t="s">
        <v>12</v>
      </c>
      <c r="D439" s="222">
        <f t="shared" si="361"/>
        <v>26.8</v>
      </c>
      <c r="E439" s="222">
        <v>0</v>
      </c>
      <c r="F439" s="222">
        <v>0</v>
      </c>
      <c r="G439" s="222">
        <v>26.8</v>
      </c>
      <c r="H439" s="222">
        <v>0</v>
      </c>
      <c r="I439" s="222">
        <v>0</v>
      </c>
      <c r="J439" s="273"/>
      <c r="K439" s="273"/>
      <c r="L439" s="205">
        <v>2500</v>
      </c>
    </row>
    <row r="440" spans="1:13">
      <c r="A440" s="395"/>
      <c r="B440" s="273"/>
      <c r="C440" s="205" t="s">
        <v>13</v>
      </c>
      <c r="D440" s="222">
        <f t="shared" si="361"/>
        <v>0</v>
      </c>
      <c r="E440" s="222">
        <v>0</v>
      </c>
      <c r="F440" s="222">
        <v>0</v>
      </c>
      <c r="G440" s="222">
        <v>0</v>
      </c>
      <c r="H440" s="222">
        <v>0</v>
      </c>
      <c r="I440" s="222">
        <v>0</v>
      </c>
      <c r="J440" s="273"/>
      <c r="K440" s="273"/>
      <c r="L440" s="205"/>
    </row>
    <row r="441" spans="1:13">
      <c r="A441" s="395"/>
      <c r="B441" s="273"/>
      <c r="C441" s="205" t="s">
        <v>14</v>
      </c>
      <c r="D441" s="222">
        <f t="shared" si="361"/>
        <v>0</v>
      </c>
      <c r="E441" s="222">
        <v>0</v>
      </c>
      <c r="F441" s="222">
        <v>0</v>
      </c>
      <c r="G441" s="222">
        <v>0</v>
      </c>
      <c r="H441" s="222">
        <v>0</v>
      </c>
      <c r="I441" s="222">
        <v>0</v>
      </c>
      <c r="J441" s="273"/>
      <c r="K441" s="273"/>
      <c r="L441" s="205"/>
    </row>
    <row r="442" spans="1:13" s="133" customFormat="1" ht="27" customHeight="1">
      <c r="A442" s="395"/>
      <c r="B442" s="273"/>
      <c r="C442" s="206" t="s">
        <v>15</v>
      </c>
      <c r="D442" s="207">
        <f>SUM(E442:I442)</f>
        <v>0</v>
      </c>
      <c r="E442" s="207">
        <v>0</v>
      </c>
      <c r="F442" s="207">
        <v>0</v>
      </c>
      <c r="G442" s="207">
        <v>0</v>
      </c>
      <c r="H442" s="207">
        <v>0</v>
      </c>
      <c r="I442" s="207">
        <v>0</v>
      </c>
      <c r="J442" s="273"/>
      <c r="K442" s="273"/>
      <c r="L442" s="206"/>
    </row>
    <row r="443" spans="1:13" ht="30">
      <c r="A443" s="395"/>
      <c r="B443" s="273"/>
      <c r="C443" s="205" t="s">
        <v>404</v>
      </c>
      <c r="D443" s="222">
        <f t="shared" ref="D443:D444" si="362">SUM(E443:I443)</f>
        <v>0</v>
      </c>
      <c r="E443" s="222">
        <v>0</v>
      </c>
      <c r="F443" s="222">
        <v>0</v>
      </c>
      <c r="G443" s="222">
        <v>0</v>
      </c>
      <c r="H443" s="222">
        <v>0</v>
      </c>
      <c r="I443" s="222">
        <v>0</v>
      </c>
      <c r="J443" s="273"/>
      <c r="K443" s="273"/>
      <c r="L443" s="205"/>
    </row>
    <row r="444" spans="1:13" ht="30">
      <c r="A444" s="395"/>
      <c r="B444" s="273"/>
      <c r="C444" s="205" t="s">
        <v>405</v>
      </c>
      <c r="D444" s="222">
        <f t="shared" si="362"/>
        <v>0</v>
      </c>
      <c r="E444" s="222">
        <v>0</v>
      </c>
      <c r="F444" s="222">
        <v>0</v>
      </c>
      <c r="G444" s="222">
        <v>0</v>
      </c>
      <c r="H444" s="222">
        <v>0</v>
      </c>
      <c r="I444" s="222">
        <v>0</v>
      </c>
      <c r="J444" s="273"/>
      <c r="K444" s="273"/>
      <c r="L444" s="205"/>
    </row>
    <row r="445" spans="1:13" ht="28.5">
      <c r="A445" s="395" t="s">
        <v>110</v>
      </c>
      <c r="B445" s="273" t="s">
        <v>112</v>
      </c>
      <c r="C445" s="206" t="s">
        <v>27</v>
      </c>
      <c r="D445" s="207">
        <f>SUM(D446:D452)</f>
        <v>2880</v>
      </c>
      <c r="E445" s="207">
        <f t="shared" ref="E445" si="363">E446+E447+E448+E449+E450+E451+E452</f>
        <v>0</v>
      </c>
      <c r="F445" s="207">
        <f t="shared" ref="F445" si="364">F446+F447+F448+F449+F450+F451+F452</f>
        <v>0</v>
      </c>
      <c r="G445" s="207">
        <f t="shared" ref="G445" si="365">SUM(G446:G452)</f>
        <v>2880</v>
      </c>
      <c r="H445" s="207">
        <f t="shared" ref="H445" si="366">H446+H447+H448+H449+H450+H451+H452</f>
        <v>0</v>
      </c>
      <c r="I445" s="207">
        <f t="shared" ref="I445" si="367">I446+I447+I448+I449+I450+I451+I452</f>
        <v>0</v>
      </c>
      <c r="J445" s="273" t="s">
        <v>956</v>
      </c>
      <c r="K445" s="273" t="s">
        <v>294</v>
      </c>
      <c r="L445" s="206">
        <v>6</v>
      </c>
    </row>
    <row r="446" spans="1:13">
      <c r="A446" s="395"/>
      <c r="B446" s="273"/>
      <c r="C446" s="205" t="s">
        <v>11</v>
      </c>
      <c r="D446" s="222">
        <f t="shared" ref="D446:D449" si="368">SUM(E446:I446)</f>
        <v>0</v>
      </c>
      <c r="E446" s="222">
        <v>0</v>
      </c>
      <c r="F446" s="222">
        <v>0</v>
      </c>
      <c r="G446" s="222">
        <v>0</v>
      </c>
      <c r="H446" s="222">
        <v>0</v>
      </c>
      <c r="I446" s="222">
        <v>0</v>
      </c>
      <c r="J446" s="273"/>
      <c r="K446" s="273"/>
      <c r="L446" s="205"/>
    </row>
    <row r="447" spans="1:13">
      <c r="A447" s="395"/>
      <c r="B447" s="273"/>
      <c r="C447" s="205" t="s">
        <v>12</v>
      </c>
      <c r="D447" s="222">
        <f t="shared" si="368"/>
        <v>480</v>
      </c>
      <c r="E447" s="222">
        <v>0</v>
      </c>
      <c r="F447" s="222">
        <v>0</v>
      </c>
      <c r="G447" s="222">
        <v>480</v>
      </c>
      <c r="H447" s="222">
        <v>0</v>
      </c>
      <c r="I447" s="222">
        <v>0</v>
      </c>
      <c r="J447" s="273"/>
      <c r="K447" s="273"/>
      <c r="L447" s="205">
        <v>1</v>
      </c>
    </row>
    <row r="448" spans="1:13">
      <c r="A448" s="395"/>
      <c r="B448" s="273"/>
      <c r="C448" s="205" t="s">
        <v>13</v>
      </c>
      <c r="D448" s="222">
        <f t="shared" si="368"/>
        <v>480</v>
      </c>
      <c r="E448" s="222">
        <v>0</v>
      </c>
      <c r="F448" s="222">
        <v>0</v>
      </c>
      <c r="G448" s="222">
        <v>480</v>
      </c>
      <c r="H448" s="222">
        <v>0</v>
      </c>
      <c r="I448" s="222">
        <v>0</v>
      </c>
      <c r="J448" s="273"/>
      <c r="K448" s="273"/>
      <c r="L448" s="205">
        <v>1</v>
      </c>
    </row>
    <row r="449" spans="1:12">
      <c r="A449" s="395"/>
      <c r="B449" s="273"/>
      <c r="C449" s="205" t="s">
        <v>14</v>
      </c>
      <c r="D449" s="222">
        <f t="shared" si="368"/>
        <v>480</v>
      </c>
      <c r="E449" s="222">
        <v>0</v>
      </c>
      <c r="F449" s="222">
        <v>0</v>
      </c>
      <c r="G449" s="222">
        <v>480</v>
      </c>
      <c r="H449" s="222">
        <v>0</v>
      </c>
      <c r="I449" s="222">
        <v>0</v>
      </c>
      <c r="J449" s="273"/>
      <c r="K449" s="273"/>
      <c r="L449" s="205">
        <v>1</v>
      </c>
    </row>
    <row r="450" spans="1:12" s="133" customFormat="1" ht="30.75" customHeight="1">
      <c r="A450" s="395"/>
      <c r="B450" s="273"/>
      <c r="C450" s="206" t="s">
        <v>15</v>
      </c>
      <c r="D450" s="207">
        <f>SUM(E450:I450)</f>
        <v>480</v>
      </c>
      <c r="E450" s="207">
        <v>0</v>
      </c>
      <c r="F450" s="207">
        <v>0</v>
      </c>
      <c r="G450" s="207">
        <v>480</v>
      </c>
      <c r="H450" s="207">
        <v>0</v>
      </c>
      <c r="I450" s="207">
        <v>0</v>
      </c>
      <c r="J450" s="273"/>
      <c r="K450" s="273"/>
      <c r="L450" s="206">
        <v>1</v>
      </c>
    </row>
    <row r="451" spans="1:12" ht="30">
      <c r="A451" s="395"/>
      <c r="B451" s="273"/>
      <c r="C451" s="205" t="s">
        <v>404</v>
      </c>
      <c r="D451" s="222">
        <f t="shared" ref="D451:D452" si="369">SUM(E451:I451)</f>
        <v>480</v>
      </c>
      <c r="E451" s="222">
        <v>0</v>
      </c>
      <c r="F451" s="222">
        <v>0</v>
      </c>
      <c r="G451" s="222">
        <v>480</v>
      </c>
      <c r="H451" s="222">
        <v>0</v>
      </c>
      <c r="I451" s="222">
        <v>0</v>
      </c>
      <c r="J451" s="273"/>
      <c r="K451" s="273"/>
      <c r="L451" s="205">
        <v>1</v>
      </c>
    </row>
    <row r="452" spans="1:12" ht="30">
      <c r="A452" s="395"/>
      <c r="B452" s="273"/>
      <c r="C452" s="205" t="s">
        <v>405</v>
      </c>
      <c r="D452" s="222">
        <f t="shared" si="369"/>
        <v>480</v>
      </c>
      <c r="E452" s="222">
        <v>0</v>
      </c>
      <c r="F452" s="222">
        <v>0</v>
      </c>
      <c r="G452" s="222">
        <v>480</v>
      </c>
      <c r="H452" s="222">
        <v>0</v>
      </c>
      <c r="I452" s="222">
        <v>0</v>
      </c>
      <c r="J452" s="273"/>
      <c r="K452" s="273"/>
      <c r="L452" s="205">
        <v>1</v>
      </c>
    </row>
    <row r="453" spans="1:12" ht="28.5">
      <c r="A453" s="395" t="s">
        <v>111</v>
      </c>
      <c r="B453" s="273" t="s">
        <v>113</v>
      </c>
      <c r="C453" s="206" t="s">
        <v>27</v>
      </c>
      <c r="D453" s="207">
        <f>SUM(D454:D460)</f>
        <v>2400</v>
      </c>
      <c r="E453" s="207">
        <f t="shared" ref="E453" si="370">E454+E455+E456+E457+E458+E459+E460</f>
        <v>0</v>
      </c>
      <c r="F453" s="207">
        <f t="shared" ref="F453" si="371">F454+F455+F456+F457+F458+F459+F460</f>
        <v>0</v>
      </c>
      <c r="G453" s="207">
        <f t="shared" ref="G453" si="372">SUM(G454:G460)</f>
        <v>2400</v>
      </c>
      <c r="H453" s="207">
        <f t="shared" ref="H453" si="373">H454+H455+H456+H457+H458+H459+H460</f>
        <v>0</v>
      </c>
      <c r="I453" s="207">
        <f t="shared" ref="I453" si="374">I454+I455+I456+I457+I458+I459+I460</f>
        <v>0</v>
      </c>
      <c r="J453" s="273" t="s">
        <v>958</v>
      </c>
      <c r="K453" s="273" t="s">
        <v>295</v>
      </c>
      <c r="L453" s="206">
        <v>1</v>
      </c>
    </row>
    <row r="454" spans="1:12">
      <c r="A454" s="395"/>
      <c r="B454" s="273"/>
      <c r="C454" s="205" t="s">
        <v>11</v>
      </c>
      <c r="D454" s="222">
        <f t="shared" ref="D454:D459" si="375">SUM(E454:I454)</f>
        <v>0</v>
      </c>
      <c r="E454" s="222">
        <v>0</v>
      </c>
      <c r="F454" s="222">
        <v>0</v>
      </c>
      <c r="G454" s="222">
        <v>0</v>
      </c>
      <c r="H454" s="222">
        <v>0</v>
      </c>
      <c r="I454" s="222">
        <v>0</v>
      </c>
      <c r="J454" s="273"/>
      <c r="K454" s="273"/>
      <c r="L454" s="205" t="s">
        <v>16</v>
      </c>
    </row>
    <row r="455" spans="1:12">
      <c r="A455" s="395"/>
      <c r="B455" s="273"/>
      <c r="C455" s="205" t="s">
        <v>12</v>
      </c>
      <c r="D455" s="222">
        <f t="shared" si="375"/>
        <v>1500</v>
      </c>
      <c r="E455" s="222">
        <v>0</v>
      </c>
      <c r="F455" s="222">
        <v>0</v>
      </c>
      <c r="G455" s="222">
        <v>1500</v>
      </c>
      <c r="H455" s="222">
        <v>0</v>
      </c>
      <c r="I455" s="222">
        <v>0</v>
      </c>
      <c r="J455" s="273"/>
      <c r="K455" s="273"/>
      <c r="L455" s="205">
        <v>1</v>
      </c>
    </row>
    <row r="456" spans="1:12">
      <c r="A456" s="395"/>
      <c r="B456" s="273"/>
      <c r="C456" s="205" t="s">
        <v>13</v>
      </c>
      <c r="D456" s="222">
        <f t="shared" si="375"/>
        <v>900</v>
      </c>
      <c r="E456" s="222">
        <v>0</v>
      </c>
      <c r="F456" s="222">
        <v>0</v>
      </c>
      <c r="G456" s="222">
        <v>900</v>
      </c>
      <c r="H456" s="222">
        <v>0</v>
      </c>
      <c r="I456" s="222">
        <v>0</v>
      </c>
      <c r="J456" s="273"/>
      <c r="K456" s="273"/>
      <c r="L456" s="205">
        <v>1</v>
      </c>
    </row>
    <row r="457" spans="1:12">
      <c r="A457" s="395"/>
      <c r="B457" s="273"/>
      <c r="C457" s="205" t="s">
        <v>14</v>
      </c>
      <c r="D457" s="222">
        <f t="shared" si="375"/>
        <v>0</v>
      </c>
      <c r="E457" s="222">
        <v>0</v>
      </c>
      <c r="F457" s="222">
        <v>0</v>
      </c>
      <c r="G457" s="222">
        <v>0</v>
      </c>
      <c r="H457" s="222">
        <v>0</v>
      </c>
      <c r="I457" s="222">
        <v>0</v>
      </c>
      <c r="J457" s="273"/>
      <c r="K457" s="273"/>
      <c r="L457" s="205" t="s">
        <v>16</v>
      </c>
    </row>
    <row r="458" spans="1:12" s="133" customFormat="1" ht="14.25">
      <c r="A458" s="395"/>
      <c r="B458" s="273"/>
      <c r="C458" s="206" t="s">
        <v>15</v>
      </c>
      <c r="D458" s="207">
        <f>SUM(E458:I458)</f>
        <v>0</v>
      </c>
      <c r="E458" s="207">
        <v>0</v>
      </c>
      <c r="F458" s="207">
        <v>0</v>
      </c>
      <c r="G458" s="207">
        <v>0</v>
      </c>
      <c r="H458" s="207">
        <v>0</v>
      </c>
      <c r="I458" s="207">
        <v>0</v>
      </c>
      <c r="J458" s="273"/>
      <c r="K458" s="273"/>
      <c r="L458" s="206" t="s">
        <v>16</v>
      </c>
    </row>
    <row r="459" spans="1:12" ht="30">
      <c r="A459" s="395"/>
      <c r="B459" s="273"/>
      <c r="C459" s="205" t="s">
        <v>404</v>
      </c>
      <c r="D459" s="222">
        <f t="shared" si="375"/>
        <v>0</v>
      </c>
      <c r="E459" s="222">
        <v>0</v>
      </c>
      <c r="F459" s="222">
        <v>0</v>
      </c>
      <c r="G459" s="222">
        <v>0</v>
      </c>
      <c r="H459" s="222">
        <v>0</v>
      </c>
      <c r="I459" s="222">
        <v>0</v>
      </c>
      <c r="J459" s="273"/>
      <c r="K459" s="273"/>
      <c r="L459" s="205"/>
    </row>
    <row r="460" spans="1:12" ht="30">
      <c r="A460" s="395"/>
      <c r="B460" s="273"/>
      <c r="C460" s="205" t="s">
        <v>405</v>
      </c>
      <c r="D460" s="222">
        <f t="shared" ref="D460" si="376">SUM(E460:I460)</f>
        <v>0</v>
      </c>
      <c r="E460" s="222">
        <v>0</v>
      </c>
      <c r="F460" s="222">
        <v>0</v>
      </c>
      <c r="G460" s="222">
        <v>0</v>
      </c>
      <c r="H460" s="222">
        <v>0</v>
      </c>
      <c r="I460" s="222">
        <v>0</v>
      </c>
      <c r="J460" s="273"/>
      <c r="K460" s="273"/>
      <c r="L460" s="205"/>
    </row>
    <row r="461" spans="1:12" ht="17.25" customHeight="1">
      <c r="A461" s="395" t="s">
        <v>296</v>
      </c>
      <c r="B461" s="395"/>
      <c r="C461" s="395"/>
      <c r="D461" s="395"/>
      <c r="E461" s="395"/>
      <c r="F461" s="395"/>
      <c r="G461" s="395"/>
      <c r="H461" s="395"/>
      <c r="I461" s="395"/>
      <c r="J461" s="395"/>
      <c r="K461" s="395"/>
      <c r="L461" s="395"/>
    </row>
    <row r="462" spans="1:12" ht="28.5">
      <c r="A462" s="395" t="s">
        <v>297</v>
      </c>
      <c r="B462" s="273" t="s">
        <v>298</v>
      </c>
      <c r="C462" s="206" t="s">
        <v>27</v>
      </c>
      <c r="D462" s="207">
        <f>SUM(D463:D469)</f>
        <v>3844.8</v>
      </c>
      <c r="E462" s="207">
        <f t="shared" ref="E462:I462" si="377">SUM(E463:E469)</f>
        <v>0</v>
      </c>
      <c r="F462" s="207">
        <f t="shared" si="377"/>
        <v>2392.5</v>
      </c>
      <c r="G462" s="207">
        <f t="shared" si="377"/>
        <v>1452.3</v>
      </c>
      <c r="H462" s="207">
        <f t="shared" si="377"/>
        <v>0</v>
      </c>
      <c r="I462" s="207">
        <f t="shared" si="377"/>
        <v>0</v>
      </c>
      <c r="J462" s="273" t="s">
        <v>971</v>
      </c>
      <c r="K462" s="273" t="s">
        <v>299</v>
      </c>
      <c r="L462" s="206">
        <v>17</v>
      </c>
    </row>
    <row r="463" spans="1:12">
      <c r="A463" s="395"/>
      <c r="B463" s="273"/>
      <c r="C463" s="205" t="s">
        <v>11</v>
      </c>
      <c r="D463" s="222">
        <f t="shared" ref="D463:D466" si="378">SUM(E463:I463)</f>
        <v>1047.7</v>
      </c>
      <c r="E463" s="222">
        <f>E471+E479</f>
        <v>0</v>
      </c>
      <c r="F463" s="222">
        <f t="shared" ref="F463:I463" si="379">F471+F479</f>
        <v>728.6</v>
      </c>
      <c r="G463" s="222">
        <f t="shared" si="379"/>
        <v>319.10000000000002</v>
      </c>
      <c r="H463" s="222">
        <f t="shared" si="379"/>
        <v>0</v>
      </c>
      <c r="I463" s="222">
        <f t="shared" si="379"/>
        <v>0</v>
      </c>
      <c r="J463" s="273"/>
      <c r="K463" s="273"/>
      <c r="L463" s="205">
        <v>2</v>
      </c>
    </row>
    <row r="464" spans="1:12">
      <c r="A464" s="395"/>
      <c r="B464" s="273"/>
      <c r="C464" s="205" t="s">
        <v>12</v>
      </c>
      <c r="D464" s="222">
        <f t="shared" si="378"/>
        <v>741.59999999999991</v>
      </c>
      <c r="E464" s="222">
        <f t="shared" ref="E464:I464" si="380">E472+E480</f>
        <v>0</v>
      </c>
      <c r="F464" s="222">
        <f t="shared" si="380"/>
        <v>568.4</v>
      </c>
      <c r="G464" s="222">
        <f t="shared" si="380"/>
        <v>173.2</v>
      </c>
      <c r="H464" s="222">
        <f t="shared" si="380"/>
        <v>0</v>
      </c>
      <c r="I464" s="222">
        <f t="shared" si="380"/>
        <v>0</v>
      </c>
      <c r="J464" s="273"/>
      <c r="K464" s="273"/>
      <c r="L464" s="205">
        <v>9</v>
      </c>
    </row>
    <row r="465" spans="1:12">
      <c r="A465" s="395"/>
      <c r="B465" s="273"/>
      <c r="C465" s="205" t="s">
        <v>13</v>
      </c>
      <c r="D465" s="222">
        <f t="shared" si="378"/>
        <v>850.3</v>
      </c>
      <c r="E465" s="222">
        <f t="shared" ref="E465:I465" si="381">E473+E481</f>
        <v>0</v>
      </c>
      <c r="F465" s="222">
        <f t="shared" si="381"/>
        <v>650.29999999999995</v>
      </c>
      <c r="G465" s="222">
        <f t="shared" si="381"/>
        <v>200</v>
      </c>
      <c r="H465" s="222">
        <f t="shared" si="381"/>
        <v>0</v>
      </c>
      <c r="I465" s="222">
        <f t="shared" si="381"/>
        <v>0</v>
      </c>
      <c r="J465" s="273"/>
      <c r="K465" s="273"/>
      <c r="L465" s="205">
        <v>2</v>
      </c>
    </row>
    <row r="466" spans="1:12">
      <c r="A466" s="395"/>
      <c r="B466" s="273"/>
      <c r="C466" s="205" t="s">
        <v>14</v>
      </c>
      <c r="D466" s="222">
        <f t="shared" si="378"/>
        <v>635.20000000000005</v>
      </c>
      <c r="E466" s="222">
        <f t="shared" ref="E466:I466" si="382">E474+E482</f>
        <v>0</v>
      </c>
      <c r="F466" s="222">
        <f t="shared" si="382"/>
        <v>445.2</v>
      </c>
      <c r="G466" s="222">
        <f t="shared" si="382"/>
        <v>190</v>
      </c>
      <c r="H466" s="222">
        <f t="shared" si="382"/>
        <v>0</v>
      </c>
      <c r="I466" s="222">
        <f t="shared" si="382"/>
        <v>0</v>
      </c>
      <c r="J466" s="273"/>
      <c r="K466" s="273"/>
      <c r="L466" s="205">
        <v>1</v>
      </c>
    </row>
    <row r="467" spans="1:12" s="133" customFormat="1" ht="14.25">
      <c r="A467" s="395"/>
      <c r="B467" s="273"/>
      <c r="C467" s="206" t="s">
        <v>15</v>
      </c>
      <c r="D467" s="207">
        <f>SUM(E467:I467)</f>
        <v>190</v>
      </c>
      <c r="E467" s="207">
        <f t="shared" ref="E467:I467" si="383">E475+E483</f>
        <v>0</v>
      </c>
      <c r="F467" s="207">
        <f t="shared" si="383"/>
        <v>0</v>
      </c>
      <c r="G467" s="207">
        <f t="shared" si="383"/>
        <v>190</v>
      </c>
      <c r="H467" s="207">
        <f t="shared" si="383"/>
        <v>0</v>
      </c>
      <c r="I467" s="207">
        <f t="shared" si="383"/>
        <v>0</v>
      </c>
      <c r="J467" s="273"/>
      <c r="K467" s="273"/>
      <c r="L467" s="206">
        <v>1</v>
      </c>
    </row>
    <row r="468" spans="1:12" ht="30">
      <c r="A468" s="395"/>
      <c r="B468" s="273"/>
      <c r="C468" s="205" t="s">
        <v>404</v>
      </c>
      <c r="D468" s="222">
        <f t="shared" ref="D468:D469" si="384">SUM(E468:I468)</f>
        <v>190</v>
      </c>
      <c r="E468" s="222">
        <f t="shared" ref="E468:I468" si="385">E476+E484</f>
        <v>0</v>
      </c>
      <c r="F468" s="222">
        <f t="shared" si="385"/>
        <v>0</v>
      </c>
      <c r="G468" s="222">
        <f t="shared" si="385"/>
        <v>190</v>
      </c>
      <c r="H468" s="222">
        <f t="shared" si="385"/>
        <v>0</v>
      </c>
      <c r="I468" s="222">
        <f t="shared" si="385"/>
        <v>0</v>
      </c>
      <c r="J468" s="273"/>
      <c r="K468" s="273"/>
      <c r="L468" s="205">
        <v>1</v>
      </c>
    </row>
    <row r="469" spans="1:12" ht="30">
      <c r="A469" s="395"/>
      <c r="B469" s="273"/>
      <c r="C469" s="205" t="s">
        <v>405</v>
      </c>
      <c r="D469" s="222">
        <f t="shared" si="384"/>
        <v>190</v>
      </c>
      <c r="E469" s="222">
        <f t="shared" ref="E469:I469" si="386">E477+E485</f>
        <v>0</v>
      </c>
      <c r="F469" s="222">
        <f t="shared" si="386"/>
        <v>0</v>
      </c>
      <c r="G469" s="222">
        <f t="shared" si="386"/>
        <v>190</v>
      </c>
      <c r="H469" s="222">
        <f t="shared" si="386"/>
        <v>0</v>
      </c>
      <c r="I469" s="222">
        <f t="shared" si="386"/>
        <v>0</v>
      </c>
      <c r="J469" s="273"/>
      <c r="K469" s="273"/>
      <c r="L469" s="205">
        <v>1</v>
      </c>
    </row>
    <row r="470" spans="1:12" ht="28.5">
      <c r="A470" s="395" t="s">
        <v>191</v>
      </c>
      <c r="B470" s="273" t="s">
        <v>115</v>
      </c>
      <c r="C470" s="206" t="s">
        <v>27</v>
      </c>
      <c r="D470" s="207">
        <f>SUM(D471:D477)</f>
        <v>2711.5999999999995</v>
      </c>
      <c r="E470" s="207">
        <f t="shared" ref="E470" si="387">E471+E472+E473+E474+E475+E476+E477</f>
        <v>0</v>
      </c>
      <c r="F470" s="207">
        <f t="shared" ref="F470:G470" si="388">SUM(F471:F477)</f>
        <v>2392.5</v>
      </c>
      <c r="G470" s="207">
        <f t="shared" si="388"/>
        <v>319.10000000000002</v>
      </c>
      <c r="H470" s="207">
        <f t="shared" ref="H470" si="389">H471+H472+H473+H474+H475+H476+H477</f>
        <v>0</v>
      </c>
      <c r="I470" s="207">
        <f t="shared" ref="I470" si="390">I471+I472+I473+I474+I475+I476+I477</f>
        <v>0</v>
      </c>
      <c r="J470" s="273" t="s">
        <v>822</v>
      </c>
      <c r="K470" s="273" t="s">
        <v>300</v>
      </c>
      <c r="L470" s="206">
        <v>6</v>
      </c>
    </row>
    <row r="471" spans="1:12">
      <c r="A471" s="395"/>
      <c r="B471" s="273"/>
      <c r="C471" s="205" t="s">
        <v>11</v>
      </c>
      <c r="D471" s="222">
        <f t="shared" ref="D471:D474" si="391">SUM(E471:I471)</f>
        <v>1047.7</v>
      </c>
      <c r="E471" s="222">
        <v>0</v>
      </c>
      <c r="F471" s="222">
        <v>728.6</v>
      </c>
      <c r="G471" s="222">
        <v>319.10000000000002</v>
      </c>
      <c r="H471" s="222">
        <v>0</v>
      </c>
      <c r="I471" s="222">
        <v>0</v>
      </c>
      <c r="J471" s="273"/>
      <c r="K471" s="273"/>
      <c r="L471" s="205">
        <v>2</v>
      </c>
    </row>
    <row r="472" spans="1:12">
      <c r="A472" s="395"/>
      <c r="B472" s="273"/>
      <c r="C472" s="205" t="s">
        <v>12</v>
      </c>
      <c r="D472" s="222">
        <f t="shared" si="391"/>
        <v>568.4</v>
      </c>
      <c r="E472" s="222">
        <v>0</v>
      </c>
      <c r="F472" s="222">
        <v>568.4</v>
      </c>
      <c r="G472" s="222">
        <v>0</v>
      </c>
      <c r="H472" s="222">
        <v>0</v>
      </c>
      <c r="I472" s="222">
        <v>0</v>
      </c>
      <c r="J472" s="273"/>
      <c r="K472" s="273"/>
      <c r="L472" s="205">
        <v>2</v>
      </c>
    </row>
    <row r="473" spans="1:12">
      <c r="A473" s="395"/>
      <c r="B473" s="273"/>
      <c r="C473" s="205" t="s">
        <v>13</v>
      </c>
      <c r="D473" s="222">
        <f t="shared" si="391"/>
        <v>650.29999999999995</v>
      </c>
      <c r="E473" s="222">
        <v>0</v>
      </c>
      <c r="F473" s="222">
        <v>650.29999999999995</v>
      </c>
      <c r="G473" s="222">
        <v>0</v>
      </c>
      <c r="H473" s="222">
        <v>0</v>
      </c>
      <c r="I473" s="222">
        <v>0</v>
      </c>
      <c r="J473" s="273"/>
      <c r="K473" s="273"/>
      <c r="L473" s="205">
        <v>1</v>
      </c>
    </row>
    <row r="474" spans="1:12">
      <c r="A474" s="395"/>
      <c r="B474" s="273"/>
      <c r="C474" s="205" t="s">
        <v>14</v>
      </c>
      <c r="D474" s="222">
        <f t="shared" si="391"/>
        <v>445.2</v>
      </c>
      <c r="E474" s="222">
        <v>0</v>
      </c>
      <c r="F474" s="222">
        <v>445.2</v>
      </c>
      <c r="G474" s="222">
        <v>0</v>
      </c>
      <c r="H474" s="222">
        <v>0</v>
      </c>
      <c r="I474" s="222">
        <v>0</v>
      </c>
      <c r="J474" s="273"/>
      <c r="K474" s="273"/>
      <c r="L474" s="205">
        <v>1</v>
      </c>
    </row>
    <row r="475" spans="1:12" s="133" customFormat="1" ht="14.25">
      <c r="A475" s="395"/>
      <c r="B475" s="273"/>
      <c r="C475" s="206" t="s">
        <v>15</v>
      </c>
      <c r="D475" s="207">
        <f>SUM(E475:I475)</f>
        <v>0</v>
      </c>
      <c r="E475" s="207">
        <v>0</v>
      </c>
      <c r="F475" s="207">
        <v>0</v>
      </c>
      <c r="G475" s="207">
        <v>0</v>
      </c>
      <c r="H475" s="207">
        <v>0</v>
      </c>
      <c r="I475" s="207">
        <v>0</v>
      </c>
      <c r="J475" s="273"/>
      <c r="K475" s="273"/>
      <c r="L475" s="206"/>
    </row>
    <row r="476" spans="1:12" ht="30">
      <c r="A476" s="395"/>
      <c r="B476" s="273"/>
      <c r="C476" s="205" t="s">
        <v>404</v>
      </c>
      <c r="D476" s="222">
        <f t="shared" ref="D476:D477" si="392">SUM(E476:I476)</f>
        <v>0</v>
      </c>
      <c r="E476" s="222">
        <v>0</v>
      </c>
      <c r="F476" s="222">
        <v>0</v>
      </c>
      <c r="G476" s="222">
        <v>0</v>
      </c>
      <c r="H476" s="222">
        <v>0</v>
      </c>
      <c r="I476" s="222">
        <v>0</v>
      </c>
      <c r="J476" s="273"/>
      <c r="K476" s="273"/>
      <c r="L476" s="205"/>
    </row>
    <row r="477" spans="1:12" ht="30">
      <c r="A477" s="395"/>
      <c r="B477" s="273"/>
      <c r="C477" s="205" t="s">
        <v>405</v>
      </c>
      <c r="D477" s="222">
        <f t="shared" si="392"/>
        <v>0</v>
      </c>
      <c r="E477" s="222">
        <v>0</v>
      </c>
      <c r="F477" s="222">
        <v>0</v>
      </c>
      <c r="G477" s="222">
        <v>0</v>
      </c>
      <c r="H477" s="222">
        <v>0</v>
      </c>
      <c r="I477" s="222">
        <v>0</v>
      </c>
      <c r="J477" s="273"/>
      <c r="K477" s="273"/>
      <c r="L477" s="205"/>
    </row>
    <row r="478" spans="1:12" ht="28.5">
      <c r="A478" s="395" t="s">
        <v>313</v>
      </c>
      <c r="B478" s="273" t="s">
        <v>301</v>
      </c>
      <c r="C478" s="206" t="s">
        <v>27</v>
      </c>
      <c r="D478" s="207">
        <f>SUM(D479:D485)</f>
        <v>1133.2</v>
      </c>
      <c r="E478" s="207">
        <f>E479+E480+E481+E482+E483+E484+E485</f>
        <v>0</v>
      </c>
      <c r="F478" s="207">
        <f t="shared" ref="F478" si="393">F479+F480+F481+F482+F483+F484+F485</f>
        <v>0</v>
      </c>
      <c r="G478" s="207">
        <f t="shared" ref="G478" si="394">SUM(G479:G485)</f>
        <v>1133.2</v>
      </c>
      <c r="H478" s="207">
        <f t="shared" ref="H478" si="395">H479+H480+H481+H482+H483+H484+H485</f>
        <v>0</v>
      </c>
      <c r="I478" s="207">
        <f t="shared" ref="I478" si="396">I479+I480+I481+I482+I483+I484+I485</f>
        <v>0</v>
      </c>
      <c r="J478" s="273" t="s">
        <v>822</v>
      </c>
      <c r="K478" s="273" t="s">
        <v>300</v>
      </c>
      <c r="L478" s="206">
        <f>L479+L480+L481+L482+L483+L484+L485</f>
        <v>6</v>
      </c>
    </row>
    <row r="479" spans="1:12">
      <c r="A479" s="395"/>
      <c r="B479" s="273"/>
      <c r="C479" s="205" t="s">
        <v>11</v>
      </c>
      <c r="D479" s="222">
        <f t="shared" ref="D479:D482" si="397">SUM(E479:I479)</f>
        <v>0</v>
      </c>
      <c r="E479" s="222">
        <v>0</v>
      </c>
      <c r="F479" s="222">
        <v>0</v>
      </c>
      <c r="G479" s="222">
        <v>0</v>
      </c>
      <c r="H479" s="222">
        <v>0</v>
      </c>
      <c r="I479" s="222">
        <v>0</v>
      </c>
      <c r="J479" s="273"/>
      <c r="K479" s="273"/>
      <c r="L479" s="205"/>
    </row>
    <row r="480" spans="1:12">
      <c r="A480" s="395"/>
      <c r="B480" s="273"/>
      <c r="C480" s="205" t="s">
        <v>12</v>
      </c>
      <c r="D480" s="222">
        <f t="shared" si="397"/>
        <v>173.2</v>
      </c>
      <c r="E480" s="222">
        <v>0</v>
      </c>
      <c r="F480" s="222">
        <v>0</v>
      </c>
      <c r="G480" s="222">
        <v>173.2</v>
      </c>
      <c r="H480" s="222">
        <v>0</v>
      </c>
      <c r="I480" s="222">
        <v>0</v>
      </c>
      <c r="J480" s="273"/>
      <c r="K480" s="273"/>
      <c r="L480" s="205">
        <v>1</v>
      </c>
    </row>
    <row r="481" spans="1:12">
      <c r="A481" s="395"/>
      <c r="B481" s="273"/>
      <c r="C481" s="205" t="s">
        <v>13</v>
      </c>
      <c r="D481" s="222">
        <f t="shared" si="397"/>
        <v>200</v>
      </c>
      <c r="E481" s="222">
        <v>0</v>
      </c>
      <c r="F481" s="222">
        <v>0</v>
      </c>
      <c r="G481" s="222">
        <v>200</v>
      </c>
      <c r="H481" s="222">
        <v>0</v>
      </c>
      <c r="I481" s="222">
        <v>0</v>
      </c>
      <c r="J481" s="273"/>
      <c r="K481" s="273"/>
      <c r="L481" s="205">
        <v>1</v>
      </c>
    </row>
    <row r="482" spans="1:12">
      <c r="A482" s="395"/>
      <c r="B482" s="273"/>
      <c r="C482" s="205" t="s">
        <v>14</v>
      </c>
      <c r="D482" s="222">
        <f t="shared" si="397"/>
        <v>190</v>
      </c>
      <c r="E482" s="222">
        <v>0</v>
      </c>
      <c r="F482" s="222">
        <v>0</v>
      </c>
      <c r="G482" s="222">
        <v>190</v>
      </c>
      <c r="H482" s="222">
        <v>0</v>
      </c>
      <c r="I482" s="222">
        <v>0</v>
      </c>
      <c r="J482" s="273"/>
      <c r="K482" s="273"/>
      <c r="L482" s="205">
        <v>1</v>
      </c>
    </row>
    <row r="483" spans="1:12" s="133" customFormat="1" ht="14.25">
      <c r="A483" s="395"/>
      <c r="B483" s="273"/>
      <c r="C483" s="206" t="s">
        <v>15</v>
      </c>
      <c r="D483" s="207">
        <f>SUM(E483:I483)</f>
        <v>190</v>
      </c>
      <c r="E483" s="207">
        <v>0</v>
      </c>
      <c r="F483" s="207">
        <v>0</v>
      </c>
      <c r="G483" s="207">
        <v>190</v>
      </c>
      <c r="H483" s="207">
        <v>0</v>
      </c>
      <c r="I483" s="207">
        <v>0</v>
      </c>
      <c r="J483" s="273"/>
      <c r="K483" s="273"/>
      <c r="L483" s="206">
        <v>1</v>
      </c>
    </row>
    <row r="484" spans="1:12" ht="30">
      <c r="A484" s="395"/>
      <c r="B484" s="273"/>
      <c r="C484" s="205" t="s">
        <v>404</v>
      </c>
      <c r="D484" s="222">
        <f t="shared" ref="D484:D485" si="398">SUM(E484:I484)</f>
        <v>190</v>
      </c>
      <c r="E484" s="222">
        <v>0</v>
      </c>
      <c r="F484" s="222">
        <v>0</v>
      </c>
      <c r="G484" s="222">
        <v>190</v>
      </c>
      <c r="H484" s="222">
        <v>0</v>
      </c>
      <c r="I484" s="222">
        <v>0</v>
      </c>
      <c r="J484" s="273"/>
      <c r="K484" s="273"/>
      <c r="L484" s="205">
        <v>1</v>
      </c>
    </row>
    <row r="485" spans="1:12" ht="30">
      <c r="A485" s="395"/>
      <c r="B485" s="273"/>
      <c r="C485" s="205" t="s">
        <v>405</v>
      </c>
      <c r="D485" s="222">
        <f t="shared" si="398"/>
        <v>190</v>
      </c>
      <c r="E485" s="222">
        <v>0</v>
      </c>
      <c r="F485" s="222">
        <v>0</v>
      </c>
      <c r="G485" s="222">
        <v>190</v>
      </c>
      <c r="H485" s="222">
        <v>0</v>
      </c>
      <c r="I485" s="222">
        <v>0</v>
      </c>
      <c r="J485" s="273"/>
      <c r="K485" s="273"/>
      <c r="L485" s="205">
        <v>1</v>
      </c>
    </row>
    <row r="486" spans="1:12" ht="36" customHeight="1">
      <c r="A486" s="273" t="s">
        <v>117</v>
      </c>
      <c r="B486" s="273"/>
      <c r="C486" s="273"/>
      <c r="D486" s="273"/>
      <c r="E486" s="273"/>
      <c r="F486" s="273"/>
      <c r="G486" s="273"/>
      <c r="H486" s="273"/>
      <c r="I486" s="273"/>
      <c r="J486" s="273"/>
      <c r="K486" s="273"/>
      <c r="L486" s="273"/>
    </row>
    <row r="487" spans="1:12" ht="28.5">
      <c r="A487" s="395" t="s">
        <v>118</v>
      </c>
      <c r="B487" s="273" t="s">
        <v>119</v>
      </c>
      <c r="C487" s="206" t="s">
        <v>27</v>
      </c>
      <c r="D487" s="207">
        <f>SUM(D488:D494)</f>
        <v>21404.400000000001</v>
      </c>
      <c r="E487" s="207">
        <f t="shared" ref="E487:I487" si="399">SUM(E488:E494)</f>
        <v>10176.5</v>
      </c>
      <c r="F487" s="207">
        <f t="shared" si="399"/>
        <v>294.40000000000003</v>
      </c>
      <c r="G487" s="207">
        <f t="shared" si="399"/>
        <v>10933.5</v>
      </c>
      <c r="H487" s="207">
        <f t="shared" si="399"/>
        <v>0</v>
      </c>
      <c r="I487" s="207">
        <f t="shared" si="399"/>
        <v>0</v>
      </c>
      <c r="J487" s="273" t="s">
        <v>288</v>
      </c>
      <c r="K487" s="273" t="s">
        <v>302</v>
      </c>
      <c r="L487" s="206">
        <v>1334</v>
      </c>
    </row>
    <row r="488" spans="1:12">
      <c r="A488" s="395"/>
      <c r="B488" s="273"/>
      <c r="C488" s="205" t="s">
        <v>11</v>
      </c>
      <c r="D488" s="222">
        <f t="shared" ref="D488:D491" si="400">SUM(E488:I488)</f>
        <v>10872.2</v>
      </c>
      <c r="E488" s="222">
        <f>E496+E504+E512+E528</f>
        <v>44.4</v>
      </c>
      <c r="F488" s="222">
        <f t="shared" ref="F488:I488" si="401">F496+F504+F512+F528</f>
        <v>137.80000000000001</v>
      </c>
      <c r="G488" s="222">
        <f t="shared" si="401"/>
        <v>10690</v>
      </c>
      <c r="H488" s="222">
        <f t="shared" si="401"/>
        <v>0</v>
      </c>
      <c r="I488" s="222">
        <f t="shared" si="401"/>
        <v>0</v>
      </c>
      <c r="J488" s="273"/>
      <c r="K488" s="273"/>
      <c r="L488" s="205">
        <v>500</v>
      </c>
    </row>
    <row r="489" spans="1:12">
      <c r="A489" s="395"/>
      <c r="B489" s="273"/>
      <c r="C489" s="205" t="s">
        <v>12</v>
      </c>
      <c r="D489" s="222">
        <f t="shared" si="400"/>
        <v>136.1</v>
      </c>
      <c r="E489" s="222">
        <f t="shared" ref="E489:I489" si="402">E497+E505+E513+E529</f>
        <v>42.1</v>
      </c>
      <c r="F489" s="222">
        <f t="shared" si="402"/>
        <v>87.5</v>
      </c>
      <c r="G489" s="222">
        <f t="shared" si="402"/>
        <v>6.5</v>
      </c>
      <c r="H489" s="222">
        <f t="shared" si="402"/>
        <v>0</v>
      </c>
      <c r="I489" s="222">
        <f t="shared" si="402"/>
        <v>0</v>
      </c>
      <c r="J489" s="273"/>
      <c r="K489" s="273"/>
      <c r="L489" s="205">
        <v>600</v>
      </c>
    </row>
    <row r="490" spans="1:12">
      <c r="A490" s="395"/>
      <c r="B490" s="273"/>
      <c r="C490" s="205" t="s">
        <v>13</v>
      </c>
      <c r="D490" s="222">
        <f t="shared" si="400"/>
        <v>70.3</v>
      </c>
      <c r="E490" s="222">
        <f t="shared" ref="E490:I490" si="403">E498+E506+E514+E530</f>
        <v>45.9</v>
      </c>
      <c r="F490" s="222">
        <f t="shared" si="403"/>
        <v>20.9</v>
      </c>
      <c r="G490" s="222">
        <f t="shared" si="403"/>
        <v>3.5</v>
      </c>
      <c r="H490" s="222">
        <f>H498+H506+H514+H530</f>
        <v>0</v>
      </c>
      <c r="I490" s="222">
        <f t="shared" si="403"/>
        <v>0</v>
      </c>
      <c r="J490" s="273"/>
      <c r="K490" s="273"/>
      <c r="L490" s="205">
        <v>234</v>
      </c>
    </row>
    <row r="491" spans="1:12">
      <c r="A491" s="395"/>
      <c r="B491" s="273"/>
      <c r="C491" s="205" t="s">
        <v>14</v>
      </c>
      <c r="D491" s="222">
        <f t="shared" si="400"/>
        <v>10325.800000000001</v>
      </c>
      <c r="E491" s="222">
        <f t="shared" ref="E491:I491" si="404">E499+E507+E515+E531</f>
        <v>10044.1</v>
      </c>
      <c r="F491" s="222">
        <f t="shared" si="404"/>
        <v>48.2</v>
      </c>
      <c r="G491" s="222">
        <f>G499+G507+G515+G531+G539</f>
        <v>233.5</v>
      </c>
      <c r="H491" s="222">
        <f t="shared" si="404"/>
        <v>0</v>
      </c>
      <c r="I491" s="222">
        <f t="shared" si="404"/>
        <v>0</v>
      </c>
      <c r="J491" s="273"/>
      <c r="K491" s="273"/>
      <c r="L491" s="205" t="s">
        <v>16</v>
      </c>
    </row>
    <row r="492" spans="1:12" s="133" customFormat="1" ht="14.25">
      <c r="A492" s="395"/>
      <c r="B492" s="273"/>
      <c r="C492" s="206" t="s">
        <v>15</v>
      </c>
      <c r="D492" s="207">
        <f>SUM(E492:I492)</f>
        <v>0</v>
      </c>
      <c r="E492" s="207">
        <f t="shared" ref="E492:I492" si="405">E500+E508+E516+E532</f>
        <v>0</v>
      </c>
      <c r="F492" s="207">
        <f t="shared" si="405"/>
        <v>0</v>
      </c>
      <c r="G492" s="207">
        <f t="shared" si="405"/>
        <v>0</v>
      </c>
      <c r="H492" s="207">
        <f t="shared" si="405"/>
        <v>0</v>
      </c>
      <c r="I492" s="207">
        <f t="shared" si="405"/>
        <v>0</v>
      </c>
      <c r="J492" s="273"/>
      <c r="K492" s="273"/>
      <c r="L492" s="206"/>
    </row>
    <row r="493" spans="1:12" ht="27" customHeight="1">
      <c r="A493" s="395"/>
      <c r="B493" s="273"/>
      <c r="C493" s="205" t="s">
        <v>404</v>
      </c>
      <c r="D493" s="222">
        <f t="shared" ref="D493:D494" si="406">SUM(E493:I493)</f>
        <v>0</v>
      </c>
      <c r="E493" s="222">
        <f t="shared" ref="E493:I493" si="407">E501+E509+E517+E533</f>
        <v>0</v>
      </c>
      <c r="F493" s="222">
        <f t="shared" si="407"/>
        <v>0</v>
      </c>
      <c r="G493" s="222">
        <f t="shared" si="407"/>
        <v>0</v>
      </c>
      <c r="H493" s="222">
        <f t="shared" si="407"/>
        <v>0</v>
      </c>
      <c r="I493" s="222">
        <f t="shared" si="407"/>
        <v>0</v>
      </c>
      <c r="J493" s="273"/>
      <c r="K493" s="273"/>
      <c r="L493" s="205"/>
    </row>
    <row r="494" spans="1:12" ht="26.25" customHeight="1">
      <c r="A494" s="395"/>
      <c r="B494" s="273"/>
      <c r="C494" s="205" t="s">
        <v>405</v>
      </c>
      <c r="D494" s="222">
        <f t="shared" si="406"/>
        <v>0</v>
      </c>
      <c r="E494" s="222">
        <f>E502+E510+E518+E534</f>
        <v>0</v>
      </c>
      <c r="F494" s="222">
        <f>F502+F510+F518+F534</f>
        <v>0</v>
      </c>
      <c r="G494" s="222">
        <f>G502+G510+G518+G534</f>
        <v>0</v>
      </c>
      <c r="H494" s="222">
        <f>H502+H510+H518+H534</f>
        <v>0</v>
      </c>
      <c r="I494" s="222">
        <f>I502+I510+I518+I534</f>
        <v>0</v>
      </c>
      <c r="J494" s="273"/>
      <c r="K494" s="273"/>
      <c r="L494" s="205"/>
    </row>
    <row r="495" spans="1:12" ht="24" customHeight="1">
      <c r="A495" s="395" t="s">
        <v>315</v>
      </c>
      <c r="B495" s="273" t="s">
        <v>120</v>
      </c>
      <c r="C495" s="206" t="s">
        <v>27</v>
      </c>
      <c r="D495" s="207">
        <f>SUM(D496:D502)</f>
        <v>10690</v>
      </c>
      <c r="E495" s="207">
        <f t="shared" ref="E495:F495" si="408">E496+E497+E498+E499+E500+E501+E502</f>
        <v>0</v>
      </c>
      <c r="F495" s="207">
        <f t="shared" si="408"/>
        <v>0</v>
      </c>
      <c r="G495" s="207">
        <f t="shared" ref="G495" si="409">SUM(G496:G502)</f>
        <v>10690</v>
      </c>
      <c r="H495" s="207">
        <f t="shared" ref="H495:I495" si="410">H496+H497+H498+H499+H500+H501+H502</f>
        <v>0</v>
      </c>
      <c r="I495" s="207">
        <f t="shared" si="410"/>
        <v>0</v>
      </c>
      <c r="J495" s="318" t="s">
        <v>821</v>
      </c>
      <c r="K495" s="273" t="s">
        <v>302</v>
      </c>
      <c r="L495" s="206">
        <v>100</v>
      </c>
    </row>
    <row r="496" spans="1:12" ht="20.25" customHeight="1">
      <c r="A496" s="395"/>
      <c r="B496" s="273"/>
      <c r="C496" s="205" t="s">
        <v>11</v>
      </c>
      <c r="D496" s="222">
        <f t="shared" ref="D496:D499" si="411">SUM(E496:I496)</f>
        <v>10690</v>
      </c>
      <c r="E496" s="222">
        <v>0</v>
      </c>
      <c r="F496" s="222">
        <v>0</v>
      </c>
      <c r="G496" s="222">
        <v>10690</v>
      </c>
      <c r="H496" s="222">
        <v>0</v>
      </c>
      <c r="I496" s="222">
        <v>0</v>
      </c>
      <c r="J496" s="319"/>
      <c r="K496" s="273"/>
      <c r="L496" s="205">
        <v>100</v>
      </c>
    </row>
    <row r="497" spans="1:15" ht="38.25" customHeight="1">
      <c r="A497" s="395"/>
      <c r="B497" s="273"/>
      <c r="C497" s="205" t="s">
        <v>12</v>
      </c>
      <c r="D497" s="222">
        <f t="shared" si="411"/>
        <v>0</v>
      </c>
      <c r="E497" s="222">
        <v>0</v>
      </c>
      <c r="F497" s="222">
        <v>0</v>
      </c>
      <c r="G497" s="222">
        <v>0</v>
      </c>
      <c r="H497" s="222">
        <v>0</v>
      </c>
      <c r="I497" s="222">
        <v>0</v>
      </c>
      <c r="J497" s="319"/>
      <c r="K497" s="273"/>
      <c r="L497" s="205"/>
    </row>
    <row r="498" spans="1:15" ht="30.75" customHeight="1">
      <c r="A498" s="395"/>
      <c r="B498" s="273"/>
      <c r="C498" s="205" t="s">
        <v>13</v>
      </c>
      <c r="D498" s="222">
        <f t="shared" si="411"/>
        <v>0</v>
      </c>
      <c r="E498" s="222">
        <v>0</v>
      </c>
      <c r="F498" s="222">
        <v>0</v>
      </c>
      <c r="G498" s="222">
        <v>0</v>
      </c>
      <c r="H498" s="222">
        <v>0</v>
      </c>
      <c r="I498" s="222">
        <v>0</v>
      </c>
      <c r="J498" s="319"/>
      <c r="K498" s="273"/>
      <c r="L498" s="205"/>
    </row>
    <row r="499" spans="1:15" ht="30.75" customHeight="1">
      <c r="A499" s="395"/>
      <c r="B499" s="273"/>
      <c r="C499" s="205" t="s">
        <v>14</v>
      </c>
      <c r="D499" s="222">
        <f t="shared" si="411"/>
        <v>0</v>
      </c>
      <c r="E499" s="222">
        <v>0</v>
      </c>
      <c r="F499" s="222">
        <v>0</v>
      </c>
      <c r="G499" s="222">
        <v>0</v>
      </c>
      <c r="H499" s="222">
        <v>0</v>
      </c>
      <c r="I499" s="222">
        <v>0</v>
      </c>
      <c r="J499" s="319"/>
      <c r="K499" s="273"/>
      <c r="L499" s="205"/>
    </row>
    <row r="500" spans="1:15" s="133" customFormat="1" ht="30.75" customHeight="1">
      <c r="A500" s="395"/>
      <c r="B500" s="273"/>
      <c r="C500" s="206" t="s">
        <v>15</v>
      </c>
      <c r="D500" s="207">
        <f>SUM(E500:I500)</f>
        <v>0</v>
      </c>
      <c r="E500" s="207">
        <v>0</v>
      </c>
      <c r="F500" s="207">
        <v>0</v>
      </c>
      <c r="G500" s="207">
        <v>0</v>
      </c>
      <c r="H500" s="207">
        <v>0</v>
      </c>
      <c r="I500" s="207">
        <v>0</v>
      </c>
      <c r="J500" s="319"/>
      <c r="K500" s="273"/>
      <c r="L500" s="206"/>
    </row>
    <row r="501" spans="1:15" ht="30">
      <c r="A501" s="395"/>
      <c r="B501" s="273"/>
      <c r="C501" s="205" t="s">
        <v>404</v>
      </c>
      <c r="D501" s="222">
        <f t="shared" ref="D501:D502" si="412">SUM(E501:I501)</f>
        <v>0</v>
      </c>
      <c r="E501" s="222">
        <v>0</v>
      </c>
      <c r="F501" s="222">
        <v>0</v>
      </c>
      <c r="G501" s="222">
        <v>0</v>
      </c>
      <c r="H501" s="222">
        <v>0</v>
      </c>
      <c r="I501" s="222">
        <v>0</v>
      </c>
      <c r="J501" s="319"/>
      <c r="K501" s="273"/>
      <c r="L501" s="205"/>
    </row>
    <row r="502" spans="1:15" ht="30">
      <c r="A502" s="395"/>
      <c r="B502" s="273"/>
      <c r="C502" s="205" t="s">
        <v>405</v>
      </c>
      <c r="D502" s="222">
        <f t="shared" si="412"/>
        <v>0</v>
      </c>
      <c r="E502" s="222">
        <v>0</v>
      </c>
      <c r="F502" s="222">
        <v>0</v>
      </c>
      <c r="G502" s="222">
        <v>0</v>
      </c>
      <c r="H502" s="222">
        <v>0</v>
      </c>
      <c r="I502" s="222">
        <v>0</v>
      </c>
      <c r="J502" s="320"/>
      <c r="K502" s="273"/>
      <c r="L502" s="205"/>
    </row>
    <row r="503" spans="1:15" ht="28.5">
      <c r="A503" s="395" t="s">
        <v>316</v>
      </c>
      <c r="B503" s="273" t="s">
        <v>121</v>
      </c>
      <c r="C503" s="206" t="s">
        <v>27</v>
      </c>
      <c r="D503" s="207">
        <f>SUM(D504:D510)</f>
        <v>479.30000000000007</v>
      </c>
      <c r="E503" s="207">
        <f t="shared" ref="E503:G503" si="413">SUM(E504:E510)</f>
        <v>176.5</v>
      </c>
      <c r="F503" s="207">
        <f t="shared" si="413"/>
        <v>294.40000000000003</v>
      </c>
      <c r="G503" s="207">
        <f t="shared" si="413"/>
        <v>8.4</v>
      </c>
      <c r="H503" s="207">
        <f t="shared" ref="H503" si="414">H504+H505+H506+H507+H508+H509+H510</f>
        <v>0</v>
      </c>
      <c r="I503" s="207">
        <f t="shared" ref="I503" si="415">I504+I505+I506+I507+I508+I509+I510</f>
        <v>0</v>
      </c>
      <c r="J503" s="273" t="s">
        <v>288</v>
      </c>
      <c r="K503" s="273" t="s">
        <v>303</v>
      </c>
      <c r="L503" s="206">
        <v>1168</v>
      </c>
    </row>
    <row r="504" spans="1:15">
      <c r="A504" s="395"/>
      <c r="B504" s="273"/>
      <c r="C504" s="205" t="s">
        <v>11</v>
      </c>
      <c r="D504" s="222">
        <f t="shared" ref="D504:D507" si="416">SUM(E504:I504)</f>
        <v>182.20000000000002</v>
      </c>
      <c r="E504" s="222">
        <v>44.4</v>
      </c>
      <c r="F504" s="222">
        <v>137.80000000000001</v>
      </c>
      <c r="G504" s="222">
        <v>0</v>
      </c>
      <c r="H504" s="222">
        <v>0</v>
      </c>
      <c r="I504" s="222">
        <v>0</v>
      </c>
      <c r="J504" s="273"/>
      <c r="K504" s="273"/>
      <c r="L504" s="205">
        <v>400</v>
      </c>
    </row>
    <row r="505" spans="1:15">
      <c r="A505" s="395"/>
      <c r="B505" s="273"/>
      <c r="C505" s="205" t="s">
        <v>12</v>
      </c>
      <c r="D505" s="222">
        <f t="shared" si="416"/>
        <v>129.6</v>
      </c>
      <c r="E505" s="222">
        <v>42.1</v>
      </c>
      <c r="F505" s="222">
        <v>87.5</v>
      </c>
      <c r="G505" s="222">
        <v>0</v>
      </c>
      <c r="H505" s="222">
        <v>0</v>
      </c>
      <c r="I505" s="222">
        <v>0</v>
      </c>
      <c r="J505" s="273"/>
      <c r="K505" s="273"/>
      <c r="L505" s="205">
        <v>300</v>
      </c>
    </row>
    <row r="506" spans="1:15">
      <c r="A506" s="395"/>
      <c r="B506" s="273"/>
      <c r="C506" s="205" t="s">
        <v>13</v>
      </c>
      <c r="D506" s="222">
        <f t="shared" si="416"/>
        <v>70.3</v>
      </c>
      <c r="E506" s="222">
        <v>45.9</v>
      </c>
      <c r="F506" s="222">
        <v>20.9</v>
      </c>
      <c r="G506" s="222">
        <v>3.5</v>
      </c>
      <c r="H506" s="222">
        <v>0</v>
      </c>
      <c r="I506" s="222">
        <v>0</v>
      </c>
      <c r="J506" s="273"/>
      <c r="K506" s="273"/>
      <c r="L506" s="212">
        <v>234</v>
      </c>
    </row>
    <row r="507" spans="1:15">
      <c r="A507" s="395"/>
      <c r="B507" s="273"/>
      <c r="C507" s="205" t="s">
        <v>14</v>
      </c>
      <c r="D507" s="222">
        <f t="shared" si="416"/>
        <v>97.200000000000017</v>
      </c>
      <c r="E507" s="222">
        <v>44.1</v>
      </c>
      <c r="F507" s="222">
        <v>48.2</v>
      </c>
      <c r="G507" s="222">
        <v>4.9000000000000004</v>
      </c>
      <c r="H507" s="222">
        <v>0</v>
      </c>
      <c r="I507" s="222">
        <v>0</v>
      </c>
      <c r="J507" s="273"/>
      <c r="K507" s="335"/>
      <c r="L507" s="260">
        <v>234</v>
      </c>
      <c r="M507" s="114"/>
      <c r="N507" s="115"/>
      <c r="O507" s="99"/>
    </row>
    <row r="508" spans="1:15" s="133" customFormat="1" ht="14.25">
      <c r="A508" s="395"/>
      <c r="B508" s="273"/>
      <c r="C508" s="206" t="s">
        <v>15</v>
      </c>
      <c r="D508" s="207">
        <f>SUM(E508:I508)</f>
        <v>0</v>
      </c>
      <c r="E508" s="207">
        <v>0</v>
      </c>
      <c r="F508" s="207">
        <v>0</v>
      </c>
      <c r="G508" s="207">
        <v>0</v>
      </c>
      <c r="H508" s="207">
        <v>0</v>
      </c>
      <c r="I508" s="207">
        <v>0</v>
      </c>
      <c r="J508" s="273"/>
      <c r="K508" s="273"/>
      <c r="L508" s="217"/>
    </row>
    <row r="509" spans="1:15" ht="30">
      <c r="A509" s="395"/>
      <c r="B509" s="273"/>
      <c r="C509" s="205" t="s">
        <v>404</v>
      </c>
      <c r="D509" s="222">
        <f t="shared" ref="D509:D510" si="417">SUM(E509:I509)</f>
        <v>0</v>
      </c>
      <c r="E509" s="222">
        <v>0</v>
      </c>
      <c r="F509" s="222">
        <v>0</v>
      </c>
      <c r="G509" s="222">
        <v>0</v>
      </c>
      <c r="H509" s="222">
        <v>0</v>
      </c>
      <c r="I509" s="222">
        <v>0</v>
      </c>
      <c r="J509" s="273"/>
      <c r="K509" s="273"/>
      <c r="L509" s="205"/>
    </row>
    <row r="510" spans="1:15" ht="30">
      <c r="A510" s="395"/>
      <c r="B510" s="273"/>
      <c r="C510" s="205" t="s">
        <v>405</v>
      </c>
      <c r="D510" s="222">
        <f t="shared" si="417"/>
        <v>0</v>
      </c>
      <c r="E510" s="222">
        <v>0</v>
      </c>
      <c r="F510" s="222">
        <v>0</v>
      </c>
      <c r="G510" s="222">
        <v>0</v>
      </c>
      <c r="H510" s="222">
        <v>0</v>
      </c>
      <c r="I510" s="222">
        <v>0</v>
      </c>
      <c r="J510" s="273"/>
      <c r="K510" s="273"/>
      <c r="L510" s="205"/>
    </row>
    <row r="511" spans="1:15" ht="28.5">
      <c r="A511" s="395" t="s">
        <v>317</v>
      </c>
      <c r="B511" s="273" t="s">
        <v>304</v>
      </c>
      <c r="C511" s="206" t="s">
        <v>27</v>
      </c>
      <c r="D511" s="207">
        <f>SUM(D512:D518)</f>
        <v>6.5</v>
      </c>
      <c r="E511" s="207">
        <f t="shared" ref="E511" si="418">E512+E513+E514+E515+E516+E517+E518</f>
        <v>0</v>
      </c>
      <c r="F511" s="207">
        <f t="shared" ref="F511" si="419">F512+F513+F514+F515+F516+F517+F518</f>
        <v>0</v>
      </c>
      <c r="G511" s="207">
        <f t="shared" ref="G511" si="420">SUM(G512:G518)</f>
        <v>6.5</v>
      </c>
      <c r="H511" s="207">
        <f t="shared" ref="H511" si="421">H512+H513+H514+H515+H516+H517+H518</f>
        <v>0</v>
      </c>
      <c r="I511" s="207">
        <f t="shared" ref="I511" si="422">I512+I513+I514+I515+I516+I517+I518</f>
        <v>0</v>
      </c>
      <c r="J511" s="273" t="s">
        <v>318</v>
      </c>
      <c r="K511" s="273" t="s">
        <v>276</v>
      </c>
      <c r="L511" s="206">
        <v>300</v>
      </c>
    </row>
    <row r="512" spans="1:15" ht="23.25" customHeight="1">
      <c r="A512" s="395"/>
      <c r="B512" s="273"/>
      <c r="C512" s="205" t="s">
        <v>11</v>
      </c>
      <c r="D512" s="222">
        <f t="shared" ref="D512:D515" si="423">SUM(E512:I512)</f>
        <v>0</v>
      </c>
      <c r="E512" s="222">
        <v>0</v>
      </c>
      <c r="F512" s="222">
        <v>0</v>
      </c>
      <c r="G512" s="222">
        <v>0</v>
      </c>
      <c r="H512" s="222">
        <v>0</v>
      </c>
      <c r="I512" s="222">
        <v>0</v>
      </c>
      <c r="J512" s="273"/>
      <c r="K512" s="273"/>
      <c r="L512" s="205"/>
    </row>
    <row r="513" spans="1:12" ht="23.25" customHeight="1">
      <c r="A513" s="395"/>
      <c r="B513" s="273"/>
      <c r="C513" s="205" t="s">
        <v>12</v>
      </c>
      <c r="D513" s="222">
        <f t="shared" si="423"/>
        <v>6.5</v>
      </c>
      <c r="E513" s="222">
        <v>0</v>
      </c>
      <c r="F513" s="222">
        <v>0</v>
      </c>
      <c r="G513" s="222">
        <v>6.5</v>
      </c>
      <c r="H513" s="222">
        <v>0</v>
      </c>
      <c r="I513" s="222">
        <v>0</v>
      </c>
      <c r="J513" s="273"/>
      <c r="K513" s="273"/>
      <c r="L513" s="205">
        <v>300</v>
      </c>
    </row>
    <row r="514" spans="1:12" ht="23.25" customHeight="1">
      <c r="A514" s="395"/>
      <c r="B514" s="273"/>
      <c r="C514" s="205" t="s">
        <v>13</v>
      </c>
      <c r="D514" s="222">
        <f t="shared" si="423"/>
        <v>0</v>
      </c>
      <c r="E514" s="222">
        <v>0</v>
      </c>
      <c r="F514" s="222">
        <v>0</v>
      </c>
      <c r="G514" s="222">
        <v>0</v>
      </c>
      <c r="H514" s="222">
        <v>0</v>
      </c>
      <c r="I514" s="222">
        <v>0</v>
      </c>
      <c r="J514" s="273"/>
      <c r="K514" s="273"/>
      <c r="L514" s="205" t="s">
        <v>16</v>
      </c>
    </row>
    <row r="515" spans="1:12" ht="23.25" customHeight="1">
      <c r="A515" s="395"/>
      <c r="B515" s="273"/>
      <c r="C515" s="205" t="s">
        <v>14</v>
      </c>
      <c r="D515" s="222">
        <f t="shared" si="423"/>
        <v>0</v>
      </c>
      <c r="E515" s="222">
        <v>0</v>
      </c>
      <c r="F515" s="222">
        <v>0</v>
      </c>
      <c r="G515" s="222">
        <v>0</v>
      </c>
      <c r="H515" s="222">
        <v>0</v>
      </c>
      <c r="I515" s="222">
        <v>0</v>
      </c>
      <c r="J515" s="273"/>
      <c r="K515" s="273"/>
      <c r="L515" s="205" t="s">
        <v>16</v>
      </c>
    </row>
    <row r="516" spans="1:12" s="133" customFormat="1" ht="23.25" customHeight="1">
      <c r="A516" s="395"/>
      <c r="B516" s="273"/>
      <c r="C516" s="206" t="s">
        <v>15</v>
      </c>
      <c r="D516" s="207">
        <f>SUM(E516:I516)</f>
        <v>0</v>
      </c>
      <c r="E516" s="207">
        <v>0</v>
      </c>
      <c r="F516" s="207">
        <v>0</v>
      </c>
      <c r="G516" s="207">
        <v>0</v>
      </c>
      <c r="H516" s="207">
        <v>0</v>
      </c>
      <c r="I516" s="207">
        <v>0</v>
      </c>
      <c r="J516" s="273"/>
      <c r="K516" s="273"/>
      <c r="L516" s="206"/>
    </row>
    <row r="517" spans="1:12" ht="30">
      <c r="A517" s="395"/>
      <c r="B517" s="273"/>
      <c r="C517" s="205" t="s">
        <v>404</v>
      </c>
      <c r="D517" s="222">
        <f t="shared" ref="D517:D518" si="424">SUM(E517:I517)</f>
        <v>0</v>
      </c>
      <c r="E517" s="222">
        <v>0</v>
      </c>
      <c r="F517" s="222">
        <v>0</v>
      </c>
      <c r="G517" s="222">
        <v>0</v>
      </c>
      <c r="H517" s="222">
        <v>0</v>
      </c>
      <c r="I517" s="222">
        <v>0</v>
      </c>
      <c r="J517" s="273"/>
      <c r="K517" s="273"/>
      <c r="L517" s="205"/>
    </row>
    <row r="518" spans="1:12" ht="30">
      <c r="A518" s="395"/>
      <c r="B518" s="273"/>
      <c r="C518" s="205" t="s">
        <v>405</v>
      </c>
      <c r="D518" s="222">
        <f t="shared" si="424"/>
        <v>0</v>
      </c>
      <c r="E518" s="222">
        <v>0</v>
      </c>
      <c r="F518" s="222">
        <v>0</v>
      </c>
      <c r="G518" s="222">
        <v>0</v>
      </c>
      <c r="H518" s="222">
        <v>0</v>
      </c>
      <c r="I518" s="222">
        <v>0</v>
      </c>
      <c r="J518" s="273"/>
      <c r="K518" s="273"/>
      <c r="L518" s="205"/>
    </row>
    <row r="519" spans="1:12" ht="28.5">
      <c r="A519" s="395" t="s">
        <v>123</v>
      </c>
      <c r="B519" s="273" t="s">
        <v>124</v>
      </c>
      <c r="C519" s="206" t="s">
        <v>27</v>
      </c>
      <c r="D519" s="207">
        <f>SUM(D520:D526)</f>
        <v>43.3</v>
      </c>
      <c r="E519" s="207">
        <f t="shared" ref="E519" si="425">SUM(E520:E526)</f>
        <v>43.3</v>
      </c>
      <c r="F519" s="207">
        <f t="shared" ref="F519:I519" si="426">F520+F521+F522+F523+F524+F525+F526</f>
        <v>0</v>
      </c>
      <c r="G519" s="207">
        <f t="shared" si="426"/>
        <v>0</v>
      </c>
      <c r="H519" s="207">
        <f t="shared" si="426"/>
        <v>0</v>
      </c>
      <c r="I519" s="207">
        <f t="shared" si="426"/>
        <v>0</v>
      </c>
      <c r="J519" s="273" t="s">
        <v>318</v>
      </c>
      <c r="K519" s="273" t="s">
        <v>280</v>
      </c>
      <c r="L519" s="206">
        <v>4</v>
      </c>
    </row>
    <row r="520" spans="1:12">
      <c r="A520" s="395"/>
      <c r="B520" s="273"/>
      <c r="C520" s="205" t="s">
        <v>11</v>
      </c>
      <c r="D520" s="222">
        <v>43.3</v>
      </c>
      <c r="E520" s="222">
        <v>43.3</v>
      </c>
      <c r="F520" s="222">
        <v>0</v>
      </c>
      <c r="G520" s="222">
        <v>0</v>
      </c>
      <c r="H520" s="222">
        <v>0</v>
      </c>
      <c r="I520" s="222">
        <v>0</v>
      </c>
      <c r="J520" s="273"/>
      <c r="K520" s="273"/>
      <c r="L520" s="205">
        <v>4</v>
      </c>
    </row>
    <row r="521" spans="1:12">
      <c r="A521" s="395"/>
      <c r="B521" s="273"/>
      <c r="C521" s="205" t="s">
        <v>12</v>
      </c>
      <c r="D521" s="222">
        <f t="shared" ref="D521:D524" si="427">SUM(E521:I521)</f>
        <v>0</v>
      </c>
      <c r="E521" s="222">
        <v>0</v>
      </c>
      <c r="F521" s="222">
        <v>0</v>
      </c>
      <c r="G521" s="222">
        <v>0</v>
      </c>
      <c r="H521" s="222">
        <v>0</v>
      </c>
      <c r="I521" s="222">
        <v>0</v>
      </c>
      <c r="J521" s="273"/>
      <c r="K521" s="273"/>
      <c r="L521" s="205"/>
    </row>
    <row r="522" spans="1:12">
      <c r="A522" s="395"/>
      <c r="B522" s="273"/>
      <c r="C522" s="205" t="s">
        <v>13</v>
      </c>
      <c r="D522" s="222">
        <f t="shared" si="427"/>
        <v>0</v>
      </c>
      <c r="E522" s="222">
        <v>0</v>
      </c>
      <c r="F522" s="222">
        <v>0</v>
      </c>
      <c r="G522" s="222">
        <v>0</v>
      </c>
      <c r="H522" s="222">
        <v>0</v>
      </c>
      <c r="I522" s="222">
        <v>0</v>
      </c>
      <c r="J522" s="273"/>
      <c r="K522" s="273"/>
      <c r="L522" s="205"/>
    </row>
    <row r="523" spans="1:12">
      <c r="A523" s="395"/>
      <c r="B523" s="273"/>
      <c r="C523" s="205" t="s">
        <v>14</v>
      </c>
      <c r="D523" s="222">
        <f t="shared" si="427"/>
        <v>0</v>
      </c>
      <c r="E523" s="222">
        <v>0</v>
      </c>
      <c r="F523" s="222">
        <v>0</v>
      </c>
      <c r="G523" s="222">
        <v>0</v>
      </c>
      <c r="H523" s="222">
        <v>0</v>
      </c>
      <c r="I523" s="222">
        <v>0</v>
      </c>
      <c r="J523" s="273"/>
      <c r="K523" s="273"/>
      <c r="L523" s="205"/>
    </row>
    <row r="524" spans="1:12" s="133" customFormat="1" ht="14.25">
      <c r="A524" s="395"/>
      <c r="B524" s="273"/>
      <c r="C524" s="206" t="s">
        <v>15</v>
      </c>
      <c r="D524" s="207">
        <f t="shared" si="427"/>
        <v>0</v>
      </c>
      <c r="E524" s="207">
        <v>0</v>
      </c>
      <c r="F524" s="207">
        <v>0</v>
      </c>
      <c r="G524" s="207">
        <v>0</v>
      </c>
      <c r="H524" s="207">
        <v>0</v>
      </c>
      <c r="I524" s="207">
        <v>0</v>
      </c>
      <c r="J524" s="273"/>
      <c r="K524" s="273"/>
      <c r="L524" s="206"/>
    </row>
    <row r="525" spans="1:12" ht="30">
      <c r="A525" s="395"/>
      <c r="B525" s="273"/>
      <c r="C525" s="205" t="s">
        <v>404</v>
      </c>
      <c r="D525" s="222">
        <f t="shared" ref="D525:D526" si="428">SUM(E525:I525)</f>
        <v>0</v>
      </c>
      <c r="E525" s="222">
        <v>0</v>
      </c>
      <c r="F525" s="222">
        <v>0</v>
      </c>
      <c r="G525" s="222">
        <v>0</v>
      </c>
      <c r="H525" s="222">
        <v>0</v>
      </c>
      <c r="I525" s="222">
        <v>0</v>
      </c>
      <c r="J525" s="273"/>
      <c r="K525" s="273"/>
      <c r="L525" s="205"/>
    </row>
    <row r="526" spans="1:12" ht="30">
      <c r="A526" s="395"/>
      <c r="B526" s="273"/>
      <c r="C526" s="205" t="s">
        <v>405</v>
      </c>
      <c r="D526" s="222">
        <f t="shared" si="428"/>
        <v>0</v>
      </c>
      <c r="E526" s="222">
        <v>0</v>
      </c>
      <c r="F526" s="222">
        <v>0</v>
      </c>
      <c r="G526" s="222">
        <v>0</v>
      </c>
      <c r="H526" s="222">
        <v>0</v>
      </c>
      <c r="I526" s="222">
        <v>0</v>
      </c>
      <c r="J526" s="273"/>
      <c r="K526" s="273"/>
      <c r="L526" s="205"/>
    </row>
    <row r="527" spans="1:12" ht="31.5" customHeight="1">
      <c r="A527" s="340" t="s">
        <v>829</v>
      </c>
      <c r="B527" s="318" t="s">
        <v>599</v>
      </c>
      <c r="C527" s="206" t="s">
        <v>27</v>
      </c>
      <c r="D527" s="207">
        <f>SUM(D528:D534)</f>
        <v>10000</v>
      </c>
      <c r="E527" s="207">
        <f>E528+E529+E530+E531+E532+E533+E534</f>
        <v>10000</v>
      </c>
      <c r="F527" s="207">
        <f>F528+F529+F530+F531+F532+F533+F534</f>
        <v>0</v>
      </c>
      <c r="G527" s="207">
        <f>SUM(G528:G534)</f>
        <v>0</v>
      </c>
      <c r="H527" s="207">
        <f>H528+H529+H530+H531+H532+H533+H534</f>
        <v>0</v>
      </c>
      <c r="I527" s="207">
        <f>I528+I529+I530+I531+I532+I533+I534</f>
        <v>0</v>
      </c>
      <c r="J527" s="318" t="s">
        <v>801</v>
      </c>
      <c r="K527" s="318" t="s">
        <v>908</v>
      </c>
      <c r="L527" s="205">
        <v>2</v>
      </c>
    </row>
    <row r="528" spans="1:12" ht="24.75" customHeight="1">
      <c r="A528" s="396"/>
      <c r="B528" s="396"/>
      <c r="C528" s="205" t="s">
        <v>11</v>
      </c>
      <c r="D528" s="222">
        <f t="shared" ref="D528:D534" si="429">SUM(E528:I528)</f>
        <v>0</v>
      </c>
      <c r="E528" s="222">
        <v>0</v>
      </c>
      <c r="F528" s="222">
        <v>0</v>
      </c>
      <c r="G528" s="222">
        <v>0</v>
      </c>
      <c r="H528" s="222">
        <v>0</v>
      </c>
      <c r="I528" s="222">
        <v>0</v>
      </c>
      <c r="J528" s="396"/>
      <c r="K528" s="319"/>
      <c r="L528" s="205"/>
    </row>
    <row r="529" spans="1:12" ht="24.75" customHeight="1">
      <c r="A529" s="396"/>
      <c r="B529" s="396"/>
      <c r="C529" s="205" t="s">
        <v>12</v>
      </c>
      <c r="D529" s="222">
        <f t="shared" si="429"/>
        <v>0</v>
      </c>
      <c r="E529" s="222">
        <v>0</v>
      </c>
      <c r="F529" s="222">
        <v>0</v>
      </c>
      <c r="G529" s="222">
        <v>0</v>
      </c>
      <c r="H529" s="222">
        <v>0</v>
      </c>
      <c r="I529" s="222">
        <v>0</v>
      </c>
      <c r="J529" s="396"/>
      <c r="K529" s="319"/>
      <c r="L529" s="205"/>
    </row>
    <row r="530" spans="1:12" ht="21.75" customHeight="1">
      <c r="A530" s="396"/>
      <c r="B530" s="396"/>
      <c r="C530" s="205" t="s">
        <v>13</v>
      </c>
      <c r="D530" s="222">
        <f t="shared" si="429"/>
        <v>0</v>
      </c>
      <c r="E530" s="222">
        <v>0</v>
      </c>
      <c r="F530" s="222">
        <v>0</v>
      </c>
      <c r="G530" s="222">
        <v>0</v>
      </c>
      <c r="H530" s="222">
        <v>0</v>
      </c>
      <c r="I530" s="222">
        <v>0</v>
      </c>
      <c r="J530" s="396"/>
      <c r="K530" s="319"/>
      <c r="L530" s="205"/>
    </row>
    <row r="531" spans="1:12" ht="24.75" customHeight="1">
      <c r="A531" s="396"/>
      <c r="B531" s="396"/>
      <c r="C531" s="205" t="s">
        <v>14</v>
      </c>
      <c r="D531" s="222">
        <f t="shared" si="429"/>
        <v>10000</v>
      </c>
      <c r="E531" s="222">
        <v>10000</v>
      </c>
      <c r="F531" s="222">
        <v>0</v>
      </c>
      <c r="G531" s="222">
        <v>0</v>
      </c>
      <c r="H531" s="222">
        <v>0</v>
      </c>
      <c r="I531" s="222">
        <v>0</v>
      </c>
      <c r="J531" s="396"/>
      <c r="K531" s="319"/>
      <c r="L531" s="205">
        <v>2</v>
      </c>
    </row>
    <row r="532" spans="1:12" s="133" customFormat="1" ht="26.25" customHeight="1">
      <c r="A532" s="396"/>
      <c r="B532" s="396"/>
      <c r="C532" s="206" t="s">
        <v>15</v>
      </c>
      <c r="D532" s="207">
        <f>SUM(E532:I532)</f>
        <v>0</v>
      </c>
      <c r="E532" s="207">
        <v>0</v>
      </c>
      <c r="F532" s="207">
        <v>0</v>
      </c>
      <c r="G532" s="207">
        <v>0</v>
      </c>
      <c r="H532" s="207">
        <v>0</v>
      </c>
      <c r="I532" s="207">
        <v>0</v>
      </c>
      <c r="J532" s="396"/>
      <c r="K532" s="319"/>
      <c r="L532" s="206"/>
    </row>
    <row r="533" spans="1:12" ht="35.25" customHeight="1">
      <c r="A533" s="396"/>
      <c r="B533" s="396"/>
      <c r="C533" s="205" t="s">
        <v>404</v>
      </c>
      <c r="D533" s="222">
        <f t="shared" si="429"/>
        <v>0</v>
      </c>
      <c r="E533" s="222">
        <v>0</v>
      </c>
      <c r="F533" s="222">
        <v>0</v>
      </c>
      <c r="G533" s="222">
        <v>0</v>
      </c>
      <c r="H533" s="222">
        <v>0</v>
      </c>
      <c r="I533" s="222">
        <v>0</v>
      </c>
      <c r="J533" s="396"/>
      <c r="K533" s="319"/>
      <c r="L533" s="205"/>
    </row>
    <row r="534" spans="1:12" ht="33.75" customHeight="1">
      <c r="A534" s="397"/>
      <c r="B534" s="397"/>
      <c r="C534" s="205" t="s">
        <v>405</v>
      </c>
      <c r="D534" s="222">
        <f t="shared" si="429"/>
        <v>0</v>
      </c>
      <c r="E534" s="222">
        <v>0</v>
      </c>
      <c r="F534" s="222">
        <v>0</v>
      </c>
      <c r="G534" s="222">
        <v>0</v>
      </c>
      <c r="H534" s="222">
        <v>0</v>
      </c>
      <c r="I534" s="222">
        <v>0</v>
      </c>
      <c r="J534" s="397"/>
      <c r="K534" s="320"/>
      <c r="L534" s="205"/>
    </row>
    <row r="535" spans="1:12" ht="28.5">
      <c r="A535" s="398" t="s">
        <v>839</v>
      </c>
      <c r="B535" s="318" t="s">
        <v>854</v>
      </c>
      <c r="C535" s="206" t="s">
        <v>27</v>
      </c>
      <c r="D535" s="207">
        <f>SUM(D536:D542)</f>
        <v>228.6</v>
      </c>
      <c r="E535" s="207">
        <f>E536+E537+E538+E539+E540+E541+E542</f>
        <v>0</v>
      </c>
      <c r="F535" s="207">
        <f>F536+F537+F538+F539+F540+F541+F542</f>
        <v>0</v>
      </c>
      <c r="G535" s="207">
        <f>SUM(G536:G542)</f>
        <v>228.6</v>
      </c>
      <c r="H535" s="207">
        <f>H536+H537+H538+H539+H540+H541+H542</f>
        <v>0</v>
      </c>
      <c r="I535" s="207">
        <f>I536+I537+I538+I539+I540+I541+I542</f>
        <v>0</v>
      </c>
      <c r="J535" s="318" t="s">
        <v>801</v>
      </c>
      <c r="K535" s="318" t="s">
        <v>908</v>
      </c>
      <c r="L535" s="205">
        <v>2</v>
      </c>
    </row>
    <row r="536" spans="1:12">
      <c r="A536" s="399"/>
      <c r="B536" s="319"/>
      <c r="C536" s="205" t="s">
        <v>11</v>
      </c>
      <c r="D536" s="222">
        <f t="shared" ref="D536:D542" si="430">SUM(E536:I536)</f>
        <v>0</v>
      </c>
      <c r="E536" s="222">
        <v>0</v>
      </c>
      <c r="F536" s="222">
        <v>0</v>
      </c>
      <c r="G536" s="222">
        <v>0</v>
      </c>
      <c r="H536" s="222">
        <v>0</v>
      </c>
      <c r="I536" s="222">
        <v>0</v>
      </c>
      <c r="J536" s="319"/>
      <c r="K536" s="319"/>
      <c r="L536" s="205"/>
    </row>
    <row r="537" spans="1:12">
      <c r="A537" s="399"/>
      <c r="B537" s="319"/>
      <c r="C537" s="205" t="s">
        <v>12</v>
      </c>
      <c r="D537" s="222">
        <f t="shared" si="430"/>
        <v>0</v>
      </c>
      <c r="E537" s="222">
        <v>0</v>
      </c>
      <c r="F537" s="222">
        <v>0</v>
      </c>
      <c r="G537" s="222">
        <v>0</v>
      </c>
      <c r="H537" s="222">
        <v>0</v>
      </c>
      <c r="I537" s="222">
        <v>0</v>
      </c>
      <c r="J537" s="319"/>
      <c r="K537" s="319"/>
      <c r="L537" s="205"/>
    </row>
    <row r="538" spans="1:12">
      <c r="A538" s="399"/>
      <c r="B538" s="319"/>
      <c r="C538" s="205" t="s">
        <v>13</v>
      </c>
      <c r="D538" s="222">
        <f t="shared" si="430"/>
        <v>0</v>
      </c>
      <c r="E538" s="222">
        <v>0</v>
      </c>
      <c r="F538" s="222">
        <v>0</v>
      </c>
      <c r="G538" s="222">
        <v>0</v>
      </c>
      <c r="H538" s="222">
        <v>0</v>
      </c>
      <c r="I538" s="222">
        <v>0</v>
      </c>
      <c r="J538" s="319"/>
      <c r="K538" s="319"/>
      <c r="L538" s="205"/>
    </row>
    <row r="539" spans="1:12">
      <c r="A539" s="399"/>
      <c r="B539" s="319"/>
      <c r="C539" s="205" t="s">
        <v>14</v>
      </c>
      <c r="D539" s="222">
        <f t="shared" si="430"/>
        <v>228.6</v>
      </c>
      <c r="E539" s="222">
        <v>0</v>
      </c>
      <c r="F539" s="222">
        <v>0</v>
      </c>
      <c r="G539" s="222">
        <v>228.6</v>
      </c>
      <c r="H539" s="222">
        <v>0</v>
      </c>
      <c r="I539" s="222">
        <v>0</v>
      </c>
      <c r="J539" s="319"/>
      <c r="K539" s="319"/>
      <c r="L539" s="205">
        <v>2</v>
      </c>
    </row>
    <row r="540" spans="1:12" s="133" customFormat="1" ht="14.25">
      <c r="A540" s="399"/>
      <c r="B540" s="319"/>
      <c r="C540" s="206" t="s">
        <v>15</v>
      </c>
      <c r="D540" s="207">
        <f>SUM(E540:I540)</f>
        <v>0</v>
      </c>
      <c r="E540" s="207">
        <v>0</v>
      </c>
      <c r="F540" s="207">
        <v>0</v>
      </c>
      <c r="G540" s="207">
        <v>0</v>
      </c>
      <c r="H540" s="207">
        <v>0</v>
      </c>
      <c r="I540" s="207">
        <v>0</v>
      </c>
      <c r="J540" s="319"/>
      <c r="K540" s="319"/>
      <c r="L540" s="206"/>
    </row>
    <row r="541" spans="1:12" ht="30">
      <c r="A541" s="399"/>
      <c r="B541" s="319"/>
      <c r="C541" s="205" t="s">
        <v>404</v>
      </c>
      <c r="D541" s="222">
        <f t="shared" si="430"/>
        <v>0</v>
      </c>
      <c r="E541" s="222">
        <v>0</v>
      </c>
      <c r="F541" s="222">
        <v>0</v>
      </c>
      <c r="G541" s="222">
        <v>0</v>
      </c>
      <c r="H541" s="222">
        <v>0</v>
      </c>
      <c r="I541" s="222">
        <v>0</v>
      </c>
      <c r="J541" s="319"/>
      <c r="K541" s="319"/>
      <c r="L541" s="205"/>
    </row>
    <row r="542" spans="1:12" ht="30">
      <c r="A542" s="400"/>
      <c r="B542" s="320"/>
      <c r="C542" s="205" t="s">
        <v>405</v>
      </c>
      <c r="D542" s="222">
        <f t="shared" si="430"/>
        <v>0</v>
      </c>
      <c r="E542" s="222">
        <v>0</v>
      </c>
      <c r="F542" s="222">
        <v>0</v>
      </c>
      <c r="G542" s="222">
        <v>0</v>
      </c>
      <c r="H542" s="222">
        <v>0</v>
      </c>
      <c r="I542" s="222">
        <v>0</v>
      </c>
      <c r="J542" s="320"/>
      <c r="K542" s="320"/>
      <c r="L542" s="205"/>
    </row>
    <row r="543" spans="1:12" ht="28.5">
      <c r="A543" s="395"/>
      <c r="B543" s="279" t="s">
        <v>305</v>
      </c>
      <c r="C543" s="206" t="s">
        <v>27</v>
      </c>
      <c r="D543" s="207">
        <f>SUM(D544:D550)</f>
        <v>809193.98999999987</v>
      </c>
      <c r="E543" s="207">
        <f t="shared" ref="E543:I543" si="431">SUM(E544:E550)</f>
        <v>13167.300000000001</v>
      </c>
      <c r="F543" s="207">
        <f t="shared" si="431"/>
        <v>263039.3</v>
      </c>
      <c r="G543" s="207">
        <f t="shared" si="431"/>
        <v>532987.39</v>
      </c>
      <c r="H543" s="207">
        <f t="shared" si="431"/>
        <v>0</v>
      </c>
      <c r="I543" s="207">
        <f t="shared" si="431"/>
        <v>0</v>
      </c>
      <c r="J543" s="273"/>
      <c r="K543" s="273"/>
      <c r="L543" s="205"/>
    </row>
    <row r="544" spans="1:12">
      <c r="A544" s="395"/>
      <c r="B544" s="279"/>
      <c r="C544" s="205" t="s">
        <v>11</v>
      </c>
      <c r="D544" s="222">
        <f t="shared" ref="D544:D546" si="432">SUM(E544:I544)</f>
        <v>80798</v>
      </c>
      <c r="E544" s="222">
        <v>237.7</v>
      </c>
      <c r="F544" s="222">
        <v>29493.599999999999</v>
      </c>
      <c r="G544" s="222">
        <v>51066.7</v>
      </c>
      <c r="H544" s="222">
        <f t="shared" ref="H544:I546" si="433">H11+H52+H94+H190+H206+H240+H290+H348+H390+H463+H488</f>
        <v>0</v>
      </c>
      <c r="I544" s="222">
        <f t="shared" si="433"/>
        <v>0</v>
      </c>
      <c r="J544" s="273"/>
      <c r="K544" s="273"/>
      <c r="L544" s="205"/>
    </row>
    <row r="545" spans="1:12">
      <c r="A545" s="395"/>
      <c r="B545" s="279"/>
      <c r="C545" s="205" t="s">
        <v>12</v>
      </c>
      <c r="D545" s="222">
        <f t="shared" si="432"/>
        <v>109997.70000000001</v>
      </c>
      <c r="E545" s="222">
        <f t="shared" ref="E545:G546" si="434">E12+E53+E95+E191+E207+E241+E291+E349+E391+E464+E489</f>
        <v>192.1</v>
      </c>
      <c r="F545" s="222">
        <f t="shared" si="434"/>
        <v>51716.4</v>
      </c>
      <c r="G545" s="222">
        <f t="shared" si="434"/>
        <v>58089.200000000004</v>
      </c>
      <c r="H545" s="222">
        <f t="shared" si="433"/>
        <v>0</v>
      </c>
      <c r="I545" s="222">
        <f t="shared" si="433"/>
        <v>0</v>
      </c>
      <c r="J545" s="273"/>
      <c r="K545" s="273"/>
      <c r="L545" s="205"/>
    </row>
    <row r="546" spans="1:12">
      <c r="A546" s="395"/>
      <c r="B546" s="279"/>
      <c r="C546" s="205" t="s">
        <v>13</v>
      </c>
      <c r="D546" s="222">
        <f t="shared" si="432"/>
        <v>120490.59999999999</v>
      </c>
      <c r="E546" s="222">
        <f t="shared" si="434"/>
        <v>564.4</v>
      </c>
      <c r="F546" s="222">
        <f t="shared" si="434"/>
        <v>66934.399999999994</v>
      </c>
      <c r="G546" s="222">
        <f t="shared" si="434"/>
        <v>52991.8</v>
      </c>
      <c r="H546" s="222">
        <f t="shared" si="433"/>
        <v>0</v>
      </c>
      <c r="I546" s="222">
        <f t="shared" si="433"/>
        <v>0</v>
      </c>
      <c r="J546" s="273"/>
      <c r="K546" s="273"/>
      <c r="L546" s="205"/>
    </row>
    <row r="547" spans="1:12">
      <c r="A547" s="395"/>
      <c r="B547" s="279"/>
      <c r="C547" s="205" t="s">
        <v>14</v>
      </c>
      <c r="D547" s="222">
        <f>SUM(E547:I547)</f>
        <v>159286.44</v>
      </c>
      <c r="E547" s="222">
        <f>E14+E55+E97+E193+E209+E243+E293+E351+E393+E466+E491+E225</f>
        <v>11687.5</v>
      </c>
      <c r="F547" s="222">
        <f t="shared" ref="F547:I547" si="435">F14+F55+F97+F193+F209+F243+F293+F351+F393+F466+F491+F225</f>
        <v>65050.999999999993</v>
      </c>
      <c r="G547" s="222">
        <f t="shared" si="435"/>
        <v>82547.94</v>
      </c>
      <c r="H547" s="222">
        <f t="shared" si="435"/>
        <v>0</v>
      </c>
      <c r="I547" s="222">
        <f t="shared" si="435"/>
        <v>0</v>
      </c>
      <c r="J547" s="273"/>
      <c r="K547" s="273"/>
      <c r="L547" s="205"/>
    </row>
    <row r="548" spans="1:12" s="133" customFormat="1" ht="14.25">
      <c r="A548" s="395"/>
      <c r="B548" s="279"/>
      <c r="C548" s="206" t="s">
        <v>15</v>
      </c>
      <c r="D548" s="207">
        <f>SUM(E548:I548)</f>
        <v>160329.85</v>
      </c>
      <c r="E548" s="207">
        <f t="shared" ref="E548:I550" si="436">E15+E56+E98+E194+E210+E244+E294+E352+E394+E467+E492</f>
        <v>485.6</v>
      </c>
      <c r="F548" s="207">
        <f>F15+F56+F98+F194+F210+F244+F294+F352+F394+F467+F492</f>
        <v>43011.700000000004</v>
      </c>
      <c r="G548" s="207">
        <f>G15+G56+G98+G194+G210+G244+G294+G352+G394+G467+G492</f>
        <v>116832.55</v>
      </c>
      <c r="H548" s="207">
        <f t="shared" si="436"/>
        <v>0</v>
      </c>
      <c r="I548" s="207">
        <f t="shared" si="436"/>
        <v>0</v>
      </c>
      <c r="J548" s="273"/>
      <c r="K548" s="273"/>
      <c r="L548" s="206"/>
    </row>
    <row r="549" spans="1:12" ht="30">
      <c r="A549" s="395"/>
      <c r="B549" s="279"/>
      <c r="C549" s="205" t="s">
        <v>404</v>
      </c>
      <c r="D549" s="222">
        <f t="shared" ref="D549:D550" si="437">SUM(E549:I549)</f>
        <v>87926.7</v>
      </c>
      <c r="E549" s="222">
        <f t="shared" si="436"/>
        <v>0</v>
      </c>
      <c r="F549" s="222">
        <f t="shared" si="436"/>
        <v>3416.1000000000004</v>
      </c>
      <c r="G549" s="222">
        <f t="shared" si="436"/>
        <v>84510.599999999991</v>
      </c>
      <c r="H549" s="222">
        <f t="shared" si="436"/>
        <v>0</v>
      </c>
      <c r="I549" s="222">
        <f t="shared" si="436"/>
        <v>0</v>
      </c>
      <c r="J549" s="273"/>
      <c r="K549" s="273"/>
      <c r="L549" s="205"/>
    </row>
    <row r="550" spans="1:12" ht="30">
      <c r="A550" s="395"/>
      <c r="B550" s="279"/>
      <c r="C550" s="205" t="s">
        <v>405</v>
      </c>
      <c r="D550" s="222">
        <f t="shared" si="437"/>
        <v>90364.7</v>
      </c>
      <c r="E550" s="222">
        <f t="shared" si="436"/>
        <v>0</v>
      </c>
      <c r="F550" s="222">
        <f t="shared" si="436"/>
        <v>3416.1000000000004</v>
      </c>
      <c r="G550" s="222">
        <f t="shared" si="436"/>
        <v>86948.599999999991</v>
      </c>
      <c r="H550" s="222">
        <f t="shared" si="436"/>
        <v>0</v>
      </c>
      <c r="I550" s="222">
        <f t="shared" si="436"/>
        <v>0</v>
      </c>
      <c r="J550" s="273"/>
      <c r="K550" s="273"/>
      <c r="L550" s="205"/>
    </row>
    <row r="551" spans="1:12">
      <c r="A551" s="73"/>
      <c r="B551" s="74"/>
      <c r="C551" s="74"/>
      <c r="D551" s="46"/>
      <c r="E551" s="46"/>
      <c r="F551" s="46"/>
      <c r="G551" s="46"/>
      <c r="H551" s="46"/>
      <c r="I551" s="46"/>
      <c r="J551" s="74"/>
      <c r="K551" s="74"/>
      <c r="L551" s="74"/>
    </row>
    <row r="552" spans="1:12">
      <c r="A552" s="73"/>
      <c r="B552" s="75"/>
      <c r="C552" s="74"/>
      <c r="D552" s="46"/>
      <c r="E552" s="46"/>
      <c r="F552" s="46"/>
      <c r="G552" s="46"/>
      <c r="H552" s="46"/>
      <c r="I552" s="46"/>
      <c r="J552" s="74"/>
      <c r="K552" s="74"/>
      <c r="L552" s="74"/>
    </row>
    <row r="553" spans="1:12">
      <c r="A553" s="73"/>
      <c r="B553" s="75"/>
      <c r="C553" s="74"/>
      <c r="D553" s="46"/>
      <c r="E553" s="46"/>
      <c r="F553" s="46"/>
      <c r="G553" s="46"/>
      <c r="H553" s="46"/>
      <c r="I553" s="46"/>
      <c r="J553" s="74"/>
      <c r="K553" s="74"/>
      <c r="L553" s="74"/>
    </row>
  </sheetData>
  <mergeCells count="287">
    <mergeCell ref="K10:K17"/>
    <mergeCell ref="A8:L8"/>
    <mergeCell ref="A9:L9"/>
    <mergeCell ref="E5:I5"/>
    <mergeCell ref="A229:A236"/>
    <mergeCell ref="A91:L91"/>
    <mergeCell ref="B75:B82"/>
    <mergeCell ref="A75:A82"/>
    <mergeCell ref="B229:B236"/>
    <mergeCell ref="J229:J236"/>
    <mergeCell ref="K229:K236"/>
    <mergeCell ref="A221:A228"/>
    <mergeCell ref="B221:B228"/>
    <mergeCell ref="J221:J228"/>
    <mergeCell ref="K221:K228"/>
    <mergeCell ref="J5:J6"/>
    <mergeCell ref="A10:A17"/>
    <mergeCell ref="B10:B17"/>
    <mergeCell ref="K75:K82"/>
    <mergeCell ref="J75:J82"/>
    <mergeCell ref="K205:K212"/>
    <mergeCell ref="K213:K220"/>
    <mergeCell ref="A42:A49"/>
    <mergeCell ref="B42:B49"/>
    <mergeCell ref="A1:L3"/>
    <mergeCell ref="K117:K124"/>
    <mergeCell ref="J125:J132"/>
    <mergeCell ref="K125:K132"/>
    <mergeCell ref="J133:J140"/>
    <mergeCell ref="K133:K140"/>
    <mergeCell ref="J141:J148"/>
    <mergeCell ref="K141:K148"/>
    <mergeCell ref="J149:J156"/>
    <mergeCell ref="K149:K156"/>
    <mergeCell ref="J18:J25"/>
    <mergeCell ref="K18:K25"/>
    <mergeCell ref="A18:A25"/>
    <mergeCell ref="B18:B25"/>
    <mergeCell ref="A34:A41"/>
    <mergeCell ref="B34:B41"/>
    <mergeCell ref="J10:J17"/>
    <mergeCell ref="B26:B33"/>
    <mergeCell ref="J26:J33"/>
    <mergeCell ref="K26:K33"/>
    <mergeCell ref="A59:A66"/>
    <mergeCell ref="B59:B66"/>
    <mergeCell ref="K59:K66"/>
    <mergeCell ref="J59:J66"/>
    <mergeCell ref="A421:A428"/>
    <mergeCell ref="B421:B428"/>
    <mergeCell ref="A429:A436"/>
    <mergeCell ref="B429:B436"/>
    <mergeCell ref="J413:J420"/>
    <mergeCell ref="K413:K420"/>
    <mergeCell ref="J421:J428"/>
    <mergeCell ref="K421:K428"/>
    <mergeCell ref="J429:J436"/>
    <mergeCell ref="K429:K436"/>
    <mergeCell ref="A413:A420"/>
    <mergeCell ref="B413:B420"/>
    <mergeCell ref="J42:J49"/>
    <mergeCell ref="K42:K49"/>
    <mergeCell ref="A26:A33"/>
    <mergeCell ref="A83:A90"/>
    <mergeCell ref="A101:A108"/>
    <mergeCell ref="B101:B108"/>
    <mergeCell ref="J101:J108"/>
    <mergeCell ref="K101:K108"/>
    <mergeCell ref="K5:L5"/>
    <mergeCell ref="B5:B6"/>
    <mergeCell ref="C5:C6"/>
    <mergeCell ref="D5:D6"/>
    <mergeCell ref="A5:A6"/>
    <mergeCell ref="B83:B90"/>
    <mergeCell ref="K83:K90"/>
    <mergeCell ref="J83:J90"/>
    <mergeCell ref="K67:K74"/>
    <mergeCell ref="J67:J74"/>
    <mergeCell ref="B67:B74"/>
    <mergeCell ref="A67:A74"/>
    <mergeCell ref="A50:L50"/>
    <mergeCell ref="A51:A58"/>
    <mergeCell ref="B51:B58"/>
    <mergeCell ref="J51:J58"/>
    <mergeCell ref="K51:K58"/>
    <mergeCell ref="J34:J41"/>
    <mergeCell ref="K34:K41"/>
    <mergeCell ref="A157:A164"/>
    <mergeCell ref="B157:B164"/>
    <mergeCell ref="J157:J164"/>
    <mergeCell ref="K157:K164"/>
    <mergeCell ref="A92:B92"/>
    <mergeCell ref="A109:A116"/>
    <mergeCell ref="B109:B116"/>
    <mergeCell ref="A117:A124"/>
    <mergeCell ref="B117:B124"/>
    <mergeCell ref="A125:A132"/>
    <mergeCell ref="B125:B132"/>
    <mergeCell ref="A133:A140"/>
    <mergeCell ref="B133:B140"/>
    <mergeCell ref="A141:A148"/>
    <mergeCell ref="B141:B148"/>
    <mergeCell ref="A149:A156"/>
    <mergeCell ref="B149:B156"/>
    <mergeCell ref="J109:J116"/>
    <mergeCell ref="K109:K116"/>
    <mergeCell ref="J117:J124"/>
    <mergeCell ref="A93:A100"/>
    <mergeCell ref="B93:B100"/>
    <mergeCell ref="J92:J100"/>
    <mergeCell ref="K92:K100"/>
    <mergeCell ref="A181:A188"/>
    <mergeCell ref="B181:B188"/>
    <mergeCell ref="J181:J188"/>
    <mergeCell ref="K181:K188"/>
    <mergeCell ref="A189:A196"/>
    <mergeCell ref="B189:B196"/>
    <mergeCell ref="J189:J196"/>
    <mergeCell ref="K189:K196"/>
    <mergeCell ref="J165:J172"/>
    <mergeCell ref="K165:K172"/>
    <mergeCell ref="A173:A180"/>
    <mergeCell ref="B173:B180"/>
    <mergeCell ref="J173:J180"/>
    <mergeCell ref="K173:K180"/>
    <mergeCell ref="A165:A172"/>
    <mergeCell ref="B165:B172"/>
    <mergeCell ref="A255:A262"/>
    <mergeCell ref="B255:B262"/>
    <mergeCell ref="J247:J254"/>
    <mergeCell ref="K247:K254"/>
    <mergeCell ref="J255:J262"/>
    <mergeCell ref="K255:K262"/>
    <mergeCell ref="B197:B204"/>
    <mergeCell ref="A197:A204"/>
    <mergeCell ref="J197:J204"/>
    <mergeCell ref="K197:K204"/>
    <mergeCell ref="A247:A254"/>
    <mergeCell ref="B247:B254"/>
    <mergeCell ref="A239:A246"/>
    <mergeCell ref="B239:B246"/>
    <mergeCell ref="J238:J246"/>
    <mergeCell ref="K238:K246"/>
    <mergeCell ref="A237:L237"/>
    <mergeCell ref="A238:B238"/>
    <mergeCell ref="A205:A212"/>
    <mergeCell ref="B205:B212"/>
    <mergeCell ref="A213:A220"/>
    <mergeCell ref="B213:B220"/>
    <mergeCell ref="J205:J212"/>
    <mergeCell ref="J213:J220"/>
    <mergeCell ref="A287:L287"/>
    <mergeCell ref="A288:B288"/>
    <mergeCell ref="A263:A270"/>
    <mergeCell ref="B263:B270"/>
    <mergeCell ref="J263:J270"/>
    <mergeCell ref="K263:K270"/>
    <mergeCell ref="A271:A278"/>
    <mergeCell ref="B271:B278"/>
    <mergeCell ref="J271:J278"/>
    <mergeCell ref="B279:B286"/>
    <mergeCell ref="A279:A286"/>
    <mergeCell ref="K271:K278"/>
    <mergeCell ref="J279:J286"/>
    <mergeCell ref="K279:K286"/>
    <mergeCell ref="A289:A296"/>
    <mergeCell ref="B289:B296"/>
    <mergeCell ref="J288:J296"/>
    <mergeCell ref="K288:K296"/>
    <mergeCell ref="A297:A304"/>
    <mergeCell ref="B297:B304"/>
    <mergeCell ref="J297:J304"/>
    <mergeCell ref="K297:K304"/>
    <mergeCell ref="J305:J312"/>
    <mergeCell ref="K305:K312"/>
    <mergeCell ref="A305:A312"/>
    <mergeCell ref="B305:B312"/>
    <mergeCell ref="A313:A320"/>
    <mergeCell ref="J313:J320"/>
    <mergeCell ref="K313:K320"/>
    <mergeCell ref="A321:A328"/>
    <mergeCell ref="B321:B328"/>
    <mergeCell ref="J321:J328"/>
    <mergeCell ref="K321:K328"/>
    <mergeCell ref="A345:L345"/>
    <mergeCell ref="A346:B346"/>
    <mergeCell ref="B313:B320"/>
    <mergeCell ref="A337:A344"/>
    <mergeCell ref="B337:B344"/>
    <mergeCell ref="J337:J344"/>
    <mergeCell ref="K337:K344"/>
    <mergeCell ref="K371:K378"/>
    <mergeCell ref="K379:K386"/>
    <mergeCell ref="A363:A370"/>
    <mergeCell ref="B363:B370"/>
    <mergeCell ref="A371:A378"/>
    <mergeCell ref="B371:B378"/>
    <mergeCell ref="A329:A336"/>
    <mergeCell ref="B329:B336"/>
    <mergeCell ref="K329:K336"/>
    <mergeCell ref="J329:J336"/>
    <mergeCell ref="A379:A386"/>
    <mergeCell ref="B379:B386"/>
    <mergeCell ref="J363:J370"/>
    <mergeCell ref="J371:J378"/>
    <mergeCell ref="J379:J386"/>
    <mergeCell ref="J346:J354"/>
    <mergeCell ref="K346:K354"/>
    <mergeCell ref="A347:A354"/>
    <mergeCell ref="B347:B354"/>
    <mergeCell ref="A355:A362"/>
    <mergeCell ref="B355:B362"/>
    <mergeCell ref="J355:J362"/>
    <mergeCell ref="K355:K362"/>
    <mergeCell ref="K363:K370"/>
    <mergeCell ref="J388:J396"/>
    <mergeCell ref="K388:K396"/>
    <mergeCell ref="A389:A396"/>
    <mergeCell ref="B389:B396"/>
    <mergeCell ref="J397:J404"/>
    <mergeCell ref="K397:K404"/>
    <mergeCell ref="A397:A404"/>
    <mergeCell ref="B397:B404"/>
    <mergeCell ref="A405:A412"/>
    <mergeCell ref="B405:B412"/>
    <mergeCell ref="J405:J412"/>
    <mergeCell ref="K405:K412"/>
    <mergeCell ref="A388:B388"/>
    <mergeCell ref="J470:J477"/>
    <mergeCell ref="K470:K477"/>
    <mergeCell ref="A453:A460"/>
    <mergeCell ref="B453:B460"/>
    <mergeCell ref="J437:J444"/>
    <mergeCell ref="K437:K444"/>
    <mergeCell ref="J445:J452"/>
    <mergeCell ref="K445:K452"/>
    <mergeCell ref="J453:J460"/>
    <mergeCell ref="K453:K460"/>
    <mergeCell ref="A445:A452"/>
    <mergeCell ref="B445:B452"/>
    <mergeCell ref="A461:L461"/>
    <mergeCell ref="A437:A444"/>
    <mergeCell ref="B437:B444"/>
    <mergeCell ref="A495:A502"/>
    <mergeCell ref="B495:B502"/>
    <mergeCell ref="J495:J502"/>
    <mergeCell ref="K495:K502"/>
    <mergeCell ref="A503:A510"/>
    <mergeCell ref="B503:B510"/>
    <mergeCell ref="J503:J510"/>
    <mergeCell ref="K503:K510"/>
    <mergeCell ref="A387:L387"/>
    <mergeCell ref="A486:L486"/>
    <mergeCell ref="A487:A494"/>
    <mergeCell ref="B487:B494"/>
    <mergeCell ref="J487:J494"/>
    <mergeCell ref="K487:K494"/>
    <mergeCell ref="J478:J485"/>
    <mergeCell ref="K478:K485"/>
    <mergeCell ref="B478:B485"/>
    <mergeCell ref="A478:A485"/>
    <mergeCell ref="A462:A469"/>
    <mergeCell ref="B462:B469"/>
    <mergeCell ref="J462:J469"/>
    <mergeCell ref="K462:K469"/>
    <mergeCell ref="A470:A477"/>
    <mergeCell ref="B470:B477"/>
    <mergeCell ref="A543:A550"/>
    <mergeCell ref="B543:B550"/>
    <mergeCell ref="J543:J550"/>
    <mergeCell ref="K543:K550"/>
    <mergeCell ref="A511:A518"/>
    <mergeCell ref="B511:B518"/>
    <mergeCell ref="J511:J518"/>
    <mergeCell ref="K511:K518"/>
    <mergeCell ref="A527:A534"/>
    <mergeCell ref="B527:B534"/>
    <mergeCell ref="J527:J534"/>
    <mergeCell ref="K527:K534"/>
    <mergeCell ref="A519:A526"/>
    <mergeCell ref="B519:B526"/>
    <mergeCell ref="J519:J526"/>
    <mergeCell ref="K519:K526"/>
    <mergeCell ref="A535:A542"/>
    <mergeCell ref="B535:B542"/>
    <mergeCell ref="J535:J542"/>
    <mergeCell ref="K535:K542"/>
  </mergeCells>
  <pageMargins left="0.7" right="0.7" top="0.41" bottom="0.26" header="0.3" footer="0.3"/>
  <pageSetup paperSize="9" scale="50" firstPageNumber="38" fitToHeight="0" orientation="portrait" useFirstPageNumber="1" r:id="rId1"/>
  <headerFooter>
    <oddHeader>&amp;C&amp;12&amp;P</oddHeader>
  </headerFooter>
</worksheet>
</file>

<file path=xl/worksheets/sheet11.xml><?xml version="1.0" encoding="utf-8"?>
<worksheet xmlns="http://schemas.openxmlformats.org/spreadsheetml/2006/main" xmlns:r="http://schemas.openxmlformats.org/officeDocument/2006/relationships">
  <sheetPr>
    <pageSetUpPr fitToPage="1"/>
  </sheetPr>
  <dimension ref="A1:M37"/>
  <sheetViews>
    <sheetView view="pageLayout" topLeftCell="A25" workbookViewId="0">
      <selection activeCell="H35" sqref="H35:J35"/>
    </sheetView>
  </sheetViews>
  <sheetFormatPr defaultRowHeight="12.75"/>
  <cols>
    <col min="1" max="1" width="29.85546875" style="201" customWidth="1"/>
    <col min="2" max="2" width="18.140625" style="190" customWidth="1"/>
    <col min="3" max="3" width="9.5703125" style="190" bestFit="1" customWidth="1"/>
    <col min="4" max="7" width="9.28515625" style="190" bestFit="1" customWidth="1"/>
    <col min="8" max="8" width="8.5703125" style="190" customWidth="1"/>
    <col min="9" max="9" width="12.42578125" style="190" customWidth="1"/>
    <col min="10" max="10" width="12.5703125" style="190" customWidth="1"/>
    <col min="11" max="16384" width="9.140625" style="190"/>
  </cols>
  <sheetData>
    <row r="1" spans="1:13">
      <c r="A1" s="411" t="s">
        <v>603</v>
      </c>
      <c r="B1" s="411"/>
      <c r="C1" s="411"/>
      <c r="D1" s="411"/>
      <c r="E1" s="411"/>
      <c r="F1" s="411"/>
      <c r="G1" s="411"/>
      <c r="H1" s="411"/>
      <c r="I1" s="411"/>
      <c r="J1" s="411"/>
    </row>
    <row r="2" spans="1:13" ht="42" customHeight="1">
      <c r="A2" s="411"/>
      <c r="B2" s="411"/>
      <c r="C2" s="411"/>
      <c r="D2" s="411"/>
      <c r="E2" s="411"/>
      <c r="F2" s="411"/>
      <c r="G2" s="411"/>
      <c r="H2" s="411"/>
      <c r="I2" s="411"/>
      <c r="J2" s="411"/>
    </row>
    <row r="3" spans="1:13" ht="45" customHeight="1">
      <c r="A3" s="411"/>
      <c r="B3" s="411"/>
      <c r="C3" s="411"/>
      <c r="D3" s="411"/>
      <c r="E3" s="411"/>
      <c r="F3" s="411"/>
      <c r="G3" s="411"/>
      <c r="H3" s="411"/>
      <c r="I3" s="411"/>
      <c r="J3" s="411"/>
    </row>
    <row r="5" spans="1:13" ht="30">
      <c r="A5" s="191" t="s">
        <v>459</v>
      </c>
      <c r="B5" s="379" t="s">
        <v>460</v>
      </c>
      <c r="C5" s="380"/>
      <c r="D5" s="380"/>
      <c r="E5" s="380"/>
      <c r="F5" s="380"/>
      <c r="G5" s="380"/>
      <c r="H5" s="380"/>
      <c r="I5" s="380"/>
      <c r="J5" s="381"/>
    </row>
    <row r="6" spans="1:13" ht="45">
      <c r="A6" s="191" t="s">
        <v>461</v>
      </c>
      <c r="B6" s="379" t="s">
        <v>810</v>
      </c>
      <c r="C6" s="380"/>
      <c r="D6" s="380"/>
      <c r="E6" s="380"/>
      <c r="F6" s="380"/>
      <c r="G6" s="380"/>
      <c r="H6" s="380"/>
      <c r="I6" s="380"/>
      <c r="J6" s="381"/>
    </row>
    <row r="7" spans="1:13" ht="15">
      <c r="A7" s="191" t="s">
        <v>462</v>
      </c>
      <c r="B7" s="379" t="s">
        <v>810</v>
      </c>
      <c r="C7" s="380"/>
      <c r="D7" s="380"/>
      <c r="E7" s="380"/>
      <c r="F7" s="380"/>
      <c r="G7" s="380"/>
      <c r="H7" s="380"/>
      <c r="I7" s="380"/>
      <c r="J7" s="381"/>
    </row>
    <row r="8" spans="1:13" ht="15">
      <c r="A8" s="191" t="s">
        <v>463</v>
      </c>
      <c r="B8" s="379" t="s">
        <v>464</v>
      </c>
      <c r="C8" s="380"/>
      <c r="D8" s="380"/>
      <c r="E8" s="380"/>
      <c r="F8" s="380"/>
      <c r="G8" s="380"/>
      <c r="H8" s="380"/>
      <c r="I8" s="380"/>
      <c r="J8" s="381"/>
    </row>
    <row r="9" spans="1:13" ht="30">
      <c r="A9" s="324" t="s">
        <v>465</v>
      </c>
      <c r="B9" s="161" t="s">
        <v>424</v>
      </c>
      <c r="C9" s="161" t="s">
        <v>425</v>
      </c>
      <c r="D9" s="161" t="s">
        <v>426</v>
      </c>
      <c r="E9" s="161" t="s">
        <v>427</v>
      </c>
      <c r="F9" s="161" t="s">
        <v>428</v>
      </c>
      <c r="G9" s="161" t="s">
        <v>429</v>
      </c>
      <c r="H9" s="161" t="s">
        <v>430</v>
      </c>
      <c r="I9" s="161" t="s">
        <v>404</v>
      </c>
      <c r="J9" s="161" t="s">
        <v>405</v>
      </c>
    </row>
    <row r="10" spans="1:13" ht="135">
      <c r="A10" s="325"/>
      <c r="B10" s="164" t="s">
        <v>917</v>
      </c>
      <c r="C10" s="161">
        <v>14.7</v>
      </c>
      <c r="D10" s="161">
        <v>15.1</v>
      </c>
      <c r="E10" s="161">
        <v>16.5</v>
      </c>
      <c r="F10" s="161">
        <v>18</v>
      </c>
      <c r="G10" s="161">
        <v>19.600000000000001</v>
      </c>
      <c r="H10" s="161">
        <v>23</v>
      </c>
      <c r="I10" s="161">
        <v>28</v>
      </c>
      <c r="J10" s="161">
        <v>32</v>
      </c>
    </row>
    <row r="11" spans="1:13" ht="180">
      <c r="A11" s="410"/>
      <c r="B11" s="165" t="s">
        <v>924</v>
      </c>
      <c r="C11" s="161"/>
      <c r="D11" s="161"/>
      <c r="E11" s="161"/>
      <c r="F11" s="161"/>
      <c r="G11" s="161">
        <v>64</v>
      </c>
      <c r="H11" s="161">
        <v>66.5</v>
      </c>
      <c r="I11" s="161">
        <v>69.5</v>
      </c>
      <c r="J11" s="161">
        <v>73</v>
      </c>
    </row>
    <row r="12" spans="1:13" ht="225">
      <c r="A12" s="410"/>
      <c r="B12" s="165" t="s">
        <v>925</v>
      </c>
      <c r="C12" s="161"/>
      <c r="D12" s="161"/>
      <c r="E12" s="147"/>
      <c r="F12" s="161"/>
      <c r="G12" s="161">
        <v>14</v>
      </c>
      <c r="H12" s="161">
        <v>19</v>
      </c>
      <c r="I12" s="161">
        <v>26</v>
      </c>
      <c r="J12" s="161">
        <v>31</v>
      </c>
    </row>
    <row r="13" spans="1:13" ht="225">
      <c r="A13" s="269"/>
      <c r="B13" s="165" t="s">
        <v>926</v>
      </c>
      <c r="C13" s="161"/>
      <c r="D13" s="161"/>
      <c r="E13" s="161"/>
      <c r="F13" s="161"/>
      <c r="G13" s="161">
        <v>4</v>
      </c>
      <c r="H13" s="161">
        <v>6</v>
      </c>
      <c r="I13" s="161">
        <v>9</v>
      </c>
      <c r="J13" s="161">
        <v>13</v>
      </c>
    </row>
    <row r="14" spans="1:13" ht="15">
      <c r="A14" s="324" t="s">
        <v>466</v>
      </c>
      <c r="B14" s="321" t="s">
        <v>467</v>
      </c>
      <c r="C14" s="322"/>
      <c r="D14" s="322"/>
      <c r="E14" s="322"/>
      <c r="F14" s="322"/>
      <c r="G14" s="322"/>
      <c r="H14" s="322"/>
      <c r="I14" s="322"/>
      <c r="J14" s="323"/>
    </row>
    <row r="15" spans="1:13" ht="25.5" customHeight="1">
      <c r="A15" s="325"/>
      <c r="B15" s="405" t="s">
        <v>468</v>
      </c>
      <c r="C15" s="405"/>
      <c r="D15" s="405"/>
      <c r="E15" s="405"/>
      <c r="F15" s="405"/>
      <c r="G15" s="405"/>
      <c r="H15" s="405"/>
      <c r="I15" s="405"/>
      <c r="J15" s="405"/>
      <c r="K15" s="192"/>
      <c r="L15" s="192"/>
      <c r="M15" s="192"/>
    </row>
    <row r="16" spans="1:13">
      <c r="A16" s="325"/>
      <c r="B16" s="369" t="s">
        <v>469</v>
      </c>
      <c r="C16" s="406"/>
      <c r="D16" s="406"/>
      <c r="E16" s="406"/>
      <c r="F16" s="406"/>
      <c r="G16" s="406"/>
      <c r="H16" s="406"/>
      <c r="I16" s="406"/>
      <c r="J16" s="407"/>
      <c r="K16" s="192"/>
      <c r="L16" s="192"/>
      <c r="M16" s="192"/>
    </row>
    <row r="17" spans="1:13" ht="40.5" customHeight="1">
      <c r="A17" s="326"/>
      <c r="B17" s="371"/>
      <c r="C17" s="408"/>
      <c r="D17" s="408"/>
      <c r="E17" s="408"/>
      <c r="F17" s="408"/>
      <c r="G17" s="408"/>
      <c r="H17" s="408"/>
      <c r="I17" s="408"/>
      <c r="J17" s="409"/>
      <c r="K17" s="193"/>
      <c r="L17" s="193"/>
      <c r="M17" s="193"/>
    </row>
    <row r="18" spans="1:13" ht="25.5" customHeight="1">
      <c r="A18" s="324" t="s">
        <v>470</v>
      </c>
      <c r="B18" s="161" t="s">
        <v>442</v>
      </c>
      <c r="C18" s="161" t="s">
        <v>425</v>
      </c>
      <c r="D18" s="161" t="s">
        <v>426</v>
      </c>
      <c r="E18" s="161" t="s">
        <v>427</v>
      </c>
      <c r="F18" s="161" t="s">
        <v>428</v>
      </c>
      <c r="G18" s="161" t="s">
        <v>429</v>
      </c>
      <c r="H18" s="161" t="s">
        <v>430</v>
      </c>
      <c r="I18" s="161" t="s">
        <v>404</v>
      </c>
      <c r="J18" s="161" t="s">
        <v>405</v>
      </c>
      <c r="K18" s="192"/>
      <c r="L18" s="192"/>
      <c r="M18" s="192"/>
    </row>
    <row r="19" spans="1:13" ht="15">
      <c r="A19" s="325"/>
      <c r="B19" s="405" t="s">
        <v>467</v>
      </c>
      <c r="C19" s="405"/>
      <c r="D19" s="405"/>
      <c r="E19" s="405"/>
      <c r="F19" s="405"/>
      <c r="G19" s="405"/>
      <c r="H19" s="405"/>
      <c r="I19" s="405"/>
      <c r="J19" s="405"/>
    </row>
    <row r="20" spans="1:13" ht="120">
      <c r="A20" s="325"/>
      <c r="B20" s="164" t="s">
        <v>471</v>
      </c>
      <c r="C20" s="69">
        <v>7114</v>
      </c>
      <c r="D20" s="69">
        <v>7114</v>
      </c>
      <c r="E20" s="69">
        <v>7500</v>
      </c>
      <c r="F20" s="69">
        <v>8000</v>
      </c>
      <c r="G20" s="69">
        <v>9000</v>
      </c>
      <c r="H20" s="69">
        <v>10000</v>
      </c>
      <c r="I20" s="69">
        <v>10000</v>
      </c>
      <c r="J20" s="69">
        <v>10000</v>
      </c>
    </row>
    <row r="21" spans="1:13" ht="165">
      <c r="A21" s="325"/>
      <c r="B21" s="164" t="s">
        <v>843</v>
      </c>
      <c r="C21" s="69"/>
      <c r="D21" s="69"/>
      <c r="E21" s="69"/>
      <c r="F21" s="69"/>
      <c r="G21" s="194">
        <v>44.3</v>
      </c>
      <c r="H21" s="194">
        <v>45.4</v>
      </c>
      <c r="I21" s="194">
        <v>46.3</v>
      </c>
      <c r="J21" s="194">
        <v>46.2</v>
      </c>
    </row>
    <row r="22" spans="1:13" ht="27" customHeight="1">
      <c r="A22" s="325"/>
      <c r="B22" s="321" t="s">
        <v>468</v>
      </c>
      <c r="C22" s="322"/>
      <c r="D22" s="322"/>
      <c r="E22" s="322"/>
      <c r="F22" s="322"/>
      <c r="G22" s="322"/>
      <c r="H22" s="322"/>
      <c r="I22" s="322"/>
      <c r="J22" s="323"/>
    </row>
    <row r="23" spans="1:13" ht="90">
      <c r="A23" s="325"/>
      <c r="B23" s="164" t="s">
        <v>472</v>
      </c>
      <c r="C23" s="69">
        <v>2500</v>
      </c>
      <c r="D23" s="69">
        <v>2550</v>
      </c>
      <c r="E23" s="69">
        <v>2600</v>
      </c>
      <c r="F23" s="69">
        <v>2650</v>
      </c>
      <c r="G23" s="69">
        <v>2700</v>
      </c>
      <c r="H23" s="69">
        <v>2800</v>
      </c>
      <c r="I23" s="69">
        <v>2800</v>
      </c>
      <c r="J23" s="69">
        <v>2800</v>
      </c>
    </row>
    <row r="24" spans="1:13" ht="29.25" customHeight="1">
      <c r="A24" s="325"/>
      <c r="B24" s="321" t="s">
        <v>146</v>
      </c>
      <c r="C24" s="322"/>
      <c r="D24" s="322"/>
      <c r="E24" s="322"/>
      <c r="F24" s="322"/>
      <c r="G24" s="322"/>
      <c r="H24" s="322"/>
      <c r="I24" s="322"/>
      <c r="J24" s="323"/>
    </row>
    <row r="25" spans="1:13" ht="105">
      <c r="A25" s="325"/>
      <c r="B25" s="164" t="s">
        <v>342</v>
      </c>
      <c r="C25" s="161">
        <v>25</v>
      </c>
      <c r="D25" s="161">
        <v>25</v>
      </c>
      <c r="E25" s="161">
        <v>25</v>
      </c>
      <c r="F25" s="161">
        <v>25</v>
      </c>
      <c r="G25" s="161">
        <v>25</v>
      </c>
      <c r="H25" s="161">
        <v>25</v>
      </c>
      <c r="I25" s="161">
        <v>25</v>
      </c>
      <c r="J25" s="161">
        <v>25</v>
      </c>
    </row>
    <row r="26" spans="1:13" ht="21.75" customHeight="1">
      <c r="A26" s="405" t="s">
        <v>473</v>
      </c>
      <c r="B26" s="321" t="s">
        <v>5</v>
      </c>
      <c r="C26" s="322"/>
      <c r="D26" s="322"/>
      <c r="E26" s="322"/>
      <c r="F26" s="322"/>
      <c r="G26" s="322"/>
      <c r="H26" s="322"/>
      <c r="I26" s="322"/>
      <c r="J26" s="323"/>
    </row>
    <row r="27" spans="1:13" ht="21.75" customHeight="1">
      <c r="A27" s="405"/>
      <c r="B27" s="321" t="s">
        <v>474</v>
      </c>
      <c r="C27" s="322"/>
      <c r="D27" s="322"/>
      <c r="E27" s="322"/>
      <c r="F27" s="322"/>
      <c r="G27" s="322"/>
      <c r="H27" s="322"/>
      <c r="I27" s="322"/>
      <c r="J27" s="323"/>
    </row>
    <row r="28" spans="1:13" ht="26.25" customHeight="1">
      <c r="A28" s="82" t="s">
        <v>475</v>
      </c>
      <c r="B28" s="321" t="s">
        <v>883</v>
      </c>
      <c r="C28" s="322"/>
      <c r="D28" s="322"/>
      <c r="E28" s="322"/>
      <c r="F28" s="322"/>
      <c r="G28" s="322"/>
      <c r="H28" s="322"/>
      <c r="I28" s="322"/>
      <c r="J28" s="323"/>
    </row>
    <row r="29" spans="1:13" ht="39" customHeight="1">
      <c r="A29" s="405" t="s">
        <v>476</v>
      </c>
      <c r="B29" s="161" t="s">
        <v>451</v>
      </c>
      <c r="C29" s="162" t="s">
        <v>452</v>
      </c>
      <c r="D29" s="161" t="s">
        <v>426</v>
      </c>
      <c r="E29" s="161" t="s">
        <v>427</v>
      </c>
      <c r="F29" s="161" t="s">
        <v>428</v>
      </c>
      <c r="G29" s="161" t="s">
        <v>429</v>
      </c>
      <c r="H29" s="161" t="s">
        <v>430</v>
      </c>
      <c r="I29" s="161" t="s">
        <v>404</v>
      </c>
      <c r="J29" s="161" t="s">
        <v>405</v>
      </c>
    </row>
    <row r="30" spans="1:13" ht="45">
      <c r="A30" s="405"/>
      <c r="B30" s="164" t="s">
        <v>453</v>
      </c>
      <c r="C30" s="163">
        <f>'пп 2'!E263</f>
        <v>2822.6</v>
      </c>
      <c r="D30" s="166">
        <f>'пп 2'!E264</f>
        <v>0</v>
      </c>
      <c r="E30" s="195">
        <f>'пп 2'!E265</f>
        <v>0</v>
      </c>
      <c r="F30" s="166">
        <f>'пп 2'!E266</f>
        <v>0</v>
      </c>
      <c r="G30" s="166">
        <f>'пп 2'!E267</f>
        <v>2822.6</v>
      </c>
      <c r="H30" s="166">
        <f>'пп 2'!E268</f>
        <v>0</v>
      </c>
      <c r="I30" s="94">
        <f>'пп 2'!E269</f>
        <v>0</v>
      </c>
      <c r="J30" s="94">
        <f>'пп 2'!E270</f>
        <v>0</v>
      </c>
    </row>
    <row r="31" spans="1:13" ht="45">
      <c r="A31" s="405"/>
      <c r="B31" s="164" t="s">
        <v>454</v>
      </c>
      <c r="C31" s="163">
        <f>'пп 2'!F263</f>
        <v>67650.100000000006</v>
      </c>
      <c r="D31" s="166">
        <f>'пп 2'!F264</f>
        <v>5379.5</v>
      </c>
      <c r="E31" s="195">
        <f>'пп 2'!F265</f>
        <v>5921.3</v>
      </c>
      <c r="F31" s="166">
        <f>'пп 2'!F266</f>
        <v>8314.7000000000007</v>
      </c>
      <c r="G31" s="166">
        <f>'пп 2'!F267</f>
        <v>23652.400000000001</v>
      </c>
      <c r="H31" s="166">
        <f>'пп 2'!F268</f>
        <v>8127.4</v>
      </c>
      <c r="I31" s="94">
        <f>'пп 2'!F269</f>
        <v>8127.4</v>
      </c>
      <c r="J31" s="94">
        <f>'пп 2'!F270</f>
        <v>8127.4</v>
      </c>
    </row>
    <row r="32" spans="1:13" ht="27.75" customHeight="1">
      <c r="A32" s="405"/>
      <c r="B32" s="164" t="s">
        <v>455</v>
      </c>
      <c r="C32" s="163">
        <f>'пп 2'!G263</f>
        <v>66106.2</v>
      </c>
      <c r="D32" s="166">
        <f>'пп 2'!G264</f>
        <v>4632</v>
      </c>
      <c r="E32" s="166">
        <f>'пп 2'!G265</f>
        <v>6415.8</v>
      </c>
      <c r="F32" s="166">
        <f>'пп 2'!G266</f>
        <v>9519.1</v>
      </c>
      <c r="G32" s="166">
        <f>'пп 2'!G267</f>
        <v>15404.8</v>
      </c>
      <c r="H32" s="166">
        <f>'пп 2'!G268</f>
        <v>12231.699999999999</v>
      </c>
      <c r="I32" s="94">
        <f>'пп 2'!G269</f>
        <v>8586.4</v>
      </c>
      <c r="J32" s="94">
        <f>'пп 2'!G270</f>
        <v>9316.4</v>
      </c>
    </row>
    <row r="33" spans="1:10" ht="30">
      <c r="A33" s="405"/>
      <c r="B33" s="164" t="s">
        <v>456</v>
      </c>
      <c r="C33" s="163">
        <f t="shared" ref="C33:C34" si="0">SUM(D33:J33)</f>
        <v>1983.6000000000001</v>
      </c>
      <c r="D33" s="166">
        <f>'пп 2'!H264</f>
        <v>0</v>
      </c>
      <c r="E33" s="166">
        <f>'пп 2'!H265</f>
        <v>0</v>
      </c>
      <c r="F33" s="166">
        <f>'пп 2'!H266</f>
        <v>0</v>
      </c>
      <c r="G33" s="166">
        <f>'пп 2'!H267</f>
        <v>0</v>
      </c>
      <c r="H33" s="166">
        <f>'пп 2'!H268</f>
        <v>661.2</v>
      </c>
      <c r="I33" s="94">
        <f>'пп 2'!H269</f>
        <v>661.2</v>
      </c>
      <c r="J33" s="94">
        <f>'пп 2'!H270</f>
        <v>661.2</v>
      </c>
    </row>
    <row r="34" spans="1:10" ht="45">
      <c r="A34" s="405"/>
      <c r="B34" s="164" t="s">
        <v>457</v>
      </c>
      <c r="C34" s="163">
        <f t="shared" si="0"/>
        <v>0</v>
      </c>
      <c r="D34" s="166">
        <f>'пп 2'!I264</f>
        <v>0</v>
      </c>
      <c r="E34" s="166">
        <f>'пп 2'!I265</f>
        <v>0</v>
      </c>
      <c r="F34" s="166">
        <f>'пп 2'!I266</f>
        <v>0</v>
      </c>
      <c r="G34" s="166">
        <f>'пп 2'!I267</f>
        <v>0</v>
      </c>
      <c r="H34" s="166">
        <f>'пп 2'!I268</f>
        <v>0</v>
      </c>
      <c r="I34" s="94">
        <f>'пп 2'!I269</f>
        <v>0</v>
      </c>
      <c r="J34" s="94">
        <f>'пп 2'!I270</f>
        <v>0</v>
      </c>
    </row>
    <row r="35" spans="1:10" s="197" customFormat="1" ht="28.5">
      <c r="A35" s="405"/>
      <c r="B35" s="196" t="s">
        <v>458</v>
      </c>
      <c r="C35" s="163">
        <f>SUM(D35:J35)</f>
        <v>138562.5</v>
      </c>
      <c r="D35" s="163">
        <f>SUM(D30:D34)</f>
        <v>10011.5</v>
      </c>
      <c r="E35" s="163">
        <f t="shared" ref="E35:J35" si="1">SUM(E30:E34)</f>
        <v>12337.1</v>
      </c>
      <c r="F35" s="163">
        <f>SUM(F30:F34)</f>
        <v>17833.800000000003</v>
      </c>
      <c r="G35" s="163">
        <f t="shared" si="1"/>
        <v>41879.800000000003</v>
      </c>
      <c r="H35" s="163">
        <f t="shared" si="1"/>
        <v>21020.3</v>
      </c>
      <c r="I35" s="163">
        <f t="shared" si="1"/>
        <v>17375</v>
      </c>
      <c r="J35" s="163">
        <f t="shared" si="1"/>
        <v>18105</v>
      </c>
    </row>
    <row r="36" spans="1:10">
      <c r="A36" s="198"/>
      <c r="B36" s="199"/>
      <c r="C36" s="199"/>
      <c r="D36" s="199"/>
      <c r="E36" s="199"/>
      <c r="F36" s="199"/>
      <c r="G36" s="200">
        <v>42495.4</v>
      </c>
      <c r="H36" s="200"/>
      <c r="I36" s="199"/>
      <c r="J36" s="199"/>
    </row>
    <row r="37" spans="1:10">
      <c r="A37" s="198"/>
      <c r="B37" s="199"/>
      <c r="C37" s="199"/>
      <c r="D37" s="199"/>
      <c r="E37" s="199"/>
      <c r="F37" s="199"/>
      <c r="G37" s="199"/>
      <c r="H37" s="199"/>
      <c r="I37" s="199"/>
      <c r="J37" s="199"/>
    </row>
  </sheetData>
  <mergeCells count="19">
    <mergeCell ref="A9:A13"/>
    <mergeCell ref="B8:J8"/>
    <mergeCell ref="B7:J7"/>
    <mergeCell ref="A1:J3"/>
    <mergeCell ref="B6:J6"/>
    <mergeCell ref="B5:J5"/>
    <mergeCell ref="B28:J28"/>
    <mergeCell ref="A29:A35"/>
    <mergeCell ref="A14:A17"/>
    <mergeCell ref="B14:J14"/>
    <mergeCell ref="B15:J15"/>
    <mergeCell ref="B16:J17"/>
    <mergeCell ref="B24:J24"/>
    <mergeCell ref="B22:J22"/>
    <mergeCell ref="A18:A25"/>
    <mergeCell ref="B19:J19"/>
    <mergeCell ref="A26:A27"/>
    <mergeCell ref="B26:J26"/>
    <mergeCell ref="B27:J27"/>
  </mergeCells>
  <pageMargins left="0.70866141732283472" right="0.70866141732283472" top="0.74803149606299213" bottom="0.74803149606299213" header="0.31496062992125984" footer="0.31496062992125984"/>
  <pageSetup paperSize="9" scale="56" firstPageNumber="49" fitToHeight="0" orientation="portrait" useFirstPageNumber="1" r:id="rId1"/>
  <headerFooter>
    <oddHeader>&amp;C&amp;12&amp;P</oddHeader>
  </headerFooter>
  <ignoredErrors>
    <ignoredError sqref="E30:E31" unlockedFormula="1"/>
  </ignoredErrors>
</worksheet>
</file>

<file path=xl/worksheets/sheet12.xml><?xml version="1.0" encoding="utf-8"?>
<worksheet xmlns="http://schemas.openxmlformats.org/spreadsheetml/2006/main" xmlns:r="http://schemas.openxmlformats.org/officeDocument/2006/relationships">
  <sheetPr>
    <pageSetUpPr fitToPage="1"/>
  </sheetPr>
  <dimension ref="A1"/>
  <sheetViews>
    <sheetView view="pageLayout" topLeftCell="C1" workbookViewId="0">
      <selection activeCell="K72" sqref="K72"/>
    </sheetView>
  </sheetViews>
  <sheetFormatPr defaultRowHeight="15"/>
  <sheetData/>
  <pageMargins left="0.70866141732283472" right="0.70866141732283472" top="0.74803149606299213" bottom="0.74803149606299213" header="0.31496062992125984" footer="0.31496062992125984"/>
  <pageSetup paperSize="9" scale="52" firstPageNumber="51" fitToHeight="0" orientation="portrait" useFirstPageNumber="1" r:id="rId1"/>
  <headerFooter>
    <oddHeader>&amp;C&amp;12&amp;P</oddHeader>
  </headerFooter>
  <drawing r:id="rId2"/>
</worksheet>
</file>

<file path=xl/worksheets/sheet13.xml><?xml version="1.0" encoding="utf-8"?>
<worksheet xmlns="http://schemas.openxmlformats.org/spreadsheetml/2006/main" xmlns:r="http://schemas.openxmlformats.org/officeDocument/2006/relationships">
  <sheetPr>
    <pageSetUpPr fitToPage="1"/>
  </sheetPr>
  <dimension ref="B2:I38"/>
  <sheetViews>
    <sheetView view="pageBreakPreview" topLeftCell="A15" zoomScale="60" workbookViewId="0">
      <selection activeCell="I37" sqref="I37"/>
    </sheetView>
  </sheetViews>
  <sheetFormatPr defaultRowHeight="15"/>
  <cols>
    <col min="1" max="1" width="7.5703125" style="83" customWidth="1"/>
    <col min="2" max="2" width="7" style="83" customWidth="1"/>
    <col min="3" max="3" width="17.140625" style="83" customWidth="1"/>
    <col min="4" max="6" width="9.140625" style="83"/>
    <col min="7" max="7" width="30.7109375" style="83" customWidth="1"/>
    <col min="8" max="8" width="18.7109375" style="83" customWidth="1"/>
    <col min="9" max="9" width="33.7109375" style="83" customWidth="1"/>
    <col min="10" max="16384" width="9.140625" style="83"/>
  </cols>
  <sheetData>
    <row r="2" spans="2:9">
      <c r="B2" s="412" t="s">
        <v>759</v>
      </c>
      <c r="C2" s="412"/>
      <c r="D2" s="412"/>
      <c r="E2" s="412"/>
      <c r="F2" s="412"/>
      <c r="G2" s="412"/>
      <c r="H2" s="412"/>
      <c r="I2" s="412"/>
    </row>
    <row r="3" spans="2:9" ht="39" customHeight="1">
      <c r="B3" s="412"/>
      <c r="C3" s="412"/>
      <c r="D3" s="412"/>
      <c r="E3" s="412"/>
      <c r="F3" s="412"/>
      <c r="G3" s="412"/>
      <c r="H3" s="412"/>
      <c r="I3" s="412"/>
    </row>
    <row r="4" spans="2:9" ht="15.75" thickBot="1"/>
    <row r="5" spans="2:9" ht="104.25" customHeight="1">
      <c r="B5" s="84" t="s">
        <v>644</v>
      </c>
      <c r="C5" s="415" t="s">
        <v>646</v>
      </c>
      <c r="D5" s="415" t="s">
        <v>647</v>
      </c>
      <c r="E5" s="415" t="s">
        <v>648</v>
      </c>
      <c r="F5" s="415" t="s">
        <v>649</v>
      </c>
      <c r="G5" s="415" t="s">
        <v>650</v>
      </c>
      <c r="H5" s="415" t="s">
        <v>651</v>
      </c>
      <c r="I5" s="415" t="s">
        <v>652</v>
      </c>
    </row>
    <row r="6" spans="2:9" ht="18" customHeight="1" thickBot="1">
      <c r="B6" s="85" t="s">
        <v>645</v>
      </c>
      <c r="C6" s="417"/>
      <c r="D6" s="417"/>
      <c r="E6" s="417"/>
      <c r="F6" s="417"/>
      <c r="G6" s="417"/>
      <c r="H6" s="417"/>
      <c r="I6" s="417"/>
    </row>
    <row r="7" spans="2:9" ht="19.5" customHeight="1" thickBot="1">
      <c r="B7" s="85">
        <v>1</v>
      </c>
      <c r="C7" s="86">
        <v>2</v>
      </c>
      <c r="D7" s="86">
        <v>3</v>
      </c>
      <c r="E7" s="86">
        <v>4</v>
      </c>
      <c r="F7" s="86">
        <v>5</v>
      </c>
      <c r="G7" s="86">
        <v>6</v>
      </c>
      <c r="H7" s="86">
        <v>7</v>
      </c>
      <c r="I7" s="86">
        <v>8</v>
      </c>
    </row>
    <row r="8" spans="2:9" ht="20.25" customHeight="1">
      <c r="B8" s="311" t="s">
        <v>743</v>
      </c>
      <c r="C8" s="420"/>
      <c r="D8" s="420"/>
      <c r="E8" s="420"/>
      <c r="F8" s="420"/>
      <c r="G8" s="420"/>
      <c r="H8" s="420"/>
      <c r="I8" s="312"/>
    </row>
    <row r="9" spans="2:9" ht="22.5" customHeight="1" thickBot="1">
      <c r="B9" s="315" t="s">
        <v>464</v>
      </c>
      <c r="C9" s="414"/>
      <c r="D9" s="414"/>
      <c r="E9" s="414"/>
      <c r="F9" s="414"/>
      <c r="G9" s="414"/>
      <c r="H9" s="414"/>
      <c r="I9" s="316"/>
    </row>
    <row r="10" spans="2:9" ht="39" customHeight="1">
      <c r="B10" s="415">
        <v>1</v>
      </c>
      <c r="C10" s="418" t="s">
        <v>918</v>
      </c>
      <c r="D10" s="415" t="s">
        <v>655</v>
      </c>
      <c r="E10" s="415" t="s">
        <v>656</v>
      </c>
      <c r="F10" s="418" t="s">
        <v>657</v>
      </c>
      <c r="G10" s="87" t="s">
        <v>675</v>
      </c>
      <c r="H10" s="418" t="s">
        <v>662</v>
      </c>
      <c r="I10" s="87" t="s">
        <v>745</v>
      </c>
    </row>
    <row r="11" spans="2:9" ht="73.5" customHeight="1">
      <c r="B11" s="416"/>
      <c r="C11" s="419"/>
      <c r="D11" s="416"/>
      <c r="E11" s="416"/>
      <c r="F11" s="419"/>
      <c r="G11" s="87" t="s">
        <v>844</v>
      </c>
      <c r="H11" s="419"/>
      <c r="I11" s="87" t="s">
        <v>673</v>
      </c>
    </row>
    <row r="12" spans="2:9" ht="108.75" customHeight="1">
      <c r="B12" s="416"/>
      <c r="C12" s="419"/>
      <c r="D12" s="416"/>
      <c r="E12" s="416"/>
      <c r="F12" s="419"/>
      <c r="G12" s="87" t="s">
        <v>677</v>
      </c>
      <c r="H12" s="419"/>
      <c r="I12" s="88"/>
    </row>
    <row r="13" spans="2:9" ht="103.5" customHeight="1">
      <c r="B13" s="416"/>
      <c r="C13" s="419"/>
      <c r="D13" s="416"/>
      <c r="E13" s="416"/>
      <c r="F13" s="419"/>
      <c r="G13" s="87" t="s">
        <v>744</v>
      </c>
      <c r="H13" s="419"/>
      <c r="I13" s="88"/>
    </row>
    <row r="14" spans="2:9" ht="43.5" customHeight="1" thickBot="1">
      <c r="B14" s="417"/>
      <c r="C14" s="419"/>
      <c r="D14" s="416"/>
      <c r="E14" s="416"/>
      <c r="F14" s="419"/>
      <c r="G14" s="87" t="s">
        <v>679</v>
      </c>
      <c r="H14" s="419"/>
      <c r="I14" s="88"/>
    </row>
    <row r="15" spans="2:9" ht="297.75" customHeight="1">
      <c r="B15" s="89"/>
      <c r="C15" s="68" t="s">
        <v>924</v>
      </c>
      <c r="D15" s="66" t="s">
        <v>655</v>
      </c>
      <c r="E15" s="66" t="s">
        <v>656</v>
      </c>
      <c r="F15" s="68" t="s">
        <v>657</v>
      </c>
      <c r="G15" s="68" t="s">
        <v>845</v>
      </c>
      <c r="H15" s="68" t="s">
        <v>662</v>
      </c>
      <c r="I15" s="90" t="s">
        <v>846</v>
      </c>
    </row>
    <row r="16" spans="2:9" ht="312.75" customHeight="1">
      <c r="B16" s="89"/>
      <c r="C16" s="68" t="s">
        <v>927</v>
      </c>
      <c r="D16" s="66" t="s">
        <v>655</v>
      </c>
      <c r="E16" s="66" t="s">
        <v>656</v>
      </c>
      <c r="F16" s="68" t="s">
        <v>657</v>
      </c>
      <c r="G16" s="68" t="s">
        <v>847</v>
      </c>
      <c r="H16" s="68" t="s">
        <v>662</v>
      </c>
      <c r="I16" s="90" t="s">
        <v>846</v>
      </c>
    </row>
    <row r="17" spans="2:9" ht="357" customHeight="1" thickBot="1">
      <c r="B17" s="89"/>
      <c r="C17" s="68" t="s">
        <v>928</v>
      </c>
      <c r="D17" s="66" t="s">
        <v>655</v>
      </c>
      <c r="E17" s="66" t="s">
        <v>656</v>
      </c>
      <c r="F17" s="68" t="s">
        <v>657</v>
      </c>
      <c r="G17" s="68" t="s">
        <v>848</v>
      </c>
      <c r="H17" s="68" t="s">
        <v>662</v>
      </c>
      <c r="I17" s="90" t="s">
        <v>846</v>
      </c>
    </row>
    <row r="18" spans="2:9">
      <c r="B18" s="311" t="s">
        <v>746</v>
      </c>
      <c r="C18" s="413"/>
      <c r="D18" s="413"/>
      <c r="E18" s="413"/>
      <c r="F18" s="413"/>
      <c r="G18" s="413"/>
      <c r="H18" s="413"/>
      <c r="I18" s="314"/>
    </row>
    <row r="19" spans="2:9" ht="10.5" customHeight="1" thickBot="1">
      <c r="B19" s="315"/>
      <c r="C19" s="414"/>
      <c r="D19" s="414"/>
      <c r="E19" s="414"/>
      <c r="F19" s="414"/>
      <c r="G19" s="414"/>
      <c r="H19" s="414"/>
      <c r="I19" s="316"/>
    </row>
    <row r="20" spans="2:9" ht="48.75" customHeight="1">
      <c r="B20" s="415">
        <v>1</v>
      </c>
      <c r="C20" s="418" t="s">
        <v>324</v>
      </c>
      <c r="D20" s="415" t="s">
        <v>929</v>
      </c>
      <c r="E20" s="415" t="s">
        <v>656</v>
      </c>
      <c r="F20" s="418" t="s">
        <v>657</v>
      </c>
      <c r="G20" s="87" t="s">
        <v>747</v>
      </c>
      <c r="H20" s="418" t="s">
        <v>662</v>
      </c>
      <c r="I20" s="87" t="s">
        <v>745</v>
      </c>
    </row>
    <row r="21" spans="2:9" ht="51" customHeight="1">
      <c r="B21" s="416"/>
      <c r="C21" s="419"/>
      <c r="D21" s="416"/>
      <c r="E21" s="416"/>
      <c r="F21" s="419"/>
      <c r="G21" s="87" t="s">
        <v>748</v>
      </c>
      <c r="H21" s="419"/>
      <c r="I21" s="87" t="s">
        <v>673</v>
      </c>
    </row>
    <row r="22" spans="2:9" ht="54.75" customHeight="1">
      <c r="B22" s="416"/>
      <c r="C22" s="419"/>
      <c r="D22" s="416"/>
      <c r="E22" s="416"/>
      <c r="F22" s="419"/>
      <c r="G22" s="87" t="s">
        <v>749</v>
      </c>
      <c r="H22" s="419"/>
      <c r="I22" s="88"/>
    </row>
    <row r="23" spans="2:9" ht="56.25" customHeight="1" thickBot="1">
      <c r="B23" s="417"/>
      <c r="C23" s="419"/>
      <c r="D23" s="416"/>
      <c r="E23" s="416"/>
      <c r="F23" s="419"/>
      <c r="G23" s="87" t="s">
        <v>750</v>
      </c>
      <c r="H23" s="419"/>
      <c r="I23" s="88"/>
    </row>
    <row r="24" spans="2:9" ht="56.25" customHeight="1">
      <c r="B24" s="424">
        <v>2</v>
      </c>
      <c r="C24" s="427" t="s">
        <v>849</v>
      </c>
      <c r="D24" s="421" t="s">
        <v>655</v>
      </c>
      <c r="E24" s="421" t="s">
        <v>656</v>
      </c>
      <c r="F24" s="421" t="s">
        <v>657</v>
      </c>
      <c r="G24" s="68" t="s">
        <v>850</v>
      </c>
      <c r="H24" s="421" t="s">
        <v>662</v>
      </c>
      <c r="I24" s="90" t="s">
        <v>745</v>
      </c>
    </row>
    <row r="25" spans="2:9" ht="97.5" customHeight="1">
      <c r="B25" s="425"/>
      <c r="C25" s="428"/>
      <c r="D25" s="421"/>
      <c r="E25" s="421"/>
      <c r="F25" s="421"/>
      <c r="G25" s="68" t="s">
        <v>851</v>
      </c>
      <c r="H25" s="421"/>
      <c r="I25" s="91" t="s">
        <v>673</v>
      </c>
    </row>
    <row r="26" spans="2:9" ht="260.25" customHeight="1">
      <c r="B26" s="425"/>
      <c r="C26" s="428"/>
      <c r="D26" s="421"/>
      <c r="E26" s="421"/>
      <c r="F26" s="421"/>
      <c r="G26" s="68" t="s">
        <v>852</v>
      </c>
      <c r="H26" s="421"/>
      <c r="I26" s="90"/>
    </row>
    <row r="27" spans="2:9" ht="139.5" customHeight="1" thickBot="1">
      <c r="B27" s="426"/>
      <c r="C27" s="429"/>
      <c r="D27" s="421"/>
      <c r="E27" s="421"/>
      <c r="F27" s="421"/>
      <c r="G27" s="68" t="s">
        <v>853</v>
      </c>
      <c r="H27" s="421"/>
      <c r="I27" s="90"/>
    </row>
    <row r="28" spans="2:9" ht="32.25" customHeight="1" thickBot="1">
      <c r="B28" s="422" t="s">
        <v>751</v>
      </c>
      <c r="C28" s="414"/>
      <c r="D28" s="414"/>
      <c r="E28" s="414"/>
      <c r="F28" s="414"/>
      <c r="G28" s="414"/>
      <c r="H28" s="414"/>
      <c r="I28" s="316"/>
    </row>
    <row r="29" spans="2:9" ht="38.25" customHeight="1">
      <c r="B29" s="415">
        <v>1</v>
      </c>
      <c r="C29" s="418" t="s">
        <v>332</v>
      </c>
      <c r="D29" s="415" t="s">
        <v>710</v>
      </c>
      <c r="E29" s="415" t="s">
        <v>656</v>
      </c>
      <c r="F29" s="418" t="s">
        <v>657</v>
      </c>
      <c r="G29" s="87" t="s">
        <v>752</v>
      </c>
      <c r="H29" s="418" t="s">
        <v>662</v>
      </c>
      <c r="I29" s="87" t="s">
        <v>745</v>
      </c>
    </row>
    <row r="30" spans="2:9" ht="79.5" customHeight="1">
      <c r="B30" s="416"/>
      <c r="C30" s="419"/>
      <c r="D30" s="416"/>
      <c r="E30" s="416"/>
      <c r="F30" s="419"/>
      <c r="G30" s="87" t="s">
        <v>753</v>
      </c>
      <c r="H30" s="419"/>
      <c r="I30" s="87" t="s">
        <v>673</v>
      </c>
    </row>
    <row r="31" spans="2:9" ht="67.5" customHeight="1">
      <c r="B31" s="416"/>
      <c r="C31" s="419"/>
      <c r="D31" s="416"/>
      <c r="E31" s="416"/>
      <c r="F31" s="419"/>
      <c r="G31" s="87" t="s">
        <v>748</v>
      </c>
      <c r="H31" s="419"/>
      <c r="I31" s="88"/>
    </row>
    <row r="32" spans="2:9" ht="51.75" customHeight="1">
      <c r="B32" s="416"/>
      <c r="C32" s="419"/>
      <c r="D32" s="416"/>
      <c r="E32" s="416"/>
      <c r="F32" s="419"/>
      <c r="G32" s="87" t="s">
        <v>749</v>
      </c>
      <c r="H32" s="419"/>
      <c r="I32" s="88"/>
    </row>
    <row r="33" spans="2:9" ht="68.25" customHeight="1" thickBot="1">
      <c r="B33" s="417"/>
      <c r="C33" s="423"/>
      <c r="D33" s="417"/>
      <c r="E33" s="417"/>
      <c r="F33" s="423"/>
      <c r="G33" s="92" t="s">
        <v>750</v>
      </c>
      <c r="H33" s="423"/>
      <c r="I33" s="93"/>
    </row>
    <row r="34" spans="2:9" ht="30" customHeight="1" thickBot="1">
      <c r="B34" s="422" t="s">
        <v>754</v>
      </c>
      <c r="C34" s="430"/>
      <c r="D34" s="430"/>
      <c r="E34" s="430"/>
      <c r="F34" s="430"/>
      <c r="G34" s="430"/>
      <c r="H34" s="430"/>
      <c r="I34" s="431"/>
    </row>
    <row r="35" spans="2:9" ht="39" customHeight="1">
      <c r="B35" s="415">
        <v>1</v>
      </c>
      <c r="C35" s="418" t="s">
        <v>919</v>
      </c>
      <c r="D35" s="415" t="s">
        <v>689</v>
      </c>
      <c r="E35" s="415" t="s">
        <v>656</v>
      </c>
      <c r="F35" s="418" t="s">
        <v>657</v>
      </c>
      <c r="G35" s="87" t="s">
        <v>755</v>
      </c>
      <c r="H35" s="418" t="s">
        <v>662</v>
      </c>
      <c r="I35" s="87" t="s">
        <v>745</v>
      </c>
    </row>
    <row r="36" spans="2:9" ht="75" customHeight="1">
      <c r="B36" s="416"/>
      <c r="C36" s="419"/>
      <c r="D36" s="416"/>
      <c r="E36" s="416"/>
      <c r="F36" s="419"/>
      <c r="G36" s="87" t="s">
        <v>756</v>
      </c>
      <c r="H36" s="419"/>
      <c r="I36" s="87"/>
    </row>
    <row r="37" spans="2:9" ht="109.5" customHeight="1">
      <c r="B37" s="416"/>
      <c r="C37" s="419"/>
      <c r="D37" s="416"/>
      <c r="E37" s="416"/>
      <c r="F37" s="419"/>
      <c r="G37" s="87" t="s">
        <v>757</v>
      </c>
      <c r="H37" s="419"/>
      <c r="I37" s="87" t="s">
        <v>673</v>
      </c>
    </row>
    <row r="38" spans="2:9" ht="106.5" customHeight="1" thickBot="1">
      <c r="B38" s="417"/>
      <c r="C38" s="423"/>
      <c r="D38" s="417"/>
      <c r="E38" s="417"/>
      <c r="F38" s="423"/>
      <c r="G38" s="92" t="s">
        <v>758</v>
      </c>
      <c r="H38" s="423"/>
      <c r="I38" s="93"/>
    </row>
  </sheetData>
  <mergeCells count="43">
    <mergeCell ref="B34:I34"/>
    <mergeCell ref="B35:B38"/>
    <mergeCell ref="C35:C38"/>
    <mergeCell ref="D35:D38"/>
    <mergeCell ref="E35:E38"/>
    <mergeCell ref="F35:F38"/>
    <mergeCell ref="H35:H38"/>
    <mergeCell ref="H24:H27"/>
    <mergeCell ref="B28:I28"/>
    <mergeCell ref="B29:B33"/>
    <mergeCell ref="C29:C33"/>
    <mergeCell ref="D29:D33"/>
    <mergeCell ref="E29:E33"/>
    <mergeCell ref="F29:F33"/>
    <mergeCell ref="H29:H33"/>
    <mergeCell ref="B24:B27"/>
    <mergeCell ref="C24:C27"/>
    <mergeCell ref="D24:D27"/>
    <mergeCell ref="E24:E27"/>
    <mergeCell ref="F24:F27"/>
    <mergeCell ref="H10:H14"/>
    <mergeCell ref="C5:C6"/>
    <mergeCell ref="D5:D6"/>
    <mergeCell ref="E5:E6"/>
    <mergeCell ref="F5:F6"/>
    <mergeCell ref="G5:G6"/>
    <mergeCell ref="H5:H6"/>
    <mergeCell ref="B2:I3"/>
    <mergeCell ref="B18:I19"/>
    <mergeCell ref="B20:B23"/>
    <mergeCell ref="C20:C23"/>
    <mergeCell ref="D20:D23"/>
    <mergeCell ref="E20:E23"/>
    <mergeCell ref="F20:F23"/>
    <mergeCell ref="H20:H23"/>
    <mergeCell ref="I5:I6"/>
    <mergeCell ref="B8:I8"/>
    <mergeCell ref="B9:I9"/>
    <mergeCell ref="B10:B14"/>
    <mergeCell ref="C10:C14"/>
    <mergeCell ref="D10:D14"/>
    <mergeCell ref="E10:E14"/>
    <mergeCell ref="F10:F14"/>
  </mergeCells>
  <pageMargins left="0.70866141732283472" right="0.70866141732283472" top="0.74803149606299213" bottom="0.74803149606299213" header="0.31496062992125984" footer="0.31496062992125984"/>
  <pageSetup paperSize="9" scale="61" firstPageNumber="52" fitToHeight="0" orientation="portrait" useFirstPageNumber="1" r:id="rId1"/>
  <headerFooter>
    <oddHeader>&amp;C&amp;12&amp;P</oddHeader>
  </headerFooter>
</worksheet>
</file>

<file path=xl/worksheets/sheet14.xml><?xml version="1.0" encoding="utf-8"?>
<worksheet xmlns="http://schemas.openxmlformats.org/spreadsheetml/2006/main" xmlns:r="http://schemas.openxmlformats.org/officeDocument/2006/relationships">
  <sheetPr>
    <pageSetUpPr fitToPage="1"/>
  </sheetPr>
  <dimension ref="A1:O276"/>
  <sheetViews>
    <sheetView topLeftCell="A255" zoomScaleSheetLayoutView="120" workbookViewId="0">
      <selection activeCell="K263" sqref="K263:K270"/>
    </sheetView>
  </sheetViews>
  <sheetFormatPr defaultRowHeight="15"/>
  <cols>
    <col min="1" max="1" width="8.85546875" style="127" customWidth="1"/>
    <col min="2" max="2" width="21.140625" style="138" customWidth="1"/>
    <col min="3" max="3" width="8.7109375" style="119" customWidth="1"/>
    <col min="4" max="4" width="10.7109375" style="53" customWidth="1"/>
    <col min="5" max="5" width="10.85546875" style="53" customWidth="1"/>
    <col min="6" max="6" width="11" style="53" customWidth="1"/>
    <col min="7" max="7" width="10.140625" style="53" customWidth="1"/>
    <col min="8" max="8" width="9.5703125" style="53" customWidth="1"/>
    <col min="9" max="9" width="11.5703125" style="53" customWidth="1"/>
    <col min="10" max="10" width="17.7109375" style="119" customWidth="1"/>
    <col min="11" max="11" width="18" style="119" customWidth="1"/>
    <col min="12" max="12" width="9" style="119" customWidth="1"/>
    <col min="13" max="13" width="0.140625" style="119" customWidth="1"/>
    <col min="14" max="16384" width="9.140625" style="119"/>
  </cols>
  <sheetData>
    <row r="1" spans="1:12">
      <c r="A1" s="402" t="s">
        <v>604</v>
      </c>
      <c r="B1" s="440"/>
      <c r="C1" s="440"/>
      <c r="D1" s="440"/>
      <c r="E1" s="440"/>
      <c r="F1" s="440"/>
      <c r="G1" s="440"/>
      <c r="H1" s="440"/>
      <c r="I1" s="440"/>
      <c r="J1" s="440"/>
      <c r="K1" s="440"/>
      <c r="L1" s="440"/>
    </row>
    <row r="2" spans="1:12">
      <c r="A2" s="440"/>
      <c r="B2" s="440"/>
      <c r="C2" s="440"/>
      <c r="D2" s="440"/>
      <c r="E2" s="440"/>
      <c r="F2" s="440"/>
      <c r="G2" s="440"/>
      <c r="H2" s="440"/>
      <c r="I2" s="440"/>
      <c r="J2" s="440"/>
      <c r="K2" s="440"/>
      <c r="L2" s="440"/>
    </row>
    <row r="3" spans="1:12">
      <c r="A3" s="440"/>
      <c r="B3" s="440"/>
      <c r="C3" s="440"/>
      <c r="D3" s="440"/>
      <c r="E3" s="440"/>
      <c r="F3" s="440"/>
      <c r="G3" s="440"/>
      <c r="H3" s="440"/>
      <c r="I3" s="440"/>
      <c r="J3" s="440"/>
      <c r="K3" s="440"/>
      <c r="L3" s="440"/>
    </row>
    <row r="4" spans="1:12">
      <c r="A4" s="124"/>
      <c r="B4" s="50"/>
      <c r="C4" s="50"/>
      <c r="D4" s="49"/>
      <c r="E4" s="49"/>
      <c r="F4" s="49"/>
      <c r="G4" s="49"/>
      <c r="H4" s="49"/>
      <c r="I4" s="49"/>
      <c r="J4" s="50"/>
      <c r="K4" s="50"/>
      <c r="L4" s="50"/>
    </row>
    <row r="5" spans="1:12" ht="120" customHeight="1">
      <c r="A5" s="340" t="s">
        <v>395</v>
      </c>
      <c r="B5" s="318" t="s">
        <v>234</v>
      </c>
      <c r="C5" s="318" t="s">
        <v>18</v>
      </c>
      <c r="D5" s="364" t="s">
        <v>19</v>
      </c>
      <c r="E5" s="366" t="s">
        <v>20</v>
      </c>
      <c r="F5" s="367"/>
      <c r="G5" s="367"/>
      <c r="H5" s="367"/>
      <c r="I5" s="435"/>
      <c r="J5" s="318" t="s">
        <v>321</v>
      </c>
      <c r="K5" s="335" t="s">
        <v>235</v>
      </c>
      <c r="L5" s="337"/>
    </row>
    <row r="6" spans="1:12" ht="105">
      <c r="A6" s="342"/>
      <c r="B6" s="320"/>
      <c r="C6" s="320"/>
      <c r="D6" s="365"/>
      <c r="E6" s="222" t="s">
        <v>21</v>
      </c>
      <c r="F6" s="222" t="s">
        <v>22</v>
      </c>
      <c r="G6" s="222" t="s">
        <v>322</v>
      </c>
      <c r="H6" s="222" t="s">
        <v>24</v>
      </c>
      <c r="I6" s="222" t="s">
        <v>25</v>
      </c>
      <c r="J6" s="320"/>
      <c r="K6" s="205" t="s">
        <v>236</v>
      </c>
      <c r="L6" s="205" t="s">
        <v>237</v>
      </c>
    </row>
    <row r="7" spans="1:12" s="125" customFormat="1">
      <c r="A7" s="47">
        <v>1</v>
      </c>
      <c r="B7" s="47">
        <v>2</v>
      </c>
      <c r="C7" s="47">
        <v>3</v>
      </c>
      <c r="D7" s="47">
        <v>4</v>
      </c>
      <c r="E7" s="47">
        <v>5</v>
      </c>
      <c r="F7" s="47">
        <v>6</v>
      </c>
      <c r="G7" s="47">
        <v>7</v>
      </c>
      <c r="H7" s="47">
        <v>8</v>
      </c>
      <c r="I7" s="47">
        <v>9</v>
      </c>
      <c r="J7" s="47">
        <v>10</v>
      </c>
      <c r="K7" s="47">
        <v>11</v>
      </c>
      <c r="L7" s="47">
        <v>12</v>
      </c>
    </row>
    <row r="8" spans="1:12">
      <c r="A8" s="335" t="s">
        <v>2</v>
      </c>
      <c r="B8" s="336"/>
      <c r="C8" s="336"/>
      <c r="D8" s="336"/>
      <c r="E8" s="336"/>
      <c r="F8" s="336"/>
      <c r="G8" s="336"/>
      <c r="H8" s="336"/>
      <c r="I8" s="336"/>
      <c r="J8" s="336"/>
      <c r="K8" s="336"/>
      <c r="L8" s="337"/>
    </row>
    <row r="9" spans="1:12">
      <c r="A9" s="335" t="s">
        <v>323</v>
      </c>
      <c r="B9" s="336"/>
      <c r="C9" s="336"/>
      <c r="D9" s="336"/>
      <c r="E9" s="336"/>
      <c r="F9" s="336"/>
      <c r="G9" s="336"/>
      <c r="H9" s="336"/>
      <c r="I9" s="336"/>
      <c r="J9" s="336"/>
      <c r="K9" s="336"/>
      <c r="L9" s="337"/>
    </row>
    <row r="10" spans="1:12" ht="58.5" customHeight="1">
      <c r="A10" s="335" t="s">
        <v>5</v>
      </c>
      <c r="B10" s="337"/>
      <c r="C10" s="205" t="s">
        <v>11</v>
      </c>
      <c r="D10" s="222">
        <v>1554</v>
      </c>
      <c r="E10" s="222"/>
      <c r="F10" s="50"/>
      <c r="G10" s="222">
        <v>1554</v>
      </c>
      <c r="H10" s="222"/>
      <c r="I10" s="222" t="s">
        <v>16</v>
      </c>
      <c r="J10" s="318" t="s">
        <v>973</v>
      </c>
      <c r="K10" s="318" t="s">
        <v>324</v>
      </c>
      <c r="L10" s="205">
        <v>7114</v>
      </c>
    </row>
    <row r="11" spans="1:12" ht="28.5">
      <c r="A11" s="349" t="s">
        <v>326</v>
      </c>
      <c r="B11" s="318" t="s">
        <v>325</v>
      </c>
      <c r="C11" s="206" t="s">
        <v>319</v>
      </c>
      <c r="D11" s="207">
        <f>SUM(D12:D18)</f>
        <v>33644.6</v>
      </c>
      <c r="E11" s="207">
        <f t="shared" ref="E11:I11" si="0">SUM(E12:E18)</f>
        <v>0</v>
      </c>
      <c r="F11" s="207">
        <f t="shared" si="0"/>
        <v>0</v>
      </c>
      <c r="G11" s="207">
        <f>SUM(G12:G18)</f>
        <v>33644.6</v>
      </c>
      <c r="H11" s="207">
        <f t="shared" si="0"/>
        <v>0</v>
      </c>
      <c r="I11" s="207">
        <f t="shared" si="0"/>
        <v>0</v>
      </c>
      <c r="J11" s="319"/>
      <c r="K11" s="319"/>
      <c r="L11" s="206">
        <v>54500</v>
      </c>
    </row>
    <row r="12" spans="1:12">
      <c r="A12" s="360"/>
      <c r="B12" s="319"/>
      <c r="C12" s="205" t="s">
        <v>11</v>
      </c>
      <c r="D12" s="222">
        <f>SUM(E12:I12)</f>
        <v>0</v>
      </c>
      <c r="E12" s="222">
        <f>E20+E28+E36</f>
        <v>0</v>
      </c>
      <c r="F12" s="222">
        <f t="shared" ref="F12:I12" si="1">F20+F28+F36</f>
        <v>0</v>
      </c>
      <c r="G12" s="222">
        <f t="shared" si="1"/>
        <v>0</v>
      </c>
      <c r="H12" s="222">
        <f t="shared" si="1"/>
        <v>0</v>
      </c>
      <c r="I12" s="222">
        <f t="shared" si="1"/>
        <v>0</v>
      </c>
      <c r="J12" s="319"/>
      <c r="K12" s="319"/>
      <c r="L12" s="205" t="s">
        <v>16</v>
      </c>
    </row>
    <row r="13" spans="1:12">
      <c r="A13" s="360"/>
      <c r="B13" s="319"/>
      <c r="C13" s="205" t="s">
        <v>12</v>
      </c>
      <c r="D13" s="222">
        <f t="shared" ref="D13:D18" si="2">SUM(E13:I13)</f>
        <v>2869</v>
      </c>
      <c r="E13" s="222">
        <f t="shared" ref="E13:I13" si="3">E21+E29+E37</f>
        <v>0</v>
      </c>
      <c r="F13" s="222">
        <f t="shared" si="3"/>
        <v>0</v>
      </c>
      <c r="G13" s="222">
        <f t="shared" si="3"/>
        <v>2869</v>
      </c>
      <c r="H13" s="222">
        <f t="shared" si="3"/>
        <v>0</v>
      </c>
      <c r="I13" s="222">
        <f t="shared" si="3"/>
        <v>0</v>
      </c>
      <c r="J13" s="319"/>
      <c r="K13" s="319"/>
      <c r="L13" s="205">
        <v>7500</v>
      </c>
    </row>
    <row r="14" spans="1:12">
      <c r="A14" s="360"/>
      <c r="B14" s="319"/>
      <c r="C14" s="205" t="s">
        <v>13</v>
      </c>
      <c r="D14" s="222">
        <f t="shared" si="2"/>
        <v>6525.1</v>
      </c>
      <c r="E14" s="222">
        <f t="shared" ref="E14:I14" si="4">E22+E30+E38</f>
        <v>0</v>
      </c>
      <c r="F14" s="222">
        <f t="shared" si="4"/>
        <v>0</v>
      </c>
      <c r="G14" s="222">
        <f t="shared" si="4"/>
        <v>6525.1</v>
      </c>
      <c r="H14" s="222">
        <f t="shared" si="4"/>
        <v>0</v>
      </c>
      <c r="I14" s="222">
        <f t="shared" si="4"/>
        <v>0</v>
      </c>
      <c r="J14" s="319"/>
      <c r="K14" s="319"/>
      <c r="L14" s="205">
        <v>8000</v>
      </c>
    </row>
    <row r="15" spans="1:12" s="108" customFormat="1">
      <c r="A15" s="360"/>
      <c r="B15" s="319"/>
      <c r="C15" s="205" t="s">
        <v>14</v>
      </c>
      <c r="D15" s="222">
        <f t="shared" si="2"/>
        <v>6484.2</v>
      </c>
      <c r="E15" s="222">
        <f t="shared" ref="E15:I15" si="5">E23+E31+E39</f>
        <v>0</v>
      </c>
      <c r="F15" s="222">
        <f t="shared" si="5"/>
        <v>0</v>
      </c>
      <c r="G15" s="222">
        <f>G23+G31+G39+G47</f>
        <v>6484.2</v>
      </c>
      <c r="H15" s="222">
        <f t="shared" si="5"/>
        <v>0</v>
      </c>
      <c r="I15" s="222">
        <f t="shared" si="5"/>
        <v>0</v>
      </c>
      <c r="J15" s="319"/>
      <c r="K15" s="319"/>
      <c r="L15" s="205">
        <v>9000</v>
      </c>
    </row>
    <row r="16" spans="1:12" s="126" customFormat="1">
      <c r="A16" s="360"/>
      <c r="B16" s="319"/>
      <c r="C16" s="206" t="s">
        <v>15</v>
      </c>
      <c r="D16" s="207">
        <f t="shared" si="2"/>
        <v>7043</v>
      </c>
      <c r="E16" s="207">
        <f t="shared" ref="E16:I16" si="6">E24+E32+E40</f>
        <v>0</v>
      </c>
      <c r="F16" s="207">
        <f t="shared" si="6"/>
        <v>0</v>
      </c>
      <c r="G16" s="207">
        <f>G24+G32+G40+G48</f>
        <v>7043</v>
      </c>
      <c r="H16" s="207">
        <f t="shared" si="6"/>
        <v>0</v>
      </c>
      <c r="I16" s="207">
        <f t="shared" si="6"/>
        <v>0</v>
      </c>
      <c r="J16" s="319"/>
      <c r="K16" s="319"/>
      <c r="L16" s="206">
        <v>10000</v>
      </c>
    </row>
    <row r="17" spans="1:12" ht="45">
      <c r="A17" s="360"/>
      <c r="B17" s="319"/>
      <c r="C17" s="205" t="s">
        <v>404</v>
      </c>
      <c r="D17" s="222">
        <f t="shared" si="2"/>
        <v>5019.3999999999996</v>
      </c>
      <c r="E17" s="222">
        <f t="shared" ref="E17:I17" si="7">E25+E33+E41</f>
        <v>0</v>
      </c>
      <c r="F17" s="222">
        <f t="shared" si="7"/>
        <v>0</v>
      </c>
      <c r="G17" s="222">
        <f t="shared" ref="G17:G18" si="8">G25+G33+G41+G49</f>
        <v>5019.3999999999996</v>
      </c>
      <c r="H17" s="222">
        <f t="shared" si="7"/>
        <v>0</v>
      </c>
      <c r="I17" s="222">
        <f t="shared" si="7"/>
        <v>0</v>
      </c>
      <c r="J17" s="319"/>
      <c r="K17" s="319"/>
      <c r="L17" s="205">
        <v>10000</v>
      </c>
    </row>
    <row r="18" spans="1:12" ht="75.75" customHeight="1">
      <c r="A18" s="361"/>
      <c r="B18" s="320"/>
      <c r="C18" s="205" t="s">
        <v>405</v>
      </c>
      <c r="D18" s="222">
        <f t="shared" si="2"/>
        <v>5703.9</v>
      </c>
      <c r="E18" s="222">
        <f t="shared" ref="E18:I18" si="9">E26+E34+E42</f>
        <v>0</v>
      </c>
      <c r="F18" s="222">
        <f t="shared" si="9"/>
        <v>0</v>
      </c>
      <c r="G18" s="222">
        <f t="shared" si="8"/>
        <v>5703.9</v>
      </c>
      <c r="H18" s="222">
        <f t="shared" si="9"/>
        <v>0</v>
      </c>
      <c r="I18" s="222">
        <f t="shared" si="9"/>
        <v>0</v>
      </c>
      <c r="J18" s="320"/>
      <c r="K18" s="320"/>
      <c r="L18" s="205">
        <v>10000</v>
      </c>
    </row>
    <row r="19" spans="1:12" s="126" customFormat="1" ht="28.5">
      <c r="A19" s="340" t="s">
        <v>351</v>
      </c>
      <c r="B19" s="318" t="s">
        <v>128</v>
      </c>
      <c r="C19" s="206" t="s">
        <v>319</v>
      </c>
      <c r="D19" s="207">
        <f>SUM(D20:D26)</f>
        <v>27104.200000000004</v>
      </c>
      <c r="E19" s="207">
        <f t="shared" ref="E19" si="10">SUM(E20:E26)</f>
        <v>0</v>
      </c>
      <c r="F19" s="207">
        <f t="shared" ref="F19" si="11">SUM(F20:F26)</f>
        <v>0</v>
      </c>
      <c r="G19" s="207">
        <f t="shared" ref="G19" si="12">SUM(G20:G26)</f>
        <v>27104.200000000004</v>
      </c>
      <c r="H19" s="207">
        <f t="shared" ref="H19" si="13">SUM(H20:H26)</f>
        <v>0</v>
      </c>
      <c r="I19" s="207">
        <f t="shared" ref="I19" si="14">SUM(I20:I26)</f>
        <v>0</v>
      </c>
      <c r="J19" s="318" t="s">
        <v>972</v>
      </c>
      <c r="K19" s="318" t="s">
        <v>328</v>
      </c>
      <c r="L19" s="262">
        <v>321</v>
      </c>
    </row>
    <row r="20" spans="1:12">
      <c r="A20" s="341"/>
      <c r="B20" s="319"/>
      <c r="C20" s="205" t="s">
        <v>11</v>
      </c>
      <c r="D20" s="222">
        <f>SUM(E20:I20)</f>
        <v>0</v>
      </c>
      <c r="E20" s="222">
        <v>0</v>
      </c>
      <c r="F20" s="222">
        <v>0</v>
      </c>
      <c r="G20" s="222"/>
      <c r="H20" s="222">
        <v>0</v>
      </c>
      <c r="I20" s="222">
        <v>0</v>
      </c>
      <c r="J20" s="319"/>
      <c r="K20" s="319"/>
      <c r="L20" s="261">
        <v>45</v>
      </c>
    </row>
    <row r="21" spans="1:12">
      <c r="A21" s="341"/>
      <c r="B21" s="319"/>
      <c r="C21" s="205" t="s">
        <v>12</v>
      </c>
      <c r="D21" s="222">
        <f t="shared" ref="D21:D26" si="15">SUM(E21:I21)</f>
        <v>1003.6</v>
      </c>
      <c r="E21" s="222">
        <v>0</v>
      </c>
      <c r="F21" s="222">
        <v>0</v>
      </c>
      <c r="G21" s="222">
        <v>1003.6</v>
      </c>
      <c r="H21" s="222">
        <v>0</v>
      </c>
      <c r="I21" s="222">
        <v>0</v>
      </c>
      <c r="J21" s="319"/>
      <c r="K21" s="319"/>
      <c r="L21" s="261">
        <v>46</v>
      </c>
    </row>
    <row r="22" spans="1:12">
      <c r="A22" s="341"/>
      <c r="B22" s="319"/>
      <c r="C22" s="205" t="s">
        <v>13</v>
      </c>
      <c r="D22" s="222">
        <f t="shared" si="15"/>
        <v>5025.1000000000004</v>
      </c>
      <c r="E22" s="222">
        <v>0</v>
      </c>
      <c r="F22" s="222">
        <v>0</v>
      </c>
      <c r="G22" s="222">
        <v>5025.1000000000004</v>
      </c>
      <c r="H22" s="222">
        <v>0</v>
      </c>
      <c r="I22" s="222">
        <v>0</v>
      </c>
      <c r="J22" s="319"/>
      <c r="K22" s="319"/>
      <c r="L22" s="261">
        <v>46</v>
      </c>
    </row>
    <row r="23" spans="1:12">
      <c r="A23" s="341"/>
      <c r="B23" s="319"/>
      <c r="C23" s="205" t="s">
        <v>14</v>
      </c>
      <c r="D23" s="222">
        <f t="shared" si="15"/>
        <v>5239.2</v>
      </c>
      <c r="E23" s="222">
        <v>0</v>
      </c>
      <c r="F23" s="222">
        <v>0</v>
      </c>
      <c r="G23" s="222">
        <v>5239.2</v>
      </c>
      <c r="H23" s="222">
        <v>0</v>
      </c>
      <c r="I23" s="222">
        <v>0</v>
      </c>
      <c r="J23" s="319"/>
      <c r="K23" s="319"/>
      <c r="L23" s="261">
        <v>46</v>
      </c>
    </row>
    <row r="24" spans="1:12">
      <c r="A24" s="341"/>
      <c r="B24" s="319"/>
      <c r="C24" s="206" t="s">
        <v>15</v>
      </c>
      <c r="D24" s="65">
        <f t="shared" si="15"/>
        <v>5113</v>
      </c>
      <c r="E24" s="65">
        <v>0</v>
      </c>
      <c r="F24" s="65">
        <v>0</v>
      </c>
      <c r="G24" s="65">
        <v>5113</v>
      </c>
      <c r="H24" s="65">
        <v>0</v>
      </c>
      <c r="I24" s="65">
        <v>0</v>
      </c>
      <c r="J24" s="319"/>
      <c r="K24" s="319"/>
      <c r="L24" s="261">
        <v>46</v>
      </c>
    </row>
    <row r="25" spans="1:12" s="108" customFormat="1" ht="45">
      <c r="A25" s="341"/>
      <c r="B25" s="319"/>
      <c r="C25" s="205" t="s">
        <v>404</v>
      </c>
      <c r="D25" s="222">
        <f t="shared" si="15"/>
        <v>5019.3999999999996</v>
      </c>
      <c r="E25" s="222">
        <v>0</v>
      </c>
      <c r="F25" s="222">
        <v>0</v>
      </c>
      <c r="G25" s="222">
        <v>5019.3999999999996</v>
      </c>
      <c r="H25" s="222">
        <v>0</v>
      </c>
      <c r="I25" s="222">
        <v>0</v>
      </c>
      <c r="J25" s="319"/>
      <c r="K25" s="319"/>
      <c r="L25" s="261">
        <v>46</v>
      </c>
    </row>
    <row r="26" spans="1:12" s="108" customFormat="1" ht="41.25" customHeight="1">
      <c r="A26" s="342"/>
      <c r="B26" s="320"/>
      <c r="C26" s="205" t="s">
        <v>405</v>
      </c>
      <c r="D26" s="222">
        <f t="shared" si="15"/>
        <v>5703.9</v>
      </c>
      <c r="E26" s="222">
        <v>0</v>
      </c>
      <c r="F26" s="222">
        <v>0</v>
      </c>
      <c r="G26" s="222">
        <v>5703.9</v>
      </c>
      <c r="H26" s="222">
        <v>0</v>
      </c>
      <c r="I26" s="222">
        <v>0</v>
      </c>
      <c r="J26" s="320"/>
      <c r="K26" s="320"/>
      <c r="L26" s="261">
        <v>46</v>
      </c>
    </row>
    <row r="27" spans="1:12" ht="28.5">
      <c r="A27" s="340" t="s">
        <v>353</v>
      </c>
      <c r="B27" s="318" t="s">
        <v>129</v>
      </c>
      <c r="C27" s="206" t="s">
        <v>319</v>
      </c>
      <c r="D27" s="207">
        <f>SUM(D28:D34)</f>
        <v>2315.4</v>
      </c>
      <c r="E27" s="207">
        <f t="shared" ref="E27" si="16">SUM(E28:E34)</f>
        <v>0</v>
      </c>
      <c r="F27" s="207">
        <f t="shared" ref="F27" si="17">SUM(F28:F34)</f>
        <v>0</v>
      </c>
      <c r="G27" s="207">
        <f t="shared" ref="G27" si="18">SUM(G28:G34)</f>
        <v>2315.4</v>
      </c>
      <c r="H27" s="207">
        <f t="shared" ref="H27" si="19">SUM(H28:H34)</f>
        <v>0</v>
      </c>
      <c r="I27" s="207">
        <f t="shared" ref="I27" si="20">SUM(I28:I34)</f>
        <v>0</v>
      </c>
      <c r="J27" s="318" t="s">
        <v>615</v>
      </c>
      <c r="K27" s="318" t="s">
        <v>330</v>
      </c>
      <c r="L27" s="206">
        <v>837</v>
      </c>
    </row>
    <row r="28" spans="1:12">
      <c r="A28" s="341"/>
      <c r="B28" s="319"/>
      <c r="C28" s="205" t="s">
        <v>11</v>
      </c>
      <c r="D28" s="222">
        <f>SUM(E28:I28)</f>
        <v>0</v>
      </c>
      <c r="E28" s="222">
        <v>0</v>
      </c>
      <c r="F28" s="222">
        <v>0</v>
      </c>
      <c r="G28" s="222">
        <v>0</v>
      </c>
      <c r="H28" s="222">
        <v>0</v>
      </c>
      <c r="I28" s="222">
        <v>0</v>
      </c>
      <c r="J28" s="319"/>
      <c r="K28" s="319"/>
      <c r="L28" s="261" t="s">
        <v>16</v>
      </c>
    </row>
    <row r="29" spans="1:12">
      <c r="A29" s="341"/>
      <c r="B29" s="319"/>
      <c r="C29" s="205" t="s">
        <v>12</v>
      </c>
      <c r="D29" s="222">
        <f t="shared" ref="D29:D34" si="21">SUM(E29:I29)</f>
        <v>1865.4</v>
      </c>
      <c r="E29" s="222">
        <v>0</v>
      </c>
      <c r="F29" s="222">
        <v>0</v>
      </c>
      <c r="G29" s="222">
        <v>1865.4</v>
      </c>
      <c r="H29" s="222">
        <v>0</v>
      </c>
      <c r="I29" s="222">
        <v>0</v>
      </c>
      <c r="J29" s="319"/>
      <c r="K29" s="319"/>
      <c r="L29" s="261">
        <v>837</v>
      </c>
    </row>
    <row r="30" spans="1:12">
      <c r="A30" s="341"/>
      <c r="B30" s="319"/>
      <c r="C30" s="205" t="s">
        <v>13</v>
      </c>
      <c r="D30" s="222">
        <f t="shared" si="21"/>
        <v>0</v>
      </c>
      <c r="E30" s="222">
        <v>0</v>
      </c>
      <c r="F30" s="222">
        <v>0</v>
      </c>
      <c r="G30" s="222">
        <v>0</v>
      </c>
      <c r="H30" s="222">
        <v>0</v>
      </c>
      <c r="I30" s="222">
        <v>0</v>
      </c>
      <c r="J30" s="319"/>
      <c r="K30" s="319"/>
      <c r="L30" s="261" t="s">
        <v>16</v>
      </c>
    </row>
    <row r="31" spans="1:12">
      <c r="A31" s="341"/>
      <c r="B31" s="319"/>
      <c r="C31" s="205" t="s">
        <v>14</v>
      </c>
      <c r="D31" s="222">
        <f t="shared" si="21"/>
        <v>0</v>
      </c>
      <c r="E31" s="222">
        <v>0</v>
      </c>
      <c r="F31" s="222">
        <v>0</v>
      </c>
      <c r="G31" s="222">
        <v>0</v>
      </c>
      <c r="H31" s="222">
        <v>0</v>
      </c>
      <c r="I31" s="222">
        <v>0</v>
      </c>
      <c r="J31" s="319"/>
      <c r="K31" s="319"/>
      <c r="L31" s="261" t="s">
        <v>16</v>
      </c>
    </row>
    <row r="32" spans="1:12" s="126" customFormat="1">
      <c r="A32" s="341"/>
      <c r="B32" s="319"/>
      <c r="C32" s="206" t="s">
        <v>15</v>
      </c>
      <c r="D32" s="65">
        <f t="shared" si="21"/>
        <v>450</v>
      </c>
      <c r="E32" s="65">
        <v>0</v>
      </c>
      <c r="F32" s="65">
        <v>0</v>
      </c>
      <c r="G32" s="65">
        <v>450</v>
      </c>
      <c r="H32" s="65">
        <v>0</v>
      </c>
      <c r="I32" s="207">
        <v>0</v>
      </c>
      <c r="J32" s="319"/>
      <c r="K32" s="319"/>
      <c r="L32" s="262">
        <v>2000</v>
      </c>
    </row>
    <row r="33" spans="1:13" ht="45">
      <c r="A33" s="341"/>
      <c r="B33" s="319"/>
      <c r="C33" s="205" t="s">
        <v>404</v>
      </c>
      <c r="D33" s="222">
        <f t="shared" si="21"/>
        <v>0</v>
      </c>
      <c r="E33" s="222">
        <v>0</v>
      </c>
      <c r="F33" s="222">
        <v>0</v>
      </c>
      <c r="G33" s="222">
        <v>0</v>
      </c>
      <c r="H33" s="222">
        <v>0</v>
      </c>
      <c r="I33" s="222">
        <v>0</v>
      </c>
      <c r="J33" s="319"/>
      <c r="K33" s="319"/>
      <c r="L33" s="261" t="s">
        <v>16</v>
      </c>
    </row>
    <row r="34" spans="1:13" ht="45">
      <c r="A34" s="342"/>
      <c r="B34" s="320"/>
      <c r="C34" s="205" t="s">
        <v>405</v>
      </c>
      <c r="D34" s="222">
        <f t="shared" si="21"/>
        <v>0</v>
      </c>
      <c r="E34" s="222">
        <v>0</v>
      </c>
      <c r="F34" s="222">
        <v>0</v>
      </c>
      <c r="G34" s="222">
        <v>0</v>
      </c>
      <c r="H34" s="222">
        <v>0</v>
      </c>
      <c r="I34" s="222">
        <v>0</v>
      </c>
      <c r="J34" s="320"/>
      <c r="K34" s="320"/>
      <c r="L34" s="261" t="s">
        <v>16</v>
      </c>
    </row>
    <row r="35" spans="1:13" ht="28.5">
      <c r="A35" s="340" t="s">
        <v>355</v>
      </c>
      <c r="B35" s="318" t="s">
        <v>130</v>
      </c>
      <c r="C35" s="206" t="s">
        <v>319</v>
      </c>
      <c r="D35" s="207">
        <f>SUM(D36:D42)</f>
        <v>2300</v>
      </c>
      <c r="E35" s="207">
        <f t="shared" ref="E35" si="22">SUM(E36:E42)</f>
        <v>0</v>
      </c>
      <c r="F35" s="207">
        <f t="shared" ref="F35" si="23">SUM(F36:F42)</f>
        <v>0</v>
      </c>
      <c r="G35" s="207">
        <f t="shared" ref="G35" si="24">SUM(G36:G42)</f>
        <v>2300</v>
      </c>
      <c r="H35" s="207">
        <f t="shared" ref="H35" si="25">SUM(H36:H42)</f>
        <v>0</v>
      </c>
      <c r="I35" s="207">
        <f t="shared" ref="I35" si="26">SUM(I36:I42)</f>
        <v>0</v>
      </c>
      <c r="J35" s="318" t="s">
        <v>857</v>
      </c>
      <c r="K35" s="318" t="s">
        <v>881</v>
      </c>
      <c r="L35" s="262">
        <v>2</v>
      </c>
    </row>
    <row r="36" spans="1:13">
      <c r="A36" s="341"/>
      <c r="B36" s="319"/>
      <c r="C36" s="205" t="s">
        <v>11</v>
      </c>
      <c r="D36" s="222">
        <f>SUM(E36:I36)</f>
        <v>0</v>
      </c>
      <c r="E36" s="222">
        <v>0</v>
      </c>
      <c r="F36" s="222">
        <v>0</v>
      </c>
      <c r="G36" s="222">
        <v>0</v>
      </c>
      <c r="H36" s="222">
        <v>0</v>
      </c>
      <c r="I36" s="222">
        <v>0</v>
      </c>
      <c r="J36" s="319"/>
      <c r="K36" s="319"/>
      <c r="L36" s="261" t="s">
        <v>16</v>
      </c>
    </row>
    <row r="37" spans="1:13">
      <c r="A37" s="341"/>
      <c r="B37" s="319"/>
      <c r="C37" s="205" t="s">
        <v>12</v>
      </c>
      <c r="D37" s="222">
        <f t="shared" ref="D37:D42" si="27">SUM(E37:I37)</f>
        <v>0</v>
      </c>
      <c r="E37" s="222">
        <v>0</v>
      </c>
      <c r="F37" s="222">
        <v>0</v>
      </c>
      <c r="G37" s="222">
        <v>0</v>
      </c>
      <c r="H37" s="222">
        <v>0</v>
      </c>
      <c r="I37" s="222">
        <v>0</v>
      </c>
      <c r="J37" s="319"/>
      <c r="K37" s="319"/>
      <c r="L37" s="261" t="s">
        <v>16</v>
      </c>
    </row>
    <row r="38" spans="1:13">
      <c r="A38" s="341"/>
      <c r="B38" s="319"/>
      <c r="C38" s="205" t="s">
        <v>13</v>
      </c>
      <c r="D38" s="222">
        <f>SUM(E38:I38)</f>
        <v>1500</v>
      </c>
      <c r="E38" s="222">
        <v>0</v>
      </c>
      <c r="F38" s="222">
        <v>0</v>
      </c>
      <c r="G38" s="222">
        <v>1500</v>
      </c>
      <c r="H38" s="222">
        <v>0</v>
      </c>
      <c r="I38" s="222">
        <v>0</v>
      </c>
      <c r="J38" s="319"/>
      <c r="K38" s="319"/>
      <c r="L38" s="261">
        <v>1</v>
      </c>
    </row>
    <row r="39" spans="1:13" ht="31.5" customHeight="1">
      <c r="A39" s="341"/>
      <c r="B39" s="319"/>
      <c r="C39" s="205" t="s">
        <v>14</v>
      </c>
      <c r="D39" s="222">
        <f t="shared" si="27"/>
        <v>800</v>
      </c>
      <c r="E39" s="222">
        <v>0</v>
      </c>
      <c r="F39" s="222">
        <v>0</v>
      </c>
      <c r="G39" s="222">
        <v>800</v>
      </c>
      <c r="H39" s="222">
        <v>0</v>
      </c>
      <c r="I39" s="222">
        <v>0</v>
      </c>
      <c r="J39" s="319"/>
      <c r="K39" s="319"/>
      <c r="L39" s="261">
        <v>1</v>
      </c>
      <c r="M39" s="106"/>
    </row>
    <row r="40" spans="1:13" s="126" customFormat="1" ht="29.25" customHeight="1">
      <c r="A40" s="341"/>
      <c r="B40" s="319"/>
      <c r="C40" s="206" t="s">
        <v>15</v>
      </c>
      <c r="D40" s="207">
        <f t="shared" si="27"/>
        <v>0</v>
      </c>
      <c r="E40" s="207">
        <v>0</v>
      </c>
      <c r="F40" s="207">
        <v>0</v>
      </c>
      <c r="G40" s="207">
        <v>0</v>
      </c>
      <c r="H40" s="207">
        <v>0</v>
      </c>
      <c r="I40" s="207">
        <v>0</v>
      </c>
      <c r="J40" s="319"/>
      <c r="K40" s="319"/>
      <c r="L40" s="262" t="s">
        <v>16</v>
      </c>
    </row>
    <row r="41" spans="1:13" ht="48.75" customHeight="1">
      <c r="A41" s="341"/>
      <c r="B41" s="319"/>
      <c r="C41" s="205" t="s">
        <v>404</v>
      </c>
      <c r="D41" s="222">
        <f t="shared" si="27"/>
        <v>0</v>
      </c>
      <c r="E41" s="222">
        <v>0</v>
      </c>
      <c r="F41" s="222">
        <v>0</v>
      </c>
      <c r="G41" s="222">
        <v>0</v>
      </c>
      <c r="H41" s="222">
        <v>0</v>
      </c>
      <c r="I41" s="222">
        <v>0</v>
      </c>
      <c r="J41" s="319"/>
      <c r="K41" s="319"/>
      <c r="L41" s="261" t="s">
        <v>16</v>
      </c>
    </row>
    <row r="42" spans="1:13" ht="45">
      <c r="A42" s="342"/>
      <c r="B42" s="320"/>
      <c r="C42" s="205" t="s">
        <v>405</v>
      </c>
      <c r="D42" s="222">
        <f t="shared" si="27"/>
        <v>0</v>
      </c>
      <c r="E42" s="222">
        <v>0</v>
      </c>
      <c r="F42" s="222">
        <v>0</v>
      </c>
      <c r="G42" s="222">
        <v>0</v>
      </c>
      <c r="H42" s="222">
        <v>0</v>
      </c>
      <c r="I42" s="222">
        <v>0</v>
      </c>
      <c r="J42" s="320"/>
      <c r="K42" s="320"/>
      <c r="L42" s="261" t="s">
        <v>16</v>
      </c>
    </row>
    <row r="43" spans="1:13" ht="30">
      <c r="A43" s="340" t="s">
        <v>356</v>
      </c>
      <c r="B43" s="318" t="s">
        <v>878</v>
      </c>
      <c r="C43" s="205" t="s">
        <v>319</v>
      </c>
      <c r="D43" s="207">
        <f>SUM(D44:D50)</f>
        <v>1925</v>
      </c>
      <c r="E43" s="207">
        <f>SUM(E44:E50)</f>
        <v>0</v>
      </c>
      <c r="F43" s="207">
        <f t="shared" ref="F43:I43" si="28">SUM(F44:F50)</f>
        <v>0</v>
      </c>
      <c r="G43" s="207">
        <f t="shared" si="28"/>
        <v>1925</v>
      </c>
      <c r="H43" s="207">
        <f t="shared" si="28"/>
        <v>0</v>
      </c>
      <c r="I43" s="207">
        <f t="shared" si="28"/>
        <v>0</v>
      </c>
      <c r="J43" s="318" t="s">
        <v>615</v>
      </c>
      <c r="K43" s="318" t="s">
        <v>882</v>
      </c>
      <c r="L43" s="262">
        <v>1</v>
      </c>
    </row>
    <row r="44" spans="1:13">
      <c r="A44" s="436"/>
      <c r="B44" s="438"/>
      <c r="C44" s="205" t="s">
        <v>11</v>
      </c>
      <c r="D44" s="222">
        <f>SUM(E44:I44)</f>
        <v>0</v>
      </c>
      <c r="E44" s="222">
        <v>0</v>
      </c>
      <c r="F44" s="222">
        <v>0</v>
      </c>
      <c r="G44" s="222">
        <v>0</v>
      </c>
      <c r="H44" s="222">
        <v>0</v>
      </c>
      <c r="I44" s="222">
        <v>0</v>
      </c>
      <c r="J44" s="319"/>
      <c r="K44" s="319"/>
      <c r="L44" s="261" t="s">
        <v>16</v>
      </c>
    </row>
    <row r="45" spans="1:13" ht="68.25" customHeight="1">
      <c r="A45" s="436"/>
      <c r="B45" s="438"/>
      <c r="C45" s="205" t="s">
        <v>12</v>
      </c>
      <c r="D45" s="222">
        <f t="shared" ref="D45" si="29">SUM(E45:I45)</f>
        <v>0</v>
      </c>
      <c r="E45" s="222">
        <v>0</v>
      </c>
      <c r="F45" s="222">
        <v>0</v>
      </c>
      <c r="G45" s="222">
        <v>0</v>
      </c>
      <c r="H45" s="222">
        <v>0</v>
      </c>
      <c r="I45" s="222">
        <v>0</v>
      </c>
      <c r="J45" s="319"/>
      <c r="K45" s="319"/>
      <c r="L45" s="261" t="s">
        <v>16</v>
      </c>
    </row>
    <row r="46" spans="1:13">
      <c r="A46" s="436"/>
      <c r="B46" s="438"/>
      <c r="C46" s="205" t="s">
        <v>13</v>
      </c>
      <c r="D46" s="222">
        <f>SUM(E46:I46)</f>
        <v>0</v>
      </c>
      <c r="E46" s="222">
        <v>0</v>
      </c>
      <c r="F46" s="222">
        <v>0</v>
      </c>
      <c r="G46" s="222">
        <v>0</v>
      </c>
      <c r="H46" s="222">
        <v>0</v>
      </c>
      <c r="I46" s="222">
        <v>0</v>
      </c>
      <c r="J46" s="319"/>
      <c r="K46" s="319"/>
      <c r="L46" s="261" t="s">
        <v>16</v>
      </c>
    </row>
    <row r="47" spans="1:13">
      <c r="A47" s="436"/>
      <c r="B47" s="438"/>
      <c r="C47" s="205" t="s">
        <v>14</v>
      </c>
      <c r="D47" s="222">
        <f t="shared" ref="D47:D50" si="30">SUM(E47:I47)</f>
        <v>445</v>
      </c>
      <c r="E47" s="222">
        <v>0</v>
      </c>
      <c r="F47" s="222">
        <v>0</v>
      </c>
      <c r="G47" s="222">
        <v>445</v>
      </c>
      <c r="H47" s="222">
        <v>0</v>
      </c>
      <c r="I47" s="222">
        <v>0</v>
      </c>
      <c r="J47" s="319"/>
      <c r="K47" s="319"/>
      <c r="L47" s="261">
        <v>1</v>
      </c>
    </row>
    <row r="48" spans="1:13" s="126" customFormat="1">
      <c r="A48" s="436"/>
      <c r="B48" s="438"/>
      <c r="C48" s="206" t="s">
        <v>15</v>
      </c>
      <c r="D48" s="65">
        <f>E48+F48+G48+H48+I48</f>
        <v>1480</v>
      </c>
      <c r="E48" s="65">
        <v>0</v>
      </c>
      <c r="F48" s="65">
        <v>0</v>
      </c>
      <c r="G48" s="65">
        <v>1480</v>
      </c>
      <c r="H48" s="65">
        <v>0</v>
      </c>
      <c r="I48" s="207">
        <v>0</v>
      </c>
      <c r="J48" s="319"/>
      <c r="K48" s="319"/>
      <c r="L48" s="261">
        <v>1</v>
      </c>
    </row>
    <row r="49" spans="1:12" ht="45">
      <c r="A49" s="436"/>
      <c r="B49" s="438"/>
      <c r="C49" s="205" t="s">
        <v>404</v>
      </c>
      <c r="D49" s="222">
        <f t="shared" si="30"/>
        <v>0</v>
      </c>
      <c r="E49" s="222">
        <v>0</v>
      </c>
      <c r="F49" s="222">
        <v>0</v>
      </c>
      <c r="G49" s="222">
        <v>0</v>
      </c>
      <c r="H49" s="222">
        <v>0</v>
      </c>
      <c r="I49" s="222">
        <v>0</v>
      </c>
      <c r="J49" s="319"/>
      <c r="K49" s="319"/>
      <c r="L49" s="261" t="s">
        <v>16</v>
      </c>
    </row>
    <row r="50" spans="1:12" ht="45">
      <c r="A50" s="437"/>
      <c r="B50" s="439"/>
      <c r="C50" s="205" t="s">
        <v>405</v>
      </c>
      <c r="D50" s="222">
        <f t="shared" si="30"/>
        <v>0</v>
      </c>
      <c r="E50" s="222">
        <v>0</v>
      </c>
      <c r="F50" s="222">
        <v>0</v>
      </c>
      <c r="G50" s="222">
        <v>0</v>
      </c>
      <c r="H50" s="222">
        <v>0</v>
      </c>
      <c r="I50" s="222">
        <v>0</v>
      </c>
      <c r="J50" s="320"/>
      <c r="K50" s="320"/>
      <c r="L50" s="261" t="s">
        <v>16</v>
      </c>
    </row>
    <row r="51" spans="1:12" ht="28.5" customHeight="1">
      <c r="A51" s="349" t="s">
        <v>329</v>
      </c>
      <c r="B51" s="318" t="s">
        <v>403</v>
      </c>
      <c r="C51" s="206" t="s">
        <v>319</v>
      </c>
      <c r="D51" s="207">
        <f>SUM(D52:D58)</f>
        <v>21800.7</v>
      </c>
      <c r="E51" s="207">
        <f t="shared" ref="E51:I51" si="31">SUM(E52:E58)</f>
        <v>0</v>
      </c>
      <c r="F51" s="207">
        <f t="shared" si="31"/>
        <v>15700</v>
      </c>
      <c r="G51" s="207">
        <f t="shared" si="31"/>
        <v>6100.7</v>
      </c>
      <c r="H51" s="207">
        <f t="shared" si="31"/>
        <v>0</v>
      </c>
      <c r="I51" s="207">
        <f t="shared" si="31"/>
        <v>0</v>
      </c>
      <c r="J51" s="318" t="s">
        <v>974</v>
      </c>
      <c r="K51" s="318" t="s">
        <v>920</v>
      </c>
      <c r="L51" s="262" t="s">
        <v>16</v>
      </c>
    </row>
    <row r="52" spans="1:12">
      <c r="A52" s="360"/>
      <c r="B52" s="319"/>
      <c r="C52" s="205" t="s">
        <v>11</v>
      </c>
      <c r="D52" s="222">
        <f>SUM(E52:I52)</f>
        <v>0</v>
      </c>
      <c r="E52" s="222">
        <f>E60+E68+E76</f>
        <v>0</v>
      </c>
      <c r="F52" s="222">
        <f t="shared" ref="F52:I52" si="32">F60+F68+F76</f>
        <v>0</v>
      </c>
      <c r="G52" s="222">
        <f t="shared" si="32"/>
        <v>0</v>
      </c>
      <c r="H52" s="222">
        <f t="shared" si="32"/>
        <v>0</v>
      </c>
      <c r="I52" s="222">
        <f t="shared" si="32"/>
        <v>0</v>
      </c>
      <c r="J52" s="319"/>
      <c r="K52" s="319"/>
      <c r="L52" s="261" t="s">
        <v>16</v>
      </c>
    </row>
    <row r="53" spans="1:12">
      <c r="A53" s="360"/>
      <c r="B53" s="319"/>
      <c r="C53" s="205" t="s">
        <v>12</v>
      </c>
      <c r="D53" s="222">
        <f t="shared" ref="D53" si="33">SUM(E53:I53)</f>
        <v>0</v>
      </c>
      <c r="E53" s="222">
        <f t="shared" ref="E53:I53" si="34">E61+E69+E77</f>
        <v>0</v>
      </c>
      <c r="F53" s="222">
        <f t="shared" si="34"/>
        <v>0</v>
      </c>
      <c r="G53" s="222">
        <f t="shared" si="34"/>
        <v>0</v>
      </c>
      <c r="H53" s="222">
        <f t="shared" si="34"/>
        <v>0</v>
      </c>
      <c r="I53" s="222">
        <f t="shared" si="34"/>
        <v>0</v>
      </c>
      <c r="J53" s="319"/>
      <c r="K53" s="319"/>
      <c r="L53" s="261" t="s">
        <v>16</v>
      </c>
    </row>
    <row r="54" spans="1:12">
      <c r="A54" s="360"/>
      <c r="B54" s="319"/>
      <c r="C54" s="205" t="s">
        <v>13</v>
      </c>
      <c r="D54" s="222">
        <f>SUM(E54:I54)</f>
        <v>0</v>
      </c>
      <c r="E54" s="222">
        <f t="shared" ref="E54:I54" si="35">E62+E70+E78</f>
        <v>0</v>
      </c>
      <c r="F54" s="222">
        <f t="shared" si="35"/>
        <v>0</v>
      </c>
      <c r="G54" s="222">
        <f t="shared" si="35"/>
        <v>0</v>
      </c>
      <c r="H54" s="222">
        <f t="shared" si="35"/>
        <v>0</v>
      </c>
      <c r="I54" s="222">
        <f t="shared" si="35"/>
        <v>0</v>
      </c>
      <c r="J54" s="319"/>
      <c r="K54" s="319"/>
      <c r="L54" s="261" t="s">
        <v>16</v>
      </c>
    </row>
    <row r="55" spans="1:12" s="108" customFormat="1">
      <c r="A55" s="360"/>
      <c r="B55" s="319"/>
      <c r="C55" s="205" t="s">
        <v>14</v>
      </c>
      <c r="D55" s="222">
        <f>SUM(E55:I55)</f>
        <v>21800.7</v>
      </c>
      <c r="E55" s="222">
        <f t="shared" ref="E55:I55" si="36">E63+E71+E79</f>
        <v>0</v>
      </c>
      <c r="F55" s="222">
        <f>F63+F71+F79</f>
        <v>15700</v>
      </c>
      <c r="G55" s="222">
        <f>G63+G71+G79+G87+G95+G103</f>
        <v>6100.7</v>
      </c>
      <c r="H55" s="222">
        <f t="shared" si="36"/>
        <v>0</v>
      </c>
      <c r="I55" s="222">
        <f t="shared" si="36"/>
        <v>0</v>
      </c>
      <c r="J55" s="319"/>
      <c r="K55" s="319"/>
      <c r="L55" s="261">
        <v>44.3</v>
      </c>
    </row>
    <row r="56" spans="1:12" s="126" customFormat="1">
      <c r="A56" s="360"/>
      <c r="B56" s="319"/>
      <c r="C56" s="206" t="s">
        <v>15</v>
      </c>
      <c r="D56" s="207">
        <f t="shared" ref="D56:D58" si="37">SUM(E56:I56)</f>
        <v>0</v>
      </c>
      <c r="E56" s="207">
        <f t="shared" ref="E56:I56" si="38">E64+E72+E80</f>
        <v>0</v>
      </c>
      <c r="F56" s="207">
        <f t="shared" si="38"/>
        <v>0</v>
      </c>
      <c r="G56" s="207">
        <f t="shared" si="38"/>
        <v>0</v>
      </c>
      <c r="H56" s="207">
        <f t="shared" si="38"/>
        <v>0</v>
      </c>
      <c r="I56" s="207">
        <f t="shared" si="38"/>
        <v>0</v>
      </c>
      <c r="J56" s="319"/>
      <c r="K56" s="319"/>
      <c r="L56" s="262">
        <v>45.4</v>
      </c>
    </row>
    <row r="57" spans="1:12" ht="45">
      <c r="A57" s="360"/>
      <c r="B57" s="319"/>
      <c r="C57" s="205" t="s">
        <v>404</v>
      </c>
      <c r="D57" s="222">
        <f t="shared" si="37"/>
        <v>0</v>
      </c>
      <c r="E57" s="222">
        <f t="shared" ref="E57:I57" si="39">E65+E73+E81</f>
        <v>0</v>
      </c>
      <c r="F57" s="222">
        <f t="shared" si="39"/>
        <v>0</v>
      </c>
      <c r="G57" s="222">
        <f t="shared" si="39"/>
        <v>0</v>
      </c>
      <c r="H57" s="222">
        <f t="shared" si="39"/>
        <v>0</v>
      </c>
      <c r="I57" s="222">
        <f t="shared" si="39"/>
        <v>0</v>
      </c>
      <c r="J57" s="319"/>
      <c r="K57" s="319"/>
      <c r="L57" s="261">
        <v>46.3</v>
      </c>
    </row>
    <row r="58" spans="1:12" ht="45">
      <c r="A58" s="361"/>
      <c r="B58" s="320"/>
      <c r="C58" s="205" t="s">
        <v>405</v>
      </c>
      <c r="D58" s="222">
        <f t="shared" si="37"/>
        <v>0</v>
      </c>
      <c r="E58" s="222">
        <f>E66+E74+E82</f>
        <v>0</v>
      </c>
      <c r="F58" s="222">
        <f>F66+F74+F82</f>
        <v>0</v>
      </c>
      <c r="G58" s="222">
        <f>G66+G74+G82</f>
        <v>0</v>
      </c>
      <c r="H58" s="222">
        <f>H66+H74+H82</f>
        <v>0</v>
      </c>
      <c r="I58" s="222">
        <f>I66+I74+I82</f>
        <v>0</v>
      </c>
      <c r="J58" s="320"/>
      <c r="K58" s="320"/>
      <c r="L58" s="261">
        <v>46.2</v>
      </c>
    </row>
    <row r="59" spans="1:12" ht="28.5" customHeight="1">
      <c r="A59" s="340" t="s">
        <v>509</v>
      </c>
      <c r="B59" s="318" t="s">
        <v>408</v>
      </c>
      <c r="C59" s="206" t="s">
        <v>319</v>
      </c>
      <c r="D59" s="207">
        <f>SUM(D60:D66)</f>
        <v>7443.3</v>
      </c>
      <c r="E59" s="207">
        <f t="shared" ref="E59:I59" si="40">SUM(E60:E66)</f>
        <v>0</v>
      </c>
      <c r="F59" s="207">
        <f t="shared" si="40"/>
        <v>5075.1000000000004</v>
      </c>
      <c r="G59" s="207">
        <f t="shared" si="40"/>
        <v>2368.1999999999998</v>
      </c>
      <c r="H59" s="207">
        <f t="shared" si="40"/>
        <v>0</v>
      </c>
      <c r="I59" s="207">
        <f t="shared" si="40"/>
        <v>0</v>
      </c>
      <c r="J59" s="318" t="s">
        <v>613</v>
      </c>
      <c r="K59" s="318" t="s">
        <v>494</v>
      </c>
      <c r="L59" s="262">
        <v>1</v>
      </c>
    </row>
    <row r="60" spans="1:12">
      <c r="A60" s="341"/>
      <c r="B60" s="319"/>
      <c r="C60" s="205" t="s">
        <v>11</v>
      </c>
      <c r="D60" s="222">
        <f>SUM(E60:I60)</f>
        <v>0</v>
      </c>
      <c r="E60" s="222">
        <v>0</v>
      </c>
      <c r="F60" s="222">
        <v>0</v>
      </c>
      <c r="G60" s="222">
        <v>0</v>
      </c>
      <c r="H60" s="222">
        <v>0</v>
      </c>
      <c r="I60" s="222">
        <v>0</v>
      </c>
      <c r="J60" s="319"/>
      <c r="K60" s="319"/>
      <c r="L60" s="261" t="s">
        <v>16</v>
      </c>
    </row>
    <row r="61" spans="1:12">
      <c r="A61" s="341"/>
      <c r="B61" s="319"/>
      <c r="C61" s="205" t="s">
        <v>12</v>
      </c>
      <c r="D61" s="222">
        <f t="shared" ref="D61" si="41">SUM(E61:I61)</f>
        <v>0</v>
      </c>
      <c r="E61" s="222">
        <v>0</v>
      </c>
      <c r="F61" s="222">
        <v>0</v>
      </c>
      <c r="G61" s="222">
        <v>0</v>
      </c>
      <c r="H61" s="222">
        <v>0</v>
      </c>
      <c r="I61" s="222">
        <v>0</v>
      </c>
      <c r="J61" s="319"/>
      <c r="K61" s="319"/>
      <c r="L61" s="261" t="s">
        <v>16</v>
      </c>
    </row>
    <row r="62" spans="1:12">
      <c r="A62" s="341"/>
      <c r="B62" s="319"/>
      <c r="C62" s="205" t="s">
        <v>13</v>
      </c>
      <c r="D62" s="222">
        <f>SUM(E62:I62)</f>
        <v>0</v>
      </c>
      <c r="E62" s="222">
        <v>0</v>
      </c>
      <c r="F62" s="222">
        <v>0</v>
      </c>
      <c r="G62" s="222">
        <v>0</v>
      </c>
      <c r="H62" s="222">
        <v>0</v>
      </c>
      <c r="I62" s="222">
        <v>0</v>
      </c>
      <c r="J62" s="319"/>
      <c r="K62" s="319"/>
      <c r="L62" s="261" t="s">
        <v>16</v>
      </c>
    </row>
    <row r="63" spans="1:12">
      <c r="A63" s="341"/>
      <c r="B63" s="319"/>
      <c r="C63" s="205" t="s">
        <v>14</v>
      </c>
      <c r="D63" s="71">
        <f t="shared" ref="D63:D66" si="42">SUM(E63:I63)</f>
        <v>7443.3</v>
      </c>
      <c r="E63" s="222">
        <v>0</v>
      </c>
      <c r="F63" s="222">
        <v>5075.1000000000004</v>
      </c>
      <c r="G63" s="71">
        <v>2368.1999999999998</v>
      </c>
      <c r="H63" s="222">
        <v>0</v>
      </c>
      <c r="I63" s="222">
        <v>0</v>
      </c>
      <c r="J63" s="319"/>
      <c r="K63" s="319"/>
      <c r="L63" s="261">
        <v>1</v>
      </c>
    </row>
    <row r="64" spans="1:12" s="126" customFormat="1">
      <c r="A64" s="341"/>
      <c r="B64" s="319"/>
      <c r="C64" s="206" t="s">
        <v>15</v>
      </c>
      <c r="D64" s="207">
        <f t="shared" si="42"/>
        <v>0</v>
      </c>
      <c r="E64" s="207">
        <v>0</v>
      </c>
      <c r="F64" s="207">
        <v>0</v>
      </c>
      <c r="G64" s="207">
        <v>0</v>
      </c>
      <c r="H64" s="207">
        <v>0</v>
      </c>
      <c r="I64" s="207">
        <v>0</v>
      </c>
      <c r="J64" s="319"/>
      <c r="K64" s="319"/>
      <c r="L64" s="262" t="s">
        <v>16</v>
      </c>
    </row>
    <row r="65" spans="1:12" ht="45">
      <c r="A65" s="341"/>
      <c r="B65" s="319"/>
      <c r="C65" s="205" t="s">
        <v>404</v>
      </c>
      <c r="D65" s="222">
        <f t="shared" si="42"/>
        <v>0</v>
      </c>
      <c r="E65" s="222">
        <v>0</v>
      </c>
      <c r="F65" s="222">
        <v>0</v>
      </c>
      <c r="G65" s="222">
        <v>0</v>
      </c>
      <c r="H65" s="222">
        <v>0</v>
      </c>
      <c r="I65" s="222">
        <v>0</v>
      </c>
      <c r="J65" s="319"/>
      <c r="K65" s="319"/>
      <c r="L65" s="261" t="s">
        <v>16</v>
      </c>
    </row>
    <row r="66" spans="1:12" ht="45">
      <c r="A66" s="342"/>
      <c r="B66" s="320"/>
      <c r="C66" s="205" t="s">
        <v>405</v>
      </c>
      <c r="D66" s="222">
        <f t="shared" si="42"/>
        <v>0</v>
      </c>
      <c r="E66" s="222">
        <v>0</v>
      </c>
      <c r="F66" s="222">
        <v>0</v>
      </c>
      <c r="G66" s="222">
        <v>0</v>
      </c>
      <c r="H66" s="222">
        <v>0</v>
      </c>
      <c r="I66" s="222">
        <v>0</v>
      </c>
      <c r="J66" s="320"/>
      <c r="K66" s="320"/>
      <c r="L66" s="261" t="s">
        <v>16</v>
      </c>
    </row>
    <row r="67" spans="1:12" ht="28.5" customHeight="1">
      <c r="A67" s="340" t="s">
        <v>510</v>
      </c>
      <c r="B67" s="318" t="s">
        <v>409</v>
      </c>
      <c r="C67" s="206" t="s">
        <v>319</v>
      </c>
      <c r="D67" s="207">
        <f>SUM(D68:D74)</f>
        <v>9336.2999999999993</v>
      </c>
      <c r="E67" s="207">
        <f t="shared" ref="E67:I67" si="43">SUM(E68:E74)</f>
        <v>0</v>
      </c>
      <c r="F67" s="207">
        <f t="shared" si="43"/>
        <v>6835.7</v>
      </c>
      <c r="G67" s="207">
        <f t="shared" si="43"/>
        <v>2500.6</v>
      </c>
      <c r="H67" s="207">
        <f t="shared" si="43"/>
        <v>0</v>
      </c>
      <c r="I67" s="207">
        <f t="shared" si="43"/>
        <v>0</v>
      </c>
      <c r="J67" s="318" t="s">
        <v>613</v>
      </c>
      <c r="K67" s="318" t="s">
        <v>493</v>
      </c>
      <c r="L67" s="262">
        <v>1</v>
      </c>
    </row>
    <row r="68" spans="1:12">
      <c r="A68" s="341"/>
      <c r="B68" s="319"/>
      <c r="C68" s="205" t="s">
        <v>11</v>
      </c>
      <c r="D68" s="222">
        <f>SUM(E68:I68)</f>
        <v>0</v>
      </c>
      <c r="E68" s="222">
        <v>0</v>
      </c>
      <c r="F68" s="222">
        <v>0</v>
      </c>
      <c r="G68" s="222">
        <v>0</v>
      </c>
      <c r="H68" s="222">
        <v>0</v>
      </c>
      <c r="I68" s="222">
        <v>0</v>
      </c>
      <c r="J68" s="319"/>
      <c r="K68" s="319"/>
      <c r="L68" s="261" t="s">
        <v>16</v>
      </c>
    </row>
    <row r="69" spans="1:12">
      <c r="A69" s="341"/>
      <c r="B69" s="319"/>
      <c r="C69" s="205" t="s">
        <v>12</v>
      </c>
      <c r="D69" s="222">
        <f t="shared" ref="D69" si="44">SUM(E69:I69)</f>
        <v>0</v>
      </c>
      <c r="E69" s="222">
        <v>0</v>
      </c>
      <c r="F69" s="222">
        <v>0</v>
      </c>
      <c r="G69" s="222">
        <v>0</v>
      </c>
      <c r="H69" s="222">
        <v>0</v>
      </c>
      <c r="I69" s="222">
        <v>0</v>
      </c>
      <c r="J69" s="319"/>
      <c r="K69" s="319"/>
      <c r="L69" s="261" t="s">
        <v>16</v>
      </c>
    </row>
    <row r="70" spans="1:12">
      <c r="A70" s="341"/>
      <c r="B70" s="319"/>
      <c r="C70" s="205" t="s">
        <v>13</v>
      </c>
      <c r="D70" s="222">
        <f>SUM(E70:I70)</f>
        <v>0</v>
      </c>
      <c r="E70" s="222">
        <v>0</v>
      </c>
      <c r="F70" s="222">
        <v>0</v>
      </c>
      <c r="G70" s="222">
        <v>0</v>
      </c>
      <c r="H70" s="222">
        <v>0</v>
      </c>
      <c r="I70" s="222">
        <v>0</v>
      </c>
      <c r="J70" s="319"/>
      <c r="K70" s="319"/>
      <c r="L70" s="261" t="s">
        <v>16</v>
      </c>
    </row>
    <row r="71" spans="1:12">
      <c r="A71" s="341"/>
      <c r="B71" s="319"/>
      <c r="C71" s="205" t="s">
        <v>14</v>
      </c>
      <c r="D71" s="222">
        <f t="shared" ref="D71:D74" si="45">SUM(E71:I71)</f>
        <v>9336.2999999999993</v>
      </c>
      <c r="E71" s="222">
        <v>0</v>
      </c>
      <c r="F71" s="222">
        <v>6835.7</v>
      </c>
      <c r="G71" s="222">
        <v>2500.6</v>
      </c>
      <c r="H71" s="222">
        <v>0</v>
      </c>
      <c r="I71" s="222">
        <v>0</v>
      </c>
      <c r="J71" s="319"/>
      <c r="K71" s="319"/>
      <c r="L71" s="261">
        <v>1</v>
      </c>
    </row>
    <row r="72" spans="1:12" s="126" customFormat="1">
      <c r="A72" s="341"/>
      <c r="B72" s="319"/>
      <c r="C72" s="206" t="s">
        <v>15</v>
      </c>
      <c r="D72" s="207">
        <f t="shared" si="45"/>
        <v>0</v>
      </c>
      <c r="E72" s="207">
        <v>0</v>
      </c>
      <c r="F72" s="207">
        <v>0</v>
      </c>
      <c r="G72" s="207">
        <v>0</v>
      </c>
      <c r="H72" s="207">
        <v>0</v>
      </c>
      <c r="I72" s="207">
        <v>0</v>
      </c>
      <c r="J72" s="319"/>
      <c r="K72" s="319"/>
      <c r="L72" s="262" t="s">
        <v>16</v>
      </c>
    </row>
    <row r="73" spans="1:12" ht="45">
      <c r="A73" s="341"/>
      <c r="B73" s="319"/>
      <c r="C73" s="205" t="s">
        <v>404</v>
      </c>
      <c r="D73" s="222">
        <f t="shared" si="45"/>
        <v>0</v>
      </c>
      <c r="E73" s="222">
        <v>0</v>
      </c>
      <c r="F73" s="222">
        <v>0</v>
      </c>
      <c r="G73" s="222">
        <v>0</v>
      </c>
      <c r="H73" s="222">
        <v>0</v>
      </c>
      <c r="I73" s="222">
        <v>0</v>
      </c>
      <c r="J73" s="319"/>
      <c r="K73" s="319"/>
      <c r="L73" s="261" t="s">
        <v>16</v>
      </c>
    </row>
    <row r="74" spans="1:12" ht="45">
      <c r="A74" s="342"/>
      <c r="B74" s="320"/>
      <c r="C74" s="205" t="s">
        <v>405</v>
      </c>
      <c r="D74" s="222">
        <f t="shared" si="45"/>
        <v>0</v>
      </c>
      <c r="E74" s="222">
        <v>0</v>
      </c>
      <c r="F74" s="222">
        <v>0</v>
      </c>
      <c r="G74" s="222">
        <v>0</v>
      </c>
      <c r="H74" s="222">
        <v>0</v>
      </c>
      <c r="I74" s="222">
        <v>0</v>
      </c>
      <c r="J74" s="320"/>
      <c r="K74" s="320"/>
      <c r="L74" s="261" t="s">
        <v>16</v>
      </c>
    </row>
    <row r="75" spans="1:12" ht="28.5" customHeight="1">
      <c r="A75" s="340" t="s">
        <v>511</v>
      </c>
      <c r="B75" s="318" t="s">
        <v>410</v>
      </c>
      <c r="C75" s="206" t="s">
        <v>319</v>
      </c>
      <c r="D75" s="207">
        <f t="shared" ref="D75:I75" si="46">SUM(D76:D82)</f>
        <v>4721.0999999999995</v>
      </c>
      <c r="E75" s="207">
        <f t="shared" si="46"/>
        <v>0</v>
      </c>
      <c r="F75" s="207">
        <f t="shared" si="46"/>
        <v>3789.2</v>
      </c>
      <c r="G75" s="207">
        <f t="shared" si="46"/>
        <v>931.9</v>
      </c>
      <c r="H75" s="207">
        <f t="shared" si="46"/>
        <v>0</v>
      </c>
      <c r="I75" s="207">
        <f t="shared" si="46"/>
        <v>0</v>
      </c>
      <c r="J75" s="318" t="s">
        <v>613</v>
      </c>
      <c r="K75" s="318" t="s">
        <v>495</v>
      </c>
      <c r="L75" s="262">
        <v>1</v>
      </c>
    </row>
    <row r="76" spans="1:12">
      <c r="A76" s="341"/>
      <c r="B76" s="319"/>
      <c r="C76" s="205" t="s">
        <v>11</v>
      </c>
      <c r="D76" s="222">
        <f>SUM(E76:I76)</f>
        <v>0</v>
      </c>
      <c r="E76" s="222">
        <v>0</v>
      </c>
      <c r="F76" s="222">
        <v>0</v>
      </c>
      <c r="G76" s="222">
        <v>0</v>
      </c>
      <c r="H76" s="222">
        <v>0</v>
      </c>
      <c r="I76" s="222">
        <v>0</v>
      </c>
      <c r="J76" s="319"/>
      <c r="K76" s="319"/>
      <c r="L76" s="261" t="s">
        <v>16</v>
      </c>
    </row>
    <row r="77" spans="1:12">
      <c r="A77" s="341"/>
      <c r="B77" s="319"/>
      <c r="C77" s="205" t="s">
        <v>12</v>
      </c>
      <c r="D77" s="222">
        <f t="shared" ref="D77" si="47">SUM(E77:I77)</f>
        <v>0</v>
      </c>
      <c r="E77" s="222">
        <v>0</v>
      </c>
      <c r="F77" s="222">
        <v>0</v>
      </c>
      <c r="G77" s="222">
        <v>0</v>
      </c>
      <c r="H77" s="222">
        <v>0</v>
      </c>
      <c r="I77" s="222">
        <v>0</v>
      </c>
      <c r="J77" s="319"/>
      <c r="K77" s="319"/>
      <c r="L77" s="261" t="s">
        <v>16</v>
      </c>
    </row>
    <row r="78" spans="1:12">
      <c r="A78" s="341"/>
      <c r="B78" s="319"/>
      <c r="C78" s="205" t="s">
        <v>13</v>
      </c>
      <c r="D78" s="222">
        <f>SUM(E78:I78)</f>
        <v>0</v>
      </c>
      <c r="E78" s="222">
        <v>0</v>
      </c>
      <c r="F78" s="222">
        <v>0</v>
      </c>
      <c r="G78" s="222">
        <v>0</v>
      </c>
      <c r="H78" s="222">
        <v>0</v>
      </c>
      <c r="I78" s="222">
        <v>0</v>
      </c>
      <c r="J78" s="319"/>
      <c r="K78" s="319"/>
      <c r="L78" s="261" t="s">
        <v>16</v>
      </c>
    </row>
    <row r="79" spans="1:12">
      <c r="A79" s="341"/>
      <c r="B79" s="319"/>
      <c r="C79" s="205" t="s">
        <v>14</v>
      </c>
      <c r="D79" s="222">
        <f t="shared" ref="D79:D82" si="48">SUM(E79:I79)</f>
        <v>4721.0999999999995</v>
      </c>
      <c r="E79" s="222">
        <v>0</v>
      </c>
      <c r="F79" s="222">
        <v>3789.2</v>
      </c>
      <c r="G79" s="222">
        <v>931.9</v>
      </c>
      <c r="H79" s="222">
        <v>0</v>
      </c>
      <c r="I79" s="222">
        <v>0</v>
      </c>
      <c r="J79" s="319"/>
      <c r="K79" s="319"/>
      <c r="L79" s="261">
        <v>1</v>
      </c>
    </row>
    <row r="80" spans="1:12" s="126" customFormat="1">
      <c r="A80" s="341"/>
      <c r="B80" s="319"/>
      <c r="C80" s="206" t="s">
        <v>15</v>
      </c>
      <c r="D80" s="207">
        <f t="shared" si="48"/>
        <v>0</v>
      </c>
      <c r="E80" s="207">
        <v>0</v>
      </c>
      <c r="F80" s="207">
        <v>0</v>
      </c>
      <c r="G80" s="207">
        <v>0</v>
      </c>
      <c r="H80" s="207">
        <v>0</v>
      </c>
      <c r="I80" s="207">
        <v>0</v>
      </c>
      <c r="J80" s="319"/>
      <c r="K80" s="319"/>
      <c r="L80" s="262" t="s">
        <v>16</v>
      </c>
    </row>
    <row r="81" spans="1:12" ht="45">
      <c r="A81" s="341"/>
      <c r="B81" s="319"/>
      <c r="C81" s="205" t="s">
        <v>404</v>
      </c>
      <c r="D81" s="222">
        <f t="shared" si="48"/>
        <v>0</v>
      </c>
      <c r="E81" s="222">
        <v>0</v>
      </c>
      <c r="F81" s="222">
        <v>0</v>
      </c>
      <c r="G81" s="222">
        <v>0</v>
      </c>
      <c r="H81" s="222">
        <v>0</v>
      </c>
      <c r="I81" s="222">
        <v>0</v>
      </c>
      <c r="J81" s="319"/>
      <c r="K81" s="319"/>
      <c r="L81" s="261" t="s">
        <v>16</v>
      </c>
    </row>
    <row r="82" spans="1:12" ht="45">
      <c r="A82" s="342"/>
      <c r="B82" s="320"/>
      <c r="C82" s="205" t="s">
        <v>405</v>
      </c>
      <c r="D82" s="222">
        <f t="shared" si="48"/>
        <v>0</v>
      </c>
      <c r="E82" s="222">
        <v>0</v>
      </c>
      <c r="F82" s="222">
        <v>0</v>
      </c>
      <c r="G82" s="222">
        <v>0</v>
      </c>
      <c r="H82" s="222">
        <v>0</v>
      </c>
      <c r="I82" s="222">
        <v>0</v>
      </c>
      <c r="J82" s="320"/>
      <c r="K82" s="320"/>
      <c r="L82" s="261" t="s">
        <v>16</v>
      </c>
    </row>
    <row r="83" spans="1:12" ht="30">
      <c r="A83" s="340" t="s">
        <v>520</v>
      </c>
      <c r="B83" s="318" t="s">
        <v>806</v>
      </c>
      <c r="C83" s="205" t="s">
        <v>319</v>
      </c>
      <c r="D83" s="222">
        <f t="shared" ref="D83:I83" si="49">SUM(D84:D90)</f>
        <v>92.6</v>
      </c>
      <c r="E83" s="222">
        <f t="shared" si="49"/>
        <v>0</v>
      </c>
      <c r="F83" s="222">
        <f t="shared" si="49"/>
        <v>0</v>
      </c>
      <c r="G83" s="222">
        <f t="shared" si="49"/>
        <v>92.6</v>
      </c>
      <c r="H83" s="222">
        <f t="shared" si="49"/>
        <v>0</v>
      </c>
      <c r="I83" s="222">
        <f t="shared" si="49"/>
        <v>0</v>
      </c>
      <c r="J83" s="318" t="s">
        <v>613</v>
      </c>
      <c r="K83" s="318" t="s">
        <v>495</v>
      </c>
      <c r="L83" s="261">
        <v>1</v>
      </c>
    </row>
    <row r="84" spans="1:12">
      <c r="A84" s="396"/>
      <c r="B84" s="396"/>
      <c r="C84" s="205" t="s">
        <v>11</v>
      </c>
      <c r="D84" s="222">
        <f>SUM(E84:I84)</f>
        <v>0</v>
      </c>
      <c r="E84" s="222">
        <v>0</v>
      </c>
      <c r="F84" s="222">
        <v>0</v>
      </c>
      <c r="G84" s="222">
        <v>0</v>
      </c>
      <c r="H84" s="222">
        <v>0</v>
      </c>
      <c r="I84" s="222">
        <v>0</v>
      </c>
      <c r="J84" s="396"/>
      <c r="K84" s="396"/>
      <c r="L84" s="261" t="s">
        <v>16</v>
      </c>
    </row>
    <row r="85" spans="1:12">
      <c r="A85" s="396"/>
      <c r="B85" s="396"/>
      <c r="C85" s="205" t="s">
        <v>12</v>
      </c>
      <c r="D85" s="222">
        <f t="shared" ref="D85" si="50">SUM(E85:I85)</f>
        <v>0</v>
      </c>
      <c r="E85" s="222">
        <v>0</v>
      </c>
      <c r="F85" s="222">
        <v>0</v>
      </c>
      <c r="G85" s="222">
        <v>0</v>
      </c>
      <c r="H85" s="222">
        <v>0</v>
      </c>
      <c r="I85" s="222">
        <v>0</v>
      </c>
      <c r="J85" s="396"/>
      <c r="K85" s="396"/>
      <c r="L85" s="261" t="s">
        <v>16</v>
      </c>
    </row>
    <row r="86" spans="1:12">
      <c r="A86" s="396"/>
      <c r="B86" s="396"/>
      <c r="C86" s="205" t="s">
        <v>13</v>
      </c>
      <c r="D86" s="222">
        <f>SUM(E86:I86)</f>
        <v>0</v>
      </c>
      <c r="E86" s="222">
        <v>0</v>
      </c>
      <c r="F86" s="222">
        <v>0</v>
      </c>
      <c r="G86" s="222">
        <v>0</v>
      </c>
      <c r="H86" s="222">
        <v>0</v>
      </c>
      <c r="I86" s="222">
        <v>0</v>
      </c>
      <c r="J86" s="396"/>
      <c r="K86" s="396"/>
      <c r="L86" s="261" t="s">
        <v>16</v>
      </c>
    </row>
    <row r="87" spans="1:12">
      <c r="A87" s="396"/>
      <c r="B87" s="396"/>
      <c r="C87" s="205" t="s">
        <v>14</v>
      </c>
      <c r="D87" s="222">
        <f t="shared" ref="D87:D90" si="51">SUM(E87:I87)</f>
        <v>92.6</v>
      </c>
      <c r="E87" s="222">
        <v>0</v>
      </c>
      <c r="F87" s="222">
        <v>0</v>
      </c>
      <c r="G87" s="222">
        <v>92.6</v>
      </c>
      <c r="H87" s="222">
        <v>0</v>
      </c>
      <c r="I87" s="222">
        <v>0</v>
      </c>
      <c r="J87" s="396"/>
      <c r="K87" s="396"/>
      <c r="L87" s="261">
        <v>1</v>
      </c>
    </row>
    <row r="88" spans="1:12" s="126" customFormat="1" ht="21" customHeight="1">
      <c r="A88" s="396"/>
      <c r="B88" s="396"/>
      <c r="C88" s="206" t="s">
        <v>15</v>
      </c>
      <c r="D88" s="207">
        <f t="shared" si="51"/>
        <v>0</v>
      </c>
      <c r="E88" s="207">
        <v>0</v>
      </c>
      <c r="F88" s="207">
        <v>0</v>
      </c>
      <c r="G88" s="207">
        <v>0</v>
      </c>
      <c r="H88" s="207">
        <v>0</v>
      </c>
      <c r="I88" s="207">
        <v>0</v>
      </c>
      <c r="J88" s="396"/>
      <c r="K88" s="396"/>
      <c r="L88" s="262" t="s">
        <v>16</v>
      </c>
    </row>
    <row r="89" spans="1:12" ht="45">
      <c r="A89" s="396"/>
      <c r="B89" s="396"/>
      <c r="C89" s="205" t="s">
        <v>404</v>
      </c>
      <c r="D89" s="222">
        <f t="shared" si="51"/>
        <v>0</v>
      </c>
      <c r="E89" s="222">
        <v>0</v>
      </c>
      <c r="F89" s="222">
        <v>0</v>
      </c>
      <c r="G89" s="222">
        <v>0</v>
      </c>
      <c r="H89" s="222">
        <v>0</v>
      </c>
      <c r="I89" s="222">
        <v>0</v>
      </c>
      <c r="J89" s="396"/>
      <c r="K89" s="396"/>
      <c r="L89" s="261" t="s">
        <v>16</v>
      </c>
    </row>
    <row r="90" spans="1:12" ht="45">
      <c r="A90" s="397"/>
      <c r="B90" s="397"/>
      <c r="C90" s="205" t="s">
        <v>405</v>
      </c>
      <c r="D90" s="222">
        <f t="shared" si="51"/>
        <v>0</v>
      </c>
      <c r="E90" s="222">
        <v>0</v>
      </c>
      <c r="F90" s="222">
        <v>0</v>
      </c>
      <c r="G90" s="222">
        <v>0</v>
      </c>
      <c r="H90" s="222">
        <v>0</v>
      </c>
      <c r="I90" s="222">
        <v>0</v>
      </c>
      <c r="J90" s="397"/>
      <c r="K90" s="397"/>
      <c r="L90" s="261" t="s">
        <v>16</v>
      </c>
    </row>
    <row r="91" spans="1:12" ht="30">
      <c r="A91" s="432" t="s">
        <v>521</v>
      </c>
      <c r="B91" s="318" t="s">
        <v>807</v>
      </c>
      <c r="C91" s="205" t="s">
        <v>319</v>
      </c>
      <c r="D91" s="222">
        <f t="shared" ref="D91:I91" si="52">SUM(D92:D98)</f>
        <v>140.80000000000001</v>
      </c>
      <c r="E91" s="222">
        <f t="shared" si="52"/>
        <v>0</v>
      </c>
      <c r="F91" s="222">
        <f t="shared" si="52"/>
        <v>0</v>
      </c>
      <c r="G91" s="222">
        <f t="shared" si="52"/>
        <v>140.80000000000001</v>
      </c>
      <c r="H91" s="222">
        <f t="shared" si="52"/>
        <v>0</v>
      </c>
      <c r="I91" s="222">
        <f t="shared" si="52"/>
        <v>0</v>
      </c>
      <c r="J91" s="318" t="s">
        <v>613</v>
      </c>
      <c r="K91" s="318" t="s">
        <v>495</v>
      </c>
      <c r="L91" s="261">
        <v>1</v>
      </c>
    </row>
    <row r="92" spans="1:12">
      <c r="A92" s="433"/>
      <c r="B92" s="319"/>
      <c r="C92" s="205" t="s">
        <v>11</v>
      </c>
      <c r="D92" s="222">
        <f>SUM(E92:I92)</f>
        <v>0</v>
      </c>
      <c r="E92" s="222">
        <v>0</v>
      </c>
      <c r="F92" s="222">
        <v>0</v>
      </c>
      <c r="G92" s="222">
        <v>0</v>
      </c>
      <c r="H92" s="222">
        <v>0</v>
      </c>
      <c r="I92" s="222">
        <v>0</v>
      </c>
      <c r="J92" s="319"/>
      <c r="K92" s="319"/>
      <c r="L92" s="261" t="s">
        <v>16</v>
      </c>
    </row>
    <row r="93" spans="1:12">
      <c r="A93" s="433"/>
      <c r="B93" s="319"/>
      <c r="C93" s="205" t="s">
        <v>12</v>
      </c>
      <c r="D93" s="222">
        <f t="shared" ref="D93" si="53">SUM(E93:I93)</f>
        <v>0</v>
      </c>
      <c r="E93" s="222">
        <v>0</v>
      </c>
      <c r="F93" s="222">
        <v>0</v>
      </c>
      <c r="G93" s="222">
        <v>0</v>
      </c>
      <c r="H93" s="222">
        <v>0</v>
      </c>
      <c r="I93" s="222">
        <v>0</v>
      </c>
      <c r="J93" s="319"/>
      <c r="K93" s="319"/>
      <c r="L93" s="261" t="s">
        <v>16</v>
      </c>
    </row>
    <row r="94" spans="1:12">
      <c r="A94" s="433"/>
      <c r="B94" s="319"/>
      <c r="C94" s="205" t="s">
        <v>13</v>
      </c>
      <c r="D94" s="222">
        <f>SUM(E94:I94)</f>
        <v>0</v>
      </c>
      <c r="E94" s="222">
        <v>0</v>
      </c>
      <c r="F94" s="222">
        <v>0</v>
      </c>
      <c r="G94" s="222">
        <v>0</v>
      </c>
      <c r="H94" s="222">
        <v>0</v>
      </c>
      <c r="I94" s="222">
        <v>0</v>
      </c>
      <c r="J94" s="319"/>
      <c r="K94" s="319"/>
      <c r="L94" s="261" t="s">
        <v>16</v>
      </c>
    </row>
    <row r="95" spans="1:12">
      <c r="A95" s="433"/>
      <c r="B95" s="319"/>
      <c r="C95" s="205" t="s">
        <v>14</v>
      </c>
      <c r="D95" s="222">
        <f t="shared" ref="D95:D98" si="54">SUM(E95:I95)</f>
        <v>140.80000000000001</v>
      </c>
      <c r="E95" s="222">
        <v>0</v>
      </c>
      <c r="F95" s="222">
        <v>0</v>
      </c>
      <c r="G95" s="222">
        <v>140.80000000000001</v>
      </c>
      <c r="H95" s="222">
        <v>0</v>
      </c>
      <c r="I95" s="222">
        <v>0</v>
      </c>
      <c r="J95" s="319"/>
      <c r="K95" s="319"/>
      <c r="L95" s="261">
        <v>1</v>
      </c>
    </row>
    <row r="96" spans="1:12" s="126" customFormat="1">
      <c r="A96" s="433"/>
      <c r="B96" s="319"/>
      <c r="C96" s="206" t="s">
        <v>15</v>
      </c>
      <c r="D96" s="207">
        <f t="shared" si="54"/>
        <v>0</v>
      </c>
      <c r="E96" s="207">
        <v>0</v>
      </c>
      <c r="F96" s="207">
        <v>0</v>
      </c>
      <c r="G96" s="207">
        <v>0</v>
      </c>
      <c r="H96" s="207">
        <v>0</v>
      </c>
      <c r="I96" s="207">
        <v>0</v>
      </c>
      <c r="J96" s="319"/>
      <c r="K96" s="319"/>
      <c r="L96" s="262" t="s">
        <v>16</v>
      </c>
    </row>
    <row r="97" spans="1:12" ht="45">
      <c r="A97" s="433"/>
      <c r="B97" s="319"/>
      <c r="C97" s="205" t="s">
        <v>404</v>
      </c>
      <c r="D97" s="222">
        <f t="shared" si="54"/>
        <v>0</v>
      </c>
      <c r="E97" s="222">
        <v>0</v>
      </c>
      <c r="F97" s="222">
        <v>0</v>
      </c>
      <c r="G97" s="222">
        <v>0</v>
      </c>
      <c r="H97" s="222">
        <v>0</v>
      </c>
      <c r="I97" s="222">
        <v>0</v>
      </c>
      <c r="J97" s="319"/>
      <c r="K97" s="319"/>
      <c r="L97" s="261" t="s">
        <v>16</v>
      </c>
    </row>
    <row r="98" spans="1:12" ht="45">
      <c r="A98" s="434"/>
      <c r="B98" s="320"/>
      <c r="C98" s="205" t="s">
        <v>405</v>
      </c>
      <c r="D98" s="222">
        <f t="shared" si="54"/>
        <v>0</v>
      </c>
      <c r="E98" s="222">
        <v>0</v>
      </c>
      <c r="F98" s="222">
        <v>0</v>
      </c>
      <c r="G98" s="222">
        <v>0</v>
      </c>
      <c r="H98" s="222">
        <v>0</v>
      </c>
      <c r="I98" s="222">
        <v>0</v>
      </c>
      <c r="J98" s="320"/>
      <c r="K98" s="320"/>
      <c r="L98" s="261" t="s">
        <v>16</v>
      </c>
    </row>
    <row r="99" spans="1:12" ht="30">
      <c r="A99" s="432" t="s">
        <v>522</v>
      </c>
      <c r="B99" s="318" t="s">
        <v>809</v>
      </c>
      <c r="C99" s="205" t="s">
        <v>319</v>
      </c>
      <c r="D99" s="222">
        <f t="shared" ref="D99:I99" si="55">SUM(D100:D106)</f>
        <v>66.599999999999994</v>
      </c>
      <c r="E99" s="222">
        <f t="shared" si="55"/>
        <v>0</v>
      </c>
      <c r="F99" s="222">
        <f t="shared" si="55"/>
        <v>0</v>
      </c>
      <c r="G99" s="222">
        <f t="shared" si="55"/>
        <v>66.599999999999994</v>
      </c>
      <c r="H99" s="222">
        <f t="shared" si="55"/>
        <v>0</v>
      </c>
      <c r="I99" s="222">
        <f t="shared" si="55"/>
        <v>0</v>
      </c>
      <c r="J99" s="318" t="s">
        <v>613</v>
      </c>
      <c r="K99" s="318" t="s">
        <v>495</v>
      </c>
      <c r="L99" s="261">
        <v>1</v>
      </c>
    </row>
    <row r="100" spans="1:12">
      <c r="A100" s="433"/>
      <c r="B100" s="319"/>
      <c r="C100" s="205" t="s">
        <v>11</v>
      </c>
      <c r="D100" s="222">
        <f>SUM(E100:I100)</f>
        <v>0</v>
      </c>
      <c r="E100" s="222">
        <v>0</v>
      </c>
      <c r="F100" s="222">
        <v>0</v>
      </c>
      <c r="G100" s="222">
        <v>0</v>
      </c>
      <c r="H100" s="222">
        <v>0</v>
      </c>
      <c r="I100" s="222">
        <v>0</v>
      </c>
      <c r="J100" s="319"/>
      <c r="K100" s="319"/>
      <c r="L100" s="261" t="s">
        <v>16</v>
      </c>
    </row>
    <row r="101" spans="1:12">
      <c r="A101" s="433"/>
      <c r="B101" s="319"/>
      <c r="C101" s="205" t="s">
        <v>12</v>
      </c>
      <c r="D101" s="222">
        <f t="shared" ref="D101" si="56">SUM(E101:I101)</f>
        <v>0</v>
      </c>
      <c r="E101" s="222">
        <v>0</v>
      </c>
      <c r="F101" s="222">
        <v>0</v>
      </c>
      <c r="G101" s="222">
        <v>0</v>
      </c>
      <c r="H101" s="222">
        <v>0</v>
      </c>
      <c r="I101" s="222">
        <v>0</v>
      </c>
      <c r="J101" s="319"/>
      <c r="K101" s="319"/>
      <c r="L101" s="261" t="s">
        <v>16</v>
      </c>
    </row>
    <row r="102" spans="1:12">
      <c r="A102" s="433"/>
      <c r="B102" s="319"/>
      <c r="C102" s="205" t="s">
        <v>13</v>
      </c>
      <c r="D102" s="222">
        <f>SUM(E102:I102)</f>
        <v>0</v>
      </c>
      <c r="E102" s="222">
        <v>0</v>
      </c>
      <c r="F102" s="222">
        <v>0</v>
      </c>
      <c r="G102" s="222">
        <v>0</v>
      </c>
      <c r="H102" s="222">
        <v>0</v>
      </c>
      <c r="I102" s="222">
        <v>0</v>
      </c>
      <c r="J102" s="319"/>
      <c r="K102" s="319"/>
      <c r="L102" s="261" t="s">
        <v>16</v>
      </c>
    </row>
    <row r="103" spans="1:12">
      <c r="A103" s="433"/>
      <c r="B103" s="319"/>
      <c r="C103" s="205" t="s">
        <v>14</v>
      </c>
      <c r="D103" s="222">
        <f t="shared" ref="D103:D106" si="57">SUM(E103:I103)</f>
        <v>66.599999999999994</v>
      </c>
      <c r="E103" s="222">
        <v>0</v>
      </c>
      <c r="F103" s="222">
        <v>0</v>
      </c>
      <c r="G103" s="222">
        <v>66.599999999999994</v>
      </c>
      <c r="H103" s="222">
        <v>0</v>
      </c>
      <c r="I103" s="222">
        <v>0</v>
      </c>
      <c r="J103" s="319"/>
      <c r="K103" s="319"/>
      <c r="L103" s="261">
        <v>1</v>
      </c>
    </row>
    <row r="104" spans="1:12" s="126" customFormat="1">
      <c r="A104" s="433"/>
      <c r="B104" s="319"/>
      <c r="C104" s="206" t="s">
        <v>15</v>
      </c>
      <c r="D104" s="207">
        <f t="shared" si="57"/>
        <v>0</v>
      </c>
      <c r="E104" s="207">
        <v>0</v>
      </c>
      <c r="F104" s="207">
        <v>0</v>
      </c>
      <c r="G104" s="207">
        <v>0</v>
      </c>
      <c r="H104" s="207">
        <v>0</v>
      </c>
      <c r="I104" s="207">
        <v>0</v>
      </c>
      <c r="J104" s="319"/>
      <c r="K104" s="319"/>
      <c r="L104" s="262" t="s">
        <v>16</v>
      </c>
    </row>
    <row r="105" spans="1:12" ht="45">
      <c r="A105" s="433"/>
      <c r="B105" s="319"/>
      <c r="C105" s="205" t="s">
        <v>404</v>
      </c>
      <c r="D105" s="222">
        <f t="shared" si="57"/>
        <v>0</v>
      </c>
      <c r="E105" s="222">
        <v>0</v>
      </c>
      <c r="F105" s="222">
        <v>0</v>
      </c>
      <c r="G105" s="222">
        <v>0</v>
      </c>
      <c r="H105" s="222">
        <v>0</v>
      </c>
      <c r="I105" s="222">
        <v>0</v>
      </c>
      <c r="J105" s="319"/>
      <c r="K105" s="319"/>
      <c r="L105" s="261" t="s">
        <v>16</v>
      </c>
    </row>
    <row r="106" spans="1:12" ht="56.25" customHeight="1">
      <c r="A106" s="434"/>
      <c r="B106" s="320"/>
      <c r="C106" s="205" t="s">
        <v>405</v>
      </c>
      <c r="D106" s="222">
        <f t="shared" si="57"/>
        <v>0</v>
      </c>
      <c r="E106" s="222">
        <v>0</v>
      </c>
      <c r="F106" s="222">
        <v>0</v>
      </c>
      <c r="G106" s="222">
        <v>0</v>
      </c>
      <c r="H106" s="222">
        <v>0</v>
      </c>
      <c r="I106" s="222">
        <v>0</v>
      </c>
      <c r="J106" s="320"/>
      <c r="K106" s="320"/>
      <c r="L106" s="261" t="s">
        <v>16</v>
      </c>
    </row>
    <row r="107" spans="1:12" ht="28.5">
      <c r="A107" s="340" t="s">
        <v>307</v>
      </c>
      <c r="B107" s="318" t="s">
        <v>955</v>
      </c>
      <c r="C107" s="206" t="s">
        <v>319</v>
      </c>
      <c r="D107" s="95">
        <f>SUM(D108:D114)</f>
        <v>28822.799999999999</v>
      </c>
      <c r="E107" s="95">
        <f t="shared" ref="E107:I107" si="58">SUM(E108:E114)</f>
        <v>0</v>
      </c>
      <c r="F107" s="207">
        <f t="shared" si="58"/>
        <v>24382.199999999997</v>
      </c>
      <c r="G107" s="207">
        <f t="shared" si="58"/>
        <v>2457</v>
      </c>
      <c r="H107" s="207">
        <f t="shared" si="58"/>
        <v>1983.6000000000001</v>
      </c>
      <c r="I107" s="207">
        <f t="shared" si="58"/>
        <v>0</v>
      </c>
      <c r="J107" s="318" t="s">
        <v>963</v>
      </c>
      <c r="K107" s="318" t="s">
        <v>342</v>
      </c>
      <c r="L107" s="262">
        <v>25</v>
      </c>
    </row>
    <row r="108" spans="1:12">
      <c r="A108" s="341"/>
      <c r="B108" s="319"/>
      <c r="C108" s="205" t="s">
        <v>11</v>
      </c>
      <c r="D108" s="94">
        <v>0</v>
      </c>
      <c r="E108" s="94">
        <f>E116</f>
        <v>0</v>
      </c>
      <c r="F108" s="222">
        <v>0</v>
      </c>
      <c r="G108" s="222">
        <f t="shared" ref="G108:I108" si="59">G116</f>
        <v>0</v>
      </c>
      <c r="H108" s="222">
        <f t="shared" si="59"/>
        <v>0</v>
      </c>
      <c r="I108" s="222">
        <f t="shared" si="59"/>
        <v>0</v>
      </c>
      <c r="J108" s="319"/>
      <c r="K108" s="319"/>
      <c r="L108" s="261" t="s">
        <v>16</v>
      </c>
    </row>
    <row r="109" spans="1:12">
      <c r="A109" s="341"/>
      <c r="B109" s="319"/>
      <c r="C109" s="205" t="s">
        <v>12</v>
      </c>
      <c r="D109" s="94">
        <v>0</v>
      </c>
      <c r="E109" s="94">
        <f t="shared" ref="E109:I109" si="60">E117</f>
        <v>0</v>
      </c>
      <c r="F109" s="222">
        <v>0</v>
      </c>
      <c r="G109" s="222">
        <f t="shared" si="60"/>
        <v>0</v>
      </c>
      <c r="H109" s="222">
        <f t="shared" si="60"/>
        <v>0</v>
      </c>
      <c r="I109" s="222">
        <f t="shared" si="60"/>
        <v>0</v>
      </c>
      <c r="J109" s="319"/>
      <c r="K109" s="319"/>
      <c r="L109" s="261" t="s">
        <v>16</v>
      </c>
    </row>
    <row r="110" spans="1:12">
      <c r="A110" s="341"/>
      <c r="B110" s="319"/>
      <c r="C110" s="205" t="s">
        <v>13</v>
      </c>
      <c r="D110" s="94">
        <v>0</v>
      </c>
      <c r="E110" s="94">
        <f t="shared" ref="E110" si="61">E118</f>
        <v>0</v>
      </c>
      <c r="F110" s="222">
        <v>0</v>
      </c>
      <c r="G110" s="222">
        <f t="shared" ref="G110:I110" si="62">G118</f>
        <v>0</v>
      </c>
      <c r="H110" s="222">
        <f t="shared" si="62"/>
        <v>0</v>
      </c>
      <c r="I110" s="222">
        <f t="shared" si="62"/>
        <v>0</v>
      </c>
      <c r="J110" s="319"/>
      <c r="K110" s="319"/>
      <c r="L110" s="261" t="s">
        <v>16</v>
      </c>
    </row>
    <row r="111" spans="1:12">
      <c r="A111" s="341"/>
      <c r="B111" s="319"/>
      <c r="C111" s="205" t="s">
        <v>14</v>
      </c>
      <c r="D111" s="94">
        <f t="shared" ref="D111:D114" si="63">SUM(E111:I111)</f>
        <v>0</v>
      </c>
      <c r="E111" s="94">
        <f t="shared" ref="E111:I111" si="64">E119</f>
        <v>0</v>
      </c>
      <c r="F111" s="222">
        <f t="shared" si="64"/>
        <v>0</v>
      </c>
      <c r="G111" s="222">
        <f t="shared" si="64"/>
        <v>0</v>
      </c>
      <c r="H111" s="222">
        <f t="shared" si="64"/>
        <v>0</v>
      </c>
      <c r="I111" s="222">
        <f t="shared" si="64"/>
        <v>0</v>
      </c>
      <c r="J111" s="319"/>
      <c r="K111" s="319"/>
      <c r="L111" s="261" t="s">
        <v>16</v>
      </c>
    </row>
    <row r="112" spans="1:12">
      <c r="A112" s="341"/>
      <c r="B112" s="319"/>
      <c r="C112" s="206" t="s">
        <v>15</v>
      </c>
      <c r="D112" s="95">
        <f t="shared" si="63"/>
        <v>9855.4</v>
      </c>
      <c r="E112" s="207">
        <f t="shared" ref="E112" si="65">E120+E128+E137</f>
        <v>0</v>
      </c>
      <c r="F112" s="207">
        <f>F120+F128+F137</f>
        <v>8127.4</v>
      </c>
      <c r="G112" s="207">
        <f>G120+G128+G137</f>
        <v>1066.8</v>
      </c>
      <c r="H112" s="207">
        <f t="shared" ref="H112:I112" si="66">H120+H128+H137</f>
        <v>661.2</v>
      </c>
      <c r="I112" s="207">
        <f t="shared" si="66"/>
        <v>0</v>
      </c>
      <c r="J112" s="319"/>
      <c r="K112" s="319"/>
      <c r="L112" s="261">
        <v>25</v>
      </c>
    </row>
    <row r="113" spans="1:14" ht="45">
      <c r="A113" s="341"/>
      <c r="B113" s="319"/>
      <c r="C113" s="205" t="s">
        <v>404</v>
      </c>
      <c r="D113" s="94">
        <f t="shared" si="63"/>
        <v>9483.7000000000007</v>
      </c>
      <c r="E113" s="222">
        <f t="shared" ref="E113:I113" si="67">E121+E129+E138</f>
        <v>0</v>
      </c>
      <c r="F113" s="222">
        <f t="shared" si="67"/>
        <v>8127.4</v>
      </c>
      <c r="G113" s="222">
        <v>695.1</v>
      </c>
      <c r="H113" s="222">
        <f t="shared" si="67"/>
        <v>661.2</v>
      </c>
      <c r="I113" s="222">
        <f t="shared" si="67"/>
        <v>0</v>
      </c>
      <c r="J113" s="319"/>
      <c r="K113" s="319"/>
      <c r="L113" s="261">
        <v>25</v>
      </c>
    </row>
    <row r="114" spans="1:14" ht="45">
      <c r="A114" s="342"/>
      <c r="B114" s="320"/>
      <c r="C114" s="205" t="s">
        <v>405</v>
      </c>
      <c r="D114" s="94">
        <f t="shared" si="63"/>
        <v>9483.7000000000007</v>
      </c>
      <c r="E114" s="222">
        <f t="shared" ref="E114:I114" si="68">E122+E130+E139</f>
        <v>0</v>
      </c>
      <c r="F114" s="222">
        <f t="shared" si="68"/>
        <v>8127.4</v>
      </c>
      <c r="G114" s="222">
        <f t="shared" si="68"/>
        <v>695.1</v>
      </c>
      <c r="H114" s="222">
        <f t="shared" si="68"/>
        <v>661.2</v>
      </c>
      <c r="I114" s="222">
        <f t="shared" si="68"/>
        <v>0</v>
      </c>
      <c r="J114" s="320"/>
      <c r="K114" s="320"/>
      <c r="L114" s="261">
        <v>25</v>
      </c>
    </row>
    <row r="115" spans="1:14" ht="28.5" customHeight="1">
      <c r="A115" s="340" t="s">
        <v>959</v>
      </c>
      <c r="B115" s="318" t="s">
        <v>147</v>
      </c>
      <c r="C115" s="206" t="s">
        <v>319</v>
      </c>
      <c r="D115" s="95">
        <f>F115+G115+H115</f>
        <v>24862.799999999996</v>
      </c>
      <c r="E115" s="95">
        <v>0</v>
      </c>
      <c r="F115" s="207">
        <f>F120+F121+F122</f>
        <v>20782.199999999997</v>
      </c>
      <c r="G115" s="95">
        <f>G120+G121+G122</f>
        <v>2457</v>
      </c>
      <c r="H115" s="95">
        <f>SUM(H116:H131)</f>
        <v>1623.6000000000001</v>
      </c>
      <c r="I115" s="95">
        <f t="shared" ref="I115" si="69">SUM(I116:I131)</f>
        <v>0</v>
      </c>
      <c r="J115" s="318" t="s">
        <v>963</v>
      </c>
      <c r="K115" s="318" t="s">
        <v>998</v>
      </c>
      <c r="L115" s="206" t="s">
        <v>16</v>
      </c>
      <c r="N115" s="53"/>
    </row>
    <row r="116" spans="1:14">
      <c r="A116" s="341"/>
      <c r="B116" s="319"/>
      <c r="C116" s="205" t="s">
        <v>11</v>
      </c>
      <c r="D116" s="94">
        <v>0</v>
      </c>
      <c r="E116" s="94">
        <v>0</v>
      </c>
      <c r="F116" s="94">
        <v>0</v>
      </c>
      <c r="G116" s="94">
        <v>0</v>
      </c>
      <c r="H116" s="94">
        <v>0</v>
      </c>
      <c r="I116" s="94">
        <v>0</v>
      </c>
      <c r="J116" s="319"/>
      <c r="K116" s="319"/>
      <c r="L116" s="205" t="s">
        <v>16</v>
      </c>
    </row>
    <row r="117" spans="1:14">
      <c r="A117" s="341"/>
      <c r="B117" s="319"/>
      <c r="C117" s="205" t="s">
        <v>12</v>
      </c>
      <c r="D117" s="94">
        <v>0</v>
      </c>
      <c r="E117" s="94">
        <v>0</v>
      </c>
      <c r="F117" s="94">
        <v>0</v>
      </c>
      <c r="G117" s="94">
        <v>0</v>
      </c>
      <c r="H117" s="94">
        <v>0</v>
      </c>
      <c r="I117" s="94">
        <v>0</v>
      </c>
      <c r="J117" s="319"/>
      <c r="K117" s="319"/>
      <c r="L117" s="205" t="s">
        <v>16</v>
      </c>
      <c r="N117" s="53"/>
    </row>
    <row r="118" spans="1:14">
      <c r="A118" s="341"/>
      <c r="B118" s="319"/>
      <c r="C118" s="205" t="s">
        <v>13</v>
      </c>
      <c r="D118" s="94">
        <v>0</v>
      </c>
      <c r="E118" s="94">
        <v>0</v>
      </c>
      <c r="F118" s="94">
        <v>0</v>
      </c>
      <c r="G118" s="94">
        <v>0</v>
      </c>
      <c r="H118" s="94">
        <v>0</v>
      </c>
      <c r="I118" s="94">
        <v>0</v>
      </c>
      <c r="J118" s="319"/>
      <c r="K118" s="319"/>
      <c r="L118" s="205" t="s">
        <v>16</v>
      </c>
    </row>
    <row r="119" spans="1:14">
      <c r="A119" s="341"/>
      <c r="B119" s="319"/>
      <c r="C119" s="205" t="s">
        <v>14</v>
      </c>
      <c r="D119" s="94">
        <f>SUM(E119:I119)</f>
        <v>0</v>
      </c>
      <c r="E119" s="94">
        <v>0</v>
      </c>
      <c r="F119" s="94">
        <v>0</v>
      </c>
      <c r="G119" s="94">
        <v>0</v>
      </c>
      <c r="H119" s="94">
        <v>0</v>
      </c>
      <c r="I119" s="96">
        <v>0</v>
      </c>
      <c r="J119" s="319"/>
      <c r="K119" s="319"/>
      <c r="L119" s="205" t="s">
        <v>16</v>
      </c>
    </row>
    <row r="120" spans="1:14">
      <c r="A120" s="341"/>
      <c r="B120" s="319"/>
      <c r="C120" s="206" t="s">
        <v>15</v>
      </c>
      <c r="D120" s="95">
        <f>SUM(E120:I120)</f>
        <v>8535.4</v>
      </c>
      <c r="E120" s="95">
        <v>0</v>
      </c>
      <c r="F120" s="95">
        <v>6927.4</v>
      </c>
      <c r="G120" s="95">
        <v>1066.8</v>
      </c>
      <c r="H120" s="95">
        <v>541.20000000000005</v>
      </c>
      <c r="I120" s="129">
        <v>0</v>
      </c>
      <c r="J120" s="319"/>
      <c r="K120" s="319"/>
      <c r="L120" s="205" t="s">
        <v>947</v>
      </c>
    </row>
    <row r="121" spans="1:14" ht="63.75" customHeight="1">
      <c r="A121" s="341"/>
      <c r="B121" s="319"/>
      <c r="C121" s="205" t="s">
        <v>404</v>
      </c>
      <c r="D121" s="95">
        <f t="shared" ref="D121:D122" si="70">SUM(E121:I121)</f>
        <v>8163.7</v>
      </c>
      <c r="E121" s="95">
        <v>0</v>
      </c>
      <c r="F121" s="95">
        <v>6927.4</v>
      </c>
      <c r="G121" s="95">
        <v>695.1</v>
      </c>
      <c r="H121" s="95">
        <v>541.20000000000005</v>
      </c>
      <c r="I121" s="129">
        <v>0</v>
      </c>
      <c r="J121" s="319"/>
      <c r="K121" s="319"/>
      <c r="L121" s="205" t="s">
        <v>947</v>
      </c>
    </row>
    <row r="122" spans="1:14" ht="45">
      <c r="A122" s="342"/>
      <c r="B122" s="320"/>
      <c r="C122" s="205" t="s">
        <v>405</v>
      </c>
      <c r="D122" s="263">
        <f t="shared" si="70"/>
        <v>8163.7</v>
      </c>
      <c r="E122" s="263">
        <v>0</v>
      </c>
      <c r="F122" s="263">
        <v>6927.4</v>
      </c>
      <c r="G122" s="95">
        <v>695.1</v>
      </c>
      <c r="H122" s="263">
        <v>541.20000000000005</v>
      </c>
      <c r="I122" s="263">
        <v>0</v>
      </c>
      <c r="J122" s="319"/>
      <c r="K122" s="320"/>
      <c r="L122" s="205" t="s">
        <v>947</v>
      </c>
    </row>
    <row r="123" spans="1:14" ht="28.5" customHeight="1">
      <c r="A123" s="340" t="s">
        <v>960</v>
      </c>
      <c r="B123" s="318" t="s">
        <v>944</v>
      </c>
      <c r="C123" s="206" t="s">
        <v>319</v>
      </c>
      <c r="D123" s="95">
        <v>0</v>
      </c>
      <c r="E123" s="95">
        <v>0</v>
      </c>
      <c r="F123" s="207">
        <v>0</v>
      </c>
      <c r="G123" s="95">
        <v>0</v>
      </c>
      <c r="H123" s="95">
        <v>0</v>
      </c>
      <c r="I123" s="95">
        <f>SUM(I124:I270)</f>
        <v>0</v>
      </c>
      <c r="J123" s="319"/>
      <c r="K123" s="318" t="s">
        <v>999</v>
      </c>
      <c r="L123" s="206">
        <v>0</v>
      </c>
      <c r="N123" s="53"/>
    </row>
    <row r="124" spans="1:14">
      <c r="A124" s="341"/>
      <c r="B124" s="319"/>
      <c r="C124" s="205" t="s">
        <v>11</v>
      </c>
      <c r="D124" s="94">
        <v>0</v>
      </c>
      <c r="E124" s="94">
        <v>0</v>
      </c>
      <c r="F124" s="94">
        <v>0</v>
      </c>
      <c r="G124" s="94">
        <v>0</v>
      </c>
      <c r="H124" s="94">
        <v>0</v>
      </c>
      <c r="I124" s="94">
        <v>0</v>
      </c>
      <c r="J124" s="319"/>
      <c r="K124" s="319"/>
      <c r="L124" s="205">
        <v>0</v>
      </c>
    </row>
    <row r="125" spans="1:14">
      <c r="A125" s="341"/>
      <c r="B125" s="319"/>
      <c r="C125" s="205" t="s">
        <v>12</v>
      </c>
      <c r="D125" s="94">
        <v>0</v>
      </c>
      <c r="E125" s="94">
        <v>0</v>
      </c>
      <c r="F125" s="94">
        <v>0</v>
      </c>
      <c r="G125" s="94">
        <v>0</v>
      </c>
      <c r="H125" s="94">
        <v>0</v>
      </c>
      <c r="I125" s="94">
        <v>0</v>
      </c>
      <c r="J125" s="319"/>
      <c r="K125" s="319"/>
      <c r="L125" s="205">
        <v>0</v>
      </c>
    </row>
    <row r="126" spans="1:14">
      <c r="A126" s="341"/>
      <c r="B126" s="319"/>
      <c r="C126" s="205" t="s">
        <v>13</v>
      </c>
      <c r="D126" s="94">
        <v>0</v>
      </c>
      <c r="E126" s="94">
        <v>0</v>
      </c>
      <c r="F126" s="94">
        <v>0</v>
      </c>
      <c r="G126" s="94">
        <v>0</v>
      </c>
      <c r="H126" s="94">
        <v>0</v>
      </c>
      <c r="I126" s="94">
        <v>0</v>
      </c>
      <c r="J126" s="319"/>
      <c r="K126" s="319"/>
      <c r="L126" s="205">
        <v>0</v>
      </c>
    </row>
    <row r="127" spans="1:14">
      <c r="A127" s="341"/>
      <c r="B127" s="319"/>
      <c r="C127" s="205" t="s">
        <v>14</v>
      </c>
      <c r="D127" s="94">
        <f>SUM(E127:I127)</f>
        <v>0</v>
      </c>
      <c r="E127" s="94">
        <v>0</v>
      </c>
      <c r="F127" s="137">
        <v>0</v>
      </c>
      <c r="G127" s="94">
        <v>0</v>
      </c>
      <c r="H127" s="94">
        <v>0</v>
      </c>
      <c r="I127" s="96">
        <v>0</v>
      </c>
      <c r="J127" s="319"/>
      <c r="K127" s="319"/>
      <c r="L127" s="205">
        <v>0</v>
      </c>
    </row>
    <row r="128" spans="1:14">
      <c r="A128" s="341"/>
      <c r="B128" s="319"/>
      <c r="C128" s="206" t="s">
        <v>15</v>
      </c>
      <c r="D128" s="95">
        <f t="shared" ref="D128:D130" si="71">SUM(E128:I128)</f>
        <v>0</v>
      </c>
      <c r="E128" s="95">
        <v>0</v>
      </c>
      <c r="F128" s="95">
        <v>0</v>
      </c>
      <c r="G128" s="95">
        <v>0</v>
      </c>
      <c r="H128" s="95">
        <v>0</v>
      </c>
      <c r="I128" s="129">
        <v>0</v>
      </c>
      <c r="J128" s="319"/>
      <c r="K128" s="319"/>
      <c r="L128" s="205">
        <v>0</v>
      </c>
    </row>
    <row r="129" spans="1:14" ht="63.75" customHeight="1">
      <c r="A129" s="341"/>
      <c r="B129" s="319"/>
      <c r="C129" s="205" t="s">
        <v>404</v>
      </c>
      <c r="D129" s="94">
        <f t="shared" si="71"/>
        <v>0</v>
      </c>
      <c r="E129" s="94">
        <v>0</v>
      </c>
      <c r="F129" s="94">
        <v>0</v>
      </c>
      <c r="G129" s="94">
        <v>0</v>
      </c>
      <c r="H129" s="94">
        <v>0</v>
      </c>
      <c r="I129" s="96">
        <v>0</v>
      </c>
      <c r="J129" s="319"/>
      <c r="K129" s="319"/>
      <c r="L129" s="205">
        <v>0</v>
      </c>
    </row>
    <row r="130" spans="1:14" ht="45">
      <c r="A130" s="341"/>
      <c r="B130" s="319"/>
      <c r="C130" s="205" t="s">
        <v>405</v>
      </c>
      <c r="D130" s="222">
        <f t="shared" si="71"/>
        <v>0</v>
      </c>
      <c r="E130" s="222">
        <v>0</v>
      </c>
      <c r="F130" s="222">
        <v>0</v>
      </c>
      <c r="G130" s="222">
        <v>0</v>
      </c>
      <c r="H130" s="222">
        <v>0</v>
      </c>
      <c r="I130" s="222">
        <v>0</v>
      </c>
      <c r="J130" s="319"/>
      <c r="K130" s="319"/>
      <c r="L130" s="205">
        <v>0</v>
      </c>
    </row>
    <row r="131" spans="1:14" ht="45">
      <c r="A131" s="342"/>
      <c r="B131" s="320"/>
      <c r="C131" s="205" t="s">
        <v>405</v>
      </c>
      <c r="D131" s="222">
        <f t="shared" ref="D131" si="72">SUM(E131:I131)</f>
        <v>0</v>
      </c>
      <c r="E131" s="222">
        <v>0</v>
      </c>
      <c r="F131" s="222">
        <v>0</v>
      </c>
      <c r="G131" s="222">
        <v>0</v>
      </c>
      <c r="H131" s="222">
        <v>0</v>
      </c>
      <c r="I131" s="222">
        <v>0</v>
      </c>
      <c r="J131" s="320"/>
      <c r="K131" s="320"/>
      <c r="L131" s="205">
        <v>0</v>
      </c>
    </row>
    <row r="132" spans="1:14" ht="37.5" customHeight="1">
      <c r="A132" s="340" t="s">
        <v>961</v>
      </c>
      <c r="B132" s="318" t="s">
        <v>938</v>
      </c>
      <c r="C132" s="206" t="s">
        <v>319</v>
      </c>
      <c r="D132" s="207">
        <f>SUM(D133:D139)</f>
        <v>3960</v>
      </c>
      <c r="E132" s="207">
        <f t="shared" ref="E132" si="73">SUM(E133:E139)</f>
        <v>0</v>
      </c>
      <c r="F132" s="207">
        <f>SUM(F133:F139)</f>
        <v>3600</v>
      </c>
      <c r="G132" s="207">
        <f t="shared" ref="G132:I132" si="74">SUM(G133:G139)</f>
        <v>0</v>
      </c>
      <c r="H132" s="207">
        <f>SUM(H133:H139)</f>
        <v>360</v>
      </c>
      <c r="I132" s="207">
        <f t="shared" si="74"/>
        <v>0</v>
      </c>
      <c r="J132" s="318" t="s">
        <v>615</v>
      </c>
      <c r="K132" s="318" t="s">
        <v>995</v>
      </c>
      <c r="L132" s="262" t="s">
        <v>996</v>
      </c>
      <c r="N132" s="53"/>
    </row>
    <row r="133" spans="1:14" ht="15" customHeight="1">
      <c r="A133" s="341"/>
      <c r="B133" s="319"/>
      <c r="C133" s="205" t="s">
        <v>11</v>
      </c>
      <c r="D133" s="94">
        <v>0</v>
      </c>
      <c r="E133" s="94">
        <v>0</v>
      </c>
      <c r="F133" s="94">
        <v>0</v>
      </c>
      <c r="G133" s="94">
        <v>0</v>
      </c>
      <c r="H133" s="94">
        <v>0</v>
      </c>
      <c r="I133" s="94">
        <v>0</v>
      </c>
      <c r="J133" s="319"/>
      <c r="K133" s="319"/>
      <c r="L133" s="261" t="s">
        <v>16</v>
      </c>
    </row>
    <row r="134" spans="1:14">
      <c r="A134" s="341"/>
      <c r="B134" s="319"/>
      <c r="C134" s="205" t="s">
        <v>12</v>
      </c>
      <c r="D134" s="94">
        <v>0</v>
      </c>
      <c r="E134" s="94">
        <v>0</v>
      </c>
      <c r="F134" s="94">
        <v>0</v>
      </c>
      <c r="G134" s="94">
        <v>0</v>
      </c>
      <c r="H134" s="94">
        <v>0</v>
      </c>
      <c r="I134" s="94">
        <v>0</v>
      </c>
      <c r="J134" s="319"/>
      <c r="K134" s="319"/>
      <c r="L134" s="261" t="s">
        <v>16</v>
      </c>
    </row>
    <row r="135" spans="1:14" ht="31.5" customHeight="1">
      <c r="A135" s="341"/>
      <c r="B135" s="319"/>
      <c r="C135" s="205" t="s">
        <v>13</v>
      </c>
      <c r="D135" s="94">
        <v>0</v>
      </c>
      <c r="E135" s="94">
        <v>0</v>
      </c>
      <c r="F135" s="94">
        <v>0</v>
      </c>
      <c r="G135" s="94">
        <v>0</v>
      </c>
      <c r="H135" s="94">
        <v>0</v>
      </c>
      <c r="I135" s="94">
        <v>0</v>
      </c>
      <c r="J135" s="319"/>
      <c r="K135" s="319"/>
      <c r="L135" s="261" t="s">
        <v>16</v>
      </c>
    </row>
    <row r="136" spans="1:14" s="108" customFormat="1" ht="32.25" customHeight="1">
      <c r="A136" s="341"/>
      <c r="B136" s="319"/>
      <c r="C136" s="205" t="s">
        <v>14</v>
      </c>
      <c r="D136" s="94">
        <f>SUM(E136:I136)</f>
        <v>0</v>
      </c>
      <c r="E136" s="94">
        <v>0</v>
      </c>
      <c r="F136" s="94">
        <v>0</v>
      </c>
      <c r="G136" s="94">
        <v>0</v>
      </c>
      <c r="H136" s="94">
        <v>0</v>
      </c>
      <c r="I136" s="96">
        <v>0</v>
      </c>
      <c r="J136" s="319"/>
      <c r="K136" s="319"/>
      <c r="L136" s="261" t="s">
        <v>16</v>
      </c>
    </row>
    <row r="137" spans="1:14" ht="23.25" customHeight="1">
      <c r="A137" s="341"/>
      <c r="B137" s="319"/>
      <c r="C137" s="206" t="s">
        <v>15</v>
      </c>
      <c r="D137" s="95">
        <f t="shared" ref="D137:D139" si="75">SUM(E137:I137)</f>
        <v>1320</v>
      </c>
      <c r="E137" s="95">
        <v>0</v>
      </c>
      <c r="F137" s="95">
        <v>1200</v>
      </c>
      <c r="G137" s="95">
        <v>0</v>
      </c>
      <c r="H137" s="95">
        <v>120</v>
      </c>
      <c r="I137" s="129">
        <v>0</v>
      </c>
      <c r="J137" s="319"/>
      <c r="K137" s="319"/>
      <c r="L137" s="261" t="s">
        <v>997</v>
      </c>
    </row>
    <row r="138" spans="1:14" s="108" customFormat="1" ht="75" customHeight="1">
      <c r="A138" s="341"/>
      <c r="B138" s="319"/>
      <c r="C138" s="205" t="s">
        <v>404</v>
      </c>
      <c r="D138" s="94">
        <f t="shared" si="75"/>
        <v>1320</v>
      </c>
      <c r="E138" s="94">
        <v>0</v>
      </c>
      <c r="F138" s="94">
        <v>1200</v>
      </c>
      <c r="G138" s="94">
        <v>0</v>
      </c>
      <c r="H138" s="94">
        <v>120</v>
      </c>
      <c r="I138" s="96">
        <v>0</v>
      </c>
      <c r="J138" s="319"/>
      <c r="K138" s="319"/>
      <c r="L138" s="261" t="s">
        <v>997</v>
      </c>
    </row>
    <row r="139" spans="1:14" s="108" customFormat="1" ht="88.5" customHeight="1">
      <c r="A139" s="341"/>
      <c r="B139" s="319"/>
      <c r="C139" s="205" t="s">
        <v>405</v>
      </c>
      <c r="D139" s="222">
        <f t="shared" si="75"/>
        <v>1320</v>
      </c>
      <c r="E139" s="222">
        <v>0</v>
      </c>
      <c r="F139" s="222">
        <v>1200</v>
      </c>
      <c r="G139" s="222">
        <v>0</v>
      </c>
      <c r="H139" s="259">
        <v>120</v>
      </c>
      <c r="I139" s="222">
        <v>0</v>
      </c>
      <c r="J139" s="319"/>
      <c r="K139" s="320"/>
      <c r="L139" s="261" t="s">
        <v>997</v>
      </c>
    </row>
    <row r="140" spans="1:14" ht="28.5" customHeight="1">
      <c r="A140" s="340" t="s">
        <v>962</v>
      </c>
      <c r="B140" s="318" t="s">
        <v>945</v>
      </c>
      <c r="C140" s="206" t="s">
        <v>319</v>
      </c>
      <c r="D140" s="95">
        <f>D145</f>
        <v>964.5</v>
      </c>
      <c r="E140" s="207">
        <f>SUM(E141:E147)</f>
        <v>0</v>
      </c>
      <c r="F140" s="207">
        <v>0</v>
      </c>
      <c r="G140" s="207">
        <f>SUM(G141:G147)</f>
        <v>964.5</v>
      </c>
      <c r="H140" s="207">
        <f>SUM(H141:H147)</f>
        <v>0</v>
      </c>
      <c r="I140" s="207">
        <f>SUM(I141:I147)</f>
        <v>0</v>
      </c>
      <c r="J140" s="318" t="s">
        <v>615</v>
      </c>
      <c r="K140" s="318" t="s">
        <v>989</v>
      </c>
      <c r="L140" s="206">
        <v>1</v>
      </c>
      <c r="N140" s="53"/>
    </row>
    <row r="141" spans="1:14">
      <c r="A141" s="341"/>
      <c r="B141" s="319"/>
      <c r="C141" s="205" t="s">
        <v>11</v>
      </c>
      <c r="D141" s="94">
        <v>0</v>
      </c>
      <c r="E141" s="94">
        <v>0</v>
      </c>
      <c r="F141" s="94">
        <v>0</v>
      </c>
      <c r="G141" s="94">
        <v>0</v>
      </c>
      <c r="H141" s="94">
        <v>0</v>
      </c>
      <c r="I141" s="94">
        <v>0</v>
      </c>
      <c r="J141" s="319"/>
      <c r="K141" s="319"/>
      <c r="L141" s="205">
        <v>0</v>
      </c>
    </row>
    <row r="142" spans="1:14">
      <c r="A142" s="341"/>
      <c r="B142" s="319"/>
      <c r="C142" s="205" t="s">
        <v>12</v>
      </c>
      <c r="D142" s="94">
        <v>0</v>
      </c>
      <c r="E142" s="94">
        <v>0</v>
      </c>
      <c r="F142" s="94">
        <v>0</v>
      </c>
      <c r="G142" s="94">
        <v>0</v>
      </c>
      <c r="H142" s="94">
        <v>0</v>
      </c>
      <c r="I142" s="94">
        <v>0</v>
      </c>
      <c r="J142" s="319"/>
      <c r="K142" s="319"/>
      <c r="L142" s="205">
        <v>0</v>
      </c>
    </row>
    <row r="143" spans="1:14">
      <c r="A143" s="341"/>
      <c r="B143" s="319"/>
      <c r="C143" s="205" t="s">
        <v>13</v>
      </c>
      <c r="D143" s="94">
        <v>0</v>
      </c>
      <c r="E143" s="94">
        <v>0</v>
      </c>
      <c r="F143" s="94">
        <v>0</v>
      </c>
      <c r="G143" s="94">
        <v>0</v>
      </c>
      <c r="H143" s="94">
        <v>0</v>
      </c>
      <c r="I143" s="94">
        <v>0</v>
      </c>
      <c r="J143" s="319"/>
      <c r="K143" s="319"/>
      <c r="L143" s="205">
        <v>0</v>
      </c>
    </row>
    <row r="144" spans="1:14" s="108" customFormat="1">
      <c r="A144" s="341"/>
      <c r="B144" s="319"/>
      <c r="C144" s="205" t="s">
        <v>14</v>
      </c>
      <c r="D144" s="94">
        <f>SUM(E144:I144)</f>
        <v>0</v>
      </c>
      <c r="E144" s="94">
        <v>0</v>
      </c>
      <c r="F144" s="94">
        <v>0</v>
      </c>
      <c r="G144" s="94">
        <v>0</v>
      </c>
      <c r="H144" s="94">
        <v>0</v>
      </c>
      <c r="I144" s="96">
        <v>0</v>
      </c>
      <c r="J144" s="319"/>
      <c r="K144" s="319"/>
      <c r="L144" s="205">
        <v>0</v>
      </c>
    </row>
    <row r="145" spans="1:14">
      <c r="A145" s="341"/>
      <c r="B145" s="319"/>
      <c r="C145" s="206" t="s">
        <v>15</v>
      </c>
      <c r="D145" s="95">
        <f t="shared" ref="D145:D147" si="76">SUM(E145:I145)</f>
        <v>964.5</v>
      </c>
      <c r="E145" s="95">
        <v>0</v>
      </c>
      <c r="F145" s="95">
        <v>0</v>
      </c>
      <c r="G145" s="95">
        <v>964.5</v>
      </c>
      <c r="H145" s="95">
        <v>0</v>
      </c>
      <c r="I145" s="129">
        <v>0</v>
      </c>
      <c r="J145" s="319"/>
      <c r="K145" s="319"/>
      <c r="L145" s="205">
        <v>1</v>
      </c>
    </row>
    <row r="146" spans="1:14" ht="70.5" customHeight="1">
      <c r="A146" s="341"/>
      <c r="B146" s="319"/>
      <c r="C146" s="205" t="s">
        <v>404</v>
      </c>
      <c r="D146" s="94">
        <f t="shared" si="76"/>
        <v>0</v>
      </c>
      <c r="E146" s="94">
        <v>0</v>
      </c>
      <c r="F146" s="94">
        <v>0</v>
      </c>
      <c r="G146" s="94">
        <v>0</v>
      </c>
      <c r="H146" s="94">
        <v>0</v>
      </c>
      <c r="I146" s="96">
        <v>0</v>
      </c>
      <c r="J146" s="319"/>
      <c r="K146" s="319"/>
      <c r="L146" s="205">
        <v>0</v>
      </c>
    </row>
    <row r="147" spans="1:14" ht="45">
      <c r="A147" s="341"/>
      <c r="B147" s="211"/>
      <c r="C147" s="205" t="s">
        <v>405</v>
      </c>
      <c r="D147" s="222">
        <f t="shared" si="76"/>
        <v>0</v>
      </c>
      <c r="E147" s="222">
        <v>0</v>
      </c>
      <c r="F147" s="222">
        <v>0</v>
      </c>
      <c r="G147" s="222">
        <v>0</v>
      </c>
      <c r="H147" s="222">
        <v>0</v>
      </c>
      <c r="I147" s="222">
        <v>0</v>
      </c>
      <c r="J147" s="319"/>
      <c r="K147" s="320"/>
      <c r="L147" s="205">
        <v>0</v>
      </c>
    </row>
    <row r="148" spans="1:14">
      <c r="A148" s="335" t="s">
        <v>331</v>
      </c>
      <c r="B148" s="336"/>
      <c r="C148" s="336"/>
      <c r="D148" s="336"/>
      <c r="E148" s="336"/>
      <c r="F148" s="336"/>
      <c r="G148" s="336"/>
      <c r="H148" s="336"/>
      <c r="I148" s="336"/>
      <c r="J148" s="336"/>
      <c r="K148" s="336"/>
      <c r="L148" s="337"/>
    </row>
    <row r="149" spans="1:14" ht="43.5" customHeight="1">
      <c r="A149" s="335" t="s">
        <v>132</v>
      </c>
      <c r="B149" s="337"/>
      <c r="C149" s="205" t="s">
        <v>11</v>
      </c>
      <c r="D149" s="222">
        <v>3078</v>
      </c>
      <c r="E149" s="222"/>
      <c r="F149" s="50"/>
      <c r="G149" s="222">
        <v>3078</v>
      </c>
      <c r="H149" s="222"/>
      <c r="I149" s="222" t="s">
        <v>16</v>
      </c>
      <c r="J149" s="318" t="s">
        <v>964</v>
      </c>
      <c r="K149" s="318" t="s">
        <v>472</v>
      </c>
      <c r="L149" s="261">
        <v>2550</v>
      </c>
    </row>
    <row r="150" spans="1:14" ht="28.5">
      <c r="A150" s="340" t="s">
        <v>249</v>
      </c>
      <c r="B150" s="318" t="s">
        <v>333</v>
      </c>
      <c r="C150" s="206" t="s">
        <v>319</v>
      </c>
      <c r="D150" s="207">
        <f>SUM(D151:D157)</f>
        <v>23981.4</v>
      </c>
      <c r="E150" s="207">
        <f>SUM(E151:E157)</f>
        <v>2822.6</v>
      </c>
      <c r="F150" s="207">
        <f t="shared" ref="F150" si="77">SUM(F151:F157)</f>
        <v>3532.4</v>
      </c>
      <c r="G150" s="207">
        <f t="shared" ref="G150" si="78">SUM(G151:G157)</f>
        <v>17626.400000000001</v>
      </c>
      <c r="H150" s="207">
        <f t="shared" ref="H150" si="79">SUM(H151:H157)</f>
        <v>0</v>
      </c>
      <c r="I150" s="207">
        <f t="shared" ref="I150" si="80">SUM(I151:I157)</f>
        <v>0</v>
      </c>
      <c r="J150" s="319"/>
      <c r="K150" s="319"/>
      <c r="L150" s="262">
        <v>16350</v>
      </c>
    </row>
    <row r="151" spans="1:14">
      <c r="A151" s="341"/>
      <c r="B151" s="319"/>
      <c r="C151" s="205" t="s">
        <v>11</v>
      </c>
      <c r="D151" s="222">
        <f>SUM(E151:I151)</f>
        <v>0</v>
      </c>
      <c r="E151" s="222">
        <f>E159+E167+E175+E183+E191+E199+E207+E215+E223</f>
        <v>0</v>
      </c>
      <c r="F151" s="222">
        <f t="shared" ref="F151:I151" si="81">F159+F167+F175+F183+F191+F199+F207+F215+F223</f>
        <v>0</v>
      </c>
      <c r="G151" s="222">
        <f t="shared" si="81"/>
        <v>0</v>
      </c>
      <c r="H151" s="222">
        <f t="shared" si="81"/>
        <v>0</v>
      </c>
      <c r="I151" s="222">
        <f t="shared" si="81"/>
        <v>0</v>
      </c>
      <c r="J151" s="319"/>
      <c r="K151" s="319"/>
      <c r="L151" s="261" t="s">
        <v>16</v>
      </c>
    </row>
    <row r="152" spans="1:14">
      <c r="A152" s="341"/>
      <c r="B152" s="319"/>
      <c r="C152" s="205" t="s">
        <v>12</v>
      </c>
      <c r="D152" s="222">
        <f t="shared" ref="D152:D157" si="82">SUM(E152:I152)</f>
        <v>3546.8</v>
      </c>
      <c r="E152" s="222">
        <f t="shared" ref="E152:I152" si="83">E160+E168+E176+E184+E192+E200+E208+E216+E224</f>
        <v>0</v>
      </c>
      <c r="F152" s="222">
        <f t="shared" si="83"/>
        <v>0</v>
      </c>
      <c r="G152" s="222">
        <f t="shared" si="83"/>
        <v>3546.8</v>
      </c>
      <c r="H152" s="222">
        <f t="shared" si="83"/>
        <v>0</v>
      </c>
      <c r="I152" s="222">
        <f t="shared" si="83"/>
        <v>0</v>
      </c>
      <c r="J152" s="319"/>
      <c r="K152" s="319"/>
      <c r="L152" s="261">
        <v>2600</v>
      </c>
    </row>
    <row r="153" spans="1:14">
      <c r="A153" s="341"/>
      <c r="B153" s="319"/>
      <c r="C153" s="205" t="s">
        <v>13</v>
      </c>
      <c r="D153" s="222">
        <f>SUM(E153:I153)</f>
        <v>4319.8999999999996</v>
      </c>
      <c r="E153" s="222">
        <f t="shared" ref="E153:I153" si="84">E161+E169+E177+E185+E193+E201+E209+E217+E225</f>
        <v>0</v>
      </c>
      <c r="F153" s="222">
        <f t="shared" si="84"/>
        <v>1325.9</v>
      </c>
      <c r="G153" s="222">
        <f t="shared" si="84"/>
        <v>2994</v>
      </c>
      <c r="H153" s="222">
        <f t="shared" si="84"/>
        <v>0</v>
      </c>
      <c r="I153" s="222">
        <f t="shared" si="84"/>
        <v>0</v>
      </c>
      <c r="J153" s="319"/>
      <c r="K153" s="319"/>
      <c r="L153" s="261">
        <v>2650</v>
      </c>
    </row>
    <row r="154" spans="1:14" s="108" customFormat="1">
      <c r="A154" s="341"/>
      <c r="B154" s="319"/>
      <c r="C154" s="205" t="s">
        <v>14</v>
      </c>
      <c r="D154" s="222">
        <f>SUM(E154:I154)</f>
        <v>7168</v>
      </c>
      <c r="E154" s="222">
        <f>E162+E170+E178+E186+E194+E202+E210+E218+E226+E234+E242</f>
        <v>2822.6</v>
      </c>
      <c r="F154" s="222">
        <f t="shared" ref="F154:I154" si="85">F162+F170+F178+F186+F194+F202+F210+F218+F226+F234+F242</f>
        <v>2206.5</v>
      </c>
      <c r="G154" s="222">
        <f>G162+G170+G178+G186+G194+G202+G210+G218+G226+G234+G242</f>
        <v>2138.9</v>
      </c>
      <c r="H154" s="222">
        <f t="shared" si="85"/>
        <v>0</v>
      </c>
      <c r="I154" s="222">
        <f t="shared" si="85"/>
        <v>0</v>
      </c>
      <c r="J154" s="319"/>
      <c r="K154" s="319"/>
      <c r="L154" s="261">
        <v>2700</v>
      </c>
    </row>
    <row r="155" spans="1:14">
      <c r="A155" s="341"/>
      <c r="B155" s="319"/>
      <c r="C155" s="206" t="s">
        <v>15</v>
      </c>
      <c r="D155" s="207">
        <f t="shared" si="82"/>
        <v>3157.3999999999996</v>
      </c>
      <c r="E155" s="207">
        <f t="shared" ref="E155:I155" si="86">E163+E171+E179+E187+E195+E203+E211+E219+E227+E235+E243</f>
        <v>0</v>
      </c>
      <c r="F155" s="207">
        <f t="shared" si="86"/>
        <v>0</v>
      </c>
      <c r="G155" s="207">
        <f t="shared" si="86"/>
        <v>3157.3999999999996</v>
      </c>
      <c r="H155" s="207">
        <f t="shared" si="86"/>
        <v>0</v>
      </c>
      <c r="I155" s="207">
        <f t="shared" si="86"/>
        <v>0</v>
      </c>
      <c r="J155" s="319"/>
      <c r="K155" s="319"/>
      <c r="L155" s="261">
        <v>2800</v>
      </c>
    </row>
    <row r="156" spans="1:14" s="108" customFormat="1" ht="45">
      <c r="A156" s="341"/>
      <c r="B156" s="319"/>
      <c r="C156" s="205" t="s">
        <v>404</v>
      </c>
      <c r="D156" s="222">
        <f t="shared" si="82"/>
        <v>2871.8999999999996</v>
      </c>
      <c r="E156" s="222">
        <f t="shared" ref="E156" si="87">E164+E172+E180+E188+E196+E204+E212+E220+E228+E236+E244</f>
        <v>0</v>
      </c>
      <c r="F156" s="222">
        <f t="shared" ref="F156:I156" si="88">F164+F172+F180+F188+F196+F204+F212+F220+F228+F236</f>
        <v>0</v>
      </c>
      <c r="G156" s="222">
        <f t="shared" si="88"/>
        <v>2871.8999999999996</v>
      </c>
      <c r="H156" s="222">
        <f t="shared" si="88"/>
        <v>0</v>
      </c>
      <c r="I156" s="222">
        <f t="shared" si="88"/>
        <v>0</v>
      </c>
      <c r="J156" s="319"/>
      <c r="K156" s="319"/>
      <c r="L156" s="261">
        <v>2800</v>
      </c>
    </row>
    <row r="157" spans="1:14" s="108" customFormat="1" ht="45">
      <c r="A157" s="342"/>
      <c r="B157" s="320"/>
      <c r="C157" s="205" t="s">
        <v>405</v>
      </c>
      <c r="D157" s="222">
        <f t="shared" si="82"/>
        <v>2917.3999999999996</v>
      </c>
      <c r="E157" s="222">
        <f>E165+E173+E181+E189+E197+E205+E213+E221+E229+E237+E245</f>
        <v>0</v>
      </c>
      <c r="F157" s="222">
        <f>F165+F173+F181+F189+F197+F205+F213+F221+F229+F237</f>
        <v>0</v>
      </c>
      <c r="G157" s="222">
        <f>G165+G173+G181+G189+G197+G205+G213+G221+G229+G237</f>
        <v>2917.3999999999996</v>
      </c>
      <c r="H157" s="222">
        <f>H165+H173+H181+H189+H197+H205+H213+H221+H229+H237</f>
        <v>0</v>
      </c>
      <c r="I157" s="222">
        <f>I165+I173+I181+I189+I197+I205+I213+I221+I229+I237</f>
        <v>0</v>
      </c>
      <c r="J157" s="320"/>
      <c r="K157" s="320"/>
      <c r="L157" s="261">
        <v>2800</v>
      </c>
    </row>
    <row r="158" spans="1:14" ht="28.5">
      <c r="A158" s="340" t="s">
        <v>203</v>
      </c>
      <c r="B158" s="318" t="s">
        <v>135</v>
      </c>
      <c r="C158" s="206" t="s">
        <v>319</v>
      </c>
      <c r="D158" s="207">
        <f>SUM(D159:D165)</f>
        <v>960</v>
      </c>
      <c r="E158" s="207">
        <f t="shared" ref="E158" si="89">SUM(E159:E165)</f>
        <v>0</v>
      </c>
      <c r="F158" s="207">
        <f t="shared" ref="F158" si="90">SUM(F159:F165)</f>
        <v>0</v>
      </c>
      <c r="G158" s="207">
        <f t="shared" ref="G158" si="91">SUM(G159:G165)</f>
        <v>960</v>
      </c>
      <c r="H158" s="207">
        <f t="shared" ref="H158" si="92">SUM(H159:H165)</f>
        <v>0</v>
      </c>
      <c r="I158" s="207">
        <f t="shared" ref="I158" si="93">SUM(I159:I165)</f>
        <v>0</v>
      </c>
      <c r="J158" s="318" t="s">
        <v>965</v>
      </c>
      <c r="K158" s="318" t="s">
        <v>334</v>
      </c>
      <c r="L158" s="262">
        <v>13200</v>
      </c>
      <c r="N158" s="53"/>
    </row>
    <row r="159" spans="1:14">
      <c r="A159" s="341"/>
      <c r="B159" s="319"/>
      <c r="C159" s="205" t="s">
        <v>11</v>
      </c>
      <c r="D159" s="222">
        <f>SUM(E159:I159)</f>
        <v>0</v>
      </c>
      <c r="E159" s="222">
        <v>0</v>
      </c>
      <c r="F159" s="222">
        <v>0</v>
      </c>
      <c r="G159" s="222">
        <v>0</v>
      </c>
      <c r="H159" s="222">
        <v>0</v>
      </c>
      <c r="I159" s="222">
        <v>0</v>
      </c>
      <c r="J159" s="319"/>
      <c r="K159" s="319"/>
      <c r="L159" s="261" t="s">
        <v>16</v>
      </c>
    </row>
    <row r="160" spans="1:14">
      <c r="A160" s="341"/>
      <c r="B160" s="319"/>
      <c r="C160" s="205" t="s">
        <v>12</v>
      </c>
      <c r="D160" s="222">
        <f t="shared" ref="D160:D165" si="94">SUM(E160:I160)</f>
        <v>160</v>
      </c>
      <c r="E160" s="222">
        <v>0</v>
      </c>
      <c r="F160" s="222">
        <v>0</v>
      </c>
      <c r="G160" s="222">
        <v>160</v>
      </c>
      <c r="H160" s="222">
        <v>0</v>
      </c>
      <c r="I160" s="222">
        <v>0</v>
      </c>
      <c r="J160" s="319"/>
      <c r="K160" s="319"/>
      <c r="L160" s="261">
        <v>2200</v>
      </c>
    </row>
    <row r="161" spans="1:12">
      <c r="A161" s="341"/>
      <c r="B161" s="319"/>
      <c r="C161" s="205" t="s">
        <v>13</v>
      </c>
      <c r="D161" s="222">
        <f>SUM(E161:I161)</f>
        <v>160</v>
      </c>
      <c r="E161" s="222">
        <v>0</v>
      </c>
      <c r="F161" s="222">
        <v>0</v>
      </c>
      <c r="G161" s="222">
        <v>160</v>
      </c>
      <c r="H161" s="222">
        <v>0</v>
      </c>
      <c r="I161" s="222">
        <v>0</v>
      </c>
      <c r="J161" s="319"/>
      <c r="K161" s="319"/>
      <c r="L161" s="261">
        <v>2200</v>
      </c>
    </row>
    <row r="162" spans="1:12" s="108" customFormat="1">
      <c r="A162" s="341"/>
      <c r="B162" s="319"/>
      <c r="C162" s="205" t="s">
        <v>14</v>
      </c>
      <c r="D162" s="222">
        <f t="shared" si="94"/>
        <v>160</v>
      </c>
      <c r="E162" s="222">
        <v>0</v>
      </c>
      <c r="F162" s="222">
        <v>0</v>
      </c>
      <c r="G162" s="222">
        <v>160</v>
      </c>
      <c r="H162" s="222">
        <v>0</v>
      </c>
      <c r="I162" s="222">
        <v>0</v>
      </c>
      <c r="J162" s="319"/>
      <c r="K162" s="319"/>
      <c r="L162" s="261">
        <v>2200</v>
      </c>
    </row>
    <row r="163" spans="1:12" s="126" customFormat="1">
      <c r="A163" s="341"/>
      <c r="B163" s="319"/>
      <c r="C163" s="206" t="s">
        <v>15</v>
      </c>
      <c r="D163" s="207">
        <f t="shared" si="94"/>
        <v>160</v>
      </c>
      <c r="E163" s="207">
        <v>0</v>
      </c>
      <c r="F163" s="207">
        <v>0</v>
      </c>
      <c r="G163" s="207">
        <v>160</v>
      </c>
      <c r="H163" s="207">
        <v>0</v>
      </c>
      <c r="I163" s="207">
        <v>0</v>
      </c>
      <c r="J163" s="319"/>
      <c r="K163" s="319"/>
      <c r="L163" s="262">
        <v>2200</v>
      </c>
    </row>
    <row r="164" spans="1:12" ht="45">
      <c r="A164" s="341"/>
      <c r="B164" s="319"/>
      <c r="C164" s="205" t="s">
        <v>404</v>
      </c>
      <c r="D164" s="222">
        <f t="shared" si="94"/>
        <v>160</v>
      </c>
      <c r="E164" s="222">
        <v>0</v>
      </c>
      <c r="F164" s="222">
        <v>0</v>
      </c>
      <c r="G164" s="222">
        <v>160</v>
      </c>
      <c r="H164" s="222">
        <v>0</v>
      </c>
      <c r="I164" s="222">
        <v>0</v>
      </c>
      <c r="J164" s="319"/>
      <c r="K164" s="319"/>
      <c r="L164" s="261">
        <v>2200</v>
      </c>
    </row>
    <row r="165" spans="1:12" ht="45">
      <c r="A165" s="342"/>
      <c r="B165" s="320"/>
      <c r="C165" s="205" t="s">
        <v>405</v>
      </c>
      <c r="D165" s="222">
        <f t="shared" si="94"/>
        <v>160</v>
      </c>
      <c r="E165" s="222">
        <v>0</v>
      </c>
      <c r="F165" s="222">
        <v>0</v>
      </c>
      <c r="G165" s="222">
        <v>160</v>
      </c>
      <c r="H165" s="222">
        <v>0</v>
      </c>
      <c r="I165" s="222">
        <v>0</v>
      </c>
      <c r="J165" s="320"/>
      <c r="K165" s="320"/>
      <c r="L165" s="261">
        <v>2200</v>
      </c>
    </row>
    <row r="166" spans="1:12" ht="28.5">
      <c r="A166" s="340" t="s">
        <v>204</v>
      </c>
      <c r="B166" s="318" t="s">
        <v>137</v>
      </c>
      <c r="C166" s="206" t="s">
        <v>319</v>
      </c>
      <c r="D166" s="207">
        <f>SUM(D167:D173)</f>
        <v>5918</v>
      </c>
      <c r="E166" s="207">
        <f>SUM(E167:E173)</f>
        <v>0</v>
      </c>
      <c r="F166" s="207">
        <f>SUM(F167:F173)</f>
        <v>0</v>
      </c>
      <c r="G166" s="207">
        <f t="shared" ref="G166:I166" si="95">SUM(G167:G173)</f>
        <v>5918</v>
      </c>
      <c r="H166" s="207">
        <f t="shared" si="95"/>
        <v>0</v>
      </c>
      <c r="I166" s="207">
        <f t="shared" si="95"/>
        <v>0</v>
      </c>
      <c r="J166" s="318" t="s">
        <v>825</v>
      </c>
      <c r="K166" s="318" t="s">
        <v>330</v>
      </c>
      <c r="L166" s="262">
        <v>3540</v>
      </c>
    </row>
    <row r="167" spans="1:12">
      <c r="A167" s="341"/>
      <c r="B167" s="319"/>
      <c r="C167" s="205" t="s">
        <v>11</v>
      </c>
      <c r="D167" s="222">
        <f>SUM(E167:I167)</f>
        <v>0</v>
      </c>
      <c r="E167" s="222">
        <v>0</v>
      </c>
      <c r="F167" s="222">
        <v>0</v>
      </c>
      <c r="G167" s="222">
        <v>0</v>
      </c>
      <c r="H167" s="222">
        <v>0</v>
      </c>
      <c r="I167" s="222">
        <v>0</v>
      </c>
      <c r="J167" s="319"/>
      <c r="K167" s="319"/>
      <c r="L167" s="261" t="s">
        <v>16</v>
      </c>
    </row>
    <row r="168" spans="1:12">
      <c r="A168" s="341"/>
      <c r="B168" s="319"/>
      <c r="C168" s="205" t="s">
        <v>12</v>
      </c>
      <c r="D168" s="222">
        <f t="shared" ref="D168:D173" si="96">SUM(E168:I168)</f>
        <v>1028</v>
      </c>
      <c r="E168" s="222">
        <v>0</v>
      </c>
      <c r="F168" s="222">
        <v>0</v>
      </c>
      <c r="G168" s="222">
        <v>1028</v>
      </c>
      <c r="H168" s="222">
        <v>0</v>
      </c>
      <c r="I168" s="222">
        <v>0</v>
      </c>
      <c r="J168" s="319"/>
      <c r="K168" s="319"/>
      <c r="L168" s="261">
        <v>580</v>
      </c>
    </row>
    <row r="169" spans="1:12">
      <c r="A169" s="341"/>
      <c r="B169" s="319"/>
      <c r="C169" s="205" t="s">
        <v>13</v>
      </c>
      <c r="D169" s="222">
        <f>SUM(E169:I169)</f>
        <v>788</v>
      </c>
      <c r="E169" s="222">
        <v>0</v>
      </c>
      <c r="F169" s="222">
        <v>0</v>
      </c>
      <c r="G169" s="222">
        <v>788</v>
      </c>
      <c r="H169" s="222">
        <v>0</v>
      </c>
      <c r="I169" s="222">
        <v>0</v>
      </c>
      <c r="J169" s="319"/>
      <c r="K169" s="319"/>
      <c r="L169" s="261">
        <v>580</v>
      </c>
    </row>
    <row r="170" spans="1:12" s="108" customFormat="1">
      <c r="A170" s="341"/>
      <c r="B170" s="319"/>
      <c r="C170" s="205" t="s">
        <v>14</v>
      </c>
      <c r="D170" s="222">
        <f t="shared" si="96"/>
        <v>1132</v>
      </c>
      <c r="E170" s="222">
        <v>0</v>
      </c>
      <c r="F170" s="222">
        <v>0</v>
      </c>
      <c r="G170" s="222">
        <v>1132</v>
      </c>
      <c r="H170" s="222">
        <v>0</v>
      </c>
      <c r="I170" s="222">
        <v>0</v>
      </c>
      <c r="J170" s="319"/>
      <c r="K170" s="319"/>
      <c r="L170" s="261">
        <v>580</v>
      </c>
    </row>
    <row r="171" spans="1:12" s="126" customFormat="1" ht="21.75" customHeight="1">
      <c r="A171" s="341"/>
      <c r="B171" s="319"/>
      <c r="C171" s="206" t="s">
        <v>15</v>
      </c>
      <c r="D171" s="207">
        <f t="shared" si="96"/>
        <v>990</v>
      </c>
      <c r="E171" s="207">
        <v>0</v>
      </c>
      <c r="F171" s="207">
        <v>0</v>
      </c>
      <c r="G171" s="207">
        <v>990</v>
      </c>
      <c r="H171" s="207">
        <v>0</v>
      </c>
      <c r="I171" s="207">
        <v>0</v>
      </c>
      <c r="J171" s="319"/>
      <c r="K171" s="319"/>
      <c r="L171" s="262">
        <v>600</v>
      </c>
    </row>
    <row r="172" spans="1:12" ht="53.25" customHeight="1">
      <c r="A172" s="341"/>
      <c r="B172" s="319"/>
      <c r="C172" s="205" t="s">
        <v>404</v>
      </c>
      <c r="D172" s="222">
        <f t="shared" si="96"/>
        <v>990</v>
      </c>
      <c r="E172" s="222">
        <v>0</v>
      </c>
      <c r="F172" s="222">
        <v>0</v>
      </c>
      <c r="G172" s="222">
        <v>990</v>
      </c>
      <c r="H172" s="222">
        <v>0</v>
      </c>
      <c r="I172" s="222">
        <v>0</v>
      </c>
      <c r="J172" s="319"/>
      <c r="K172" s="319"/>
      <c r="L172" s="261">
        <v>600</v>
      </c>
    </row>
    <row r="173" spans="1:12" ht="51.75" customHeight="1">
      <c r="A173" s="342"/>
      <c r="B173" s="320"/>
      <c r="C173" s="205" t="s">
        <v>405</v>
      </c>
      <c r="D173" s="222">
        <f t="shared" si="96"/>
        <v>990</v>
      </c>
      <c r="E173" s="222">
        <v>0</v>
      </c>
      <c r="F173" s="222">
        <v>0</v>
      </c>
      <c r="G173" s="222">
        <v>990</v>
      </c>
      <c r="H173" s="222">
        <v>0</v>
      </c>
      <c r="I173" s="222">
        <v>0</v>
      </c>
      <c r="J173" s="320"/>
      <c r="K173" s="320"/>
      <c r="L173" s="261">
        <v>600</v>
      </c>
    </row>
    <row r="174" spans="1:12" ht="37.5" customHeight="1">
      <c r="A174" s="340" t="s">
        <v>205</v>
      </c>
      <c r="B174" s="318" t="s">
        <v>139</v>
      </c>
      <c r="C174" s="206" t="s">
        <v>319</v>
      </c>
      <c r="D174" s="207">
        <f>SUM(D175:D181)</f>
        <v>2820</v>
      </c>
      <c r="E174" s="207">
        <f t="shared" ref="E174" si="97">SUM(E175:E181)</f>
        <v>0</v>
      </c>
      <c r="F174" s="207">
        <f t="shared" ref="F174" si="98">SUM(F175:F181)</f>
        <v>0</v>
      </c>
      <c r="G174" s="207">
        <f t="shared" ref="G174" si="99">SUM(G175:G181)</f>
        <v>2820</v>
      </c>
      <c r="H174" s="207">
        <f t="shared" ref="H174" si="100">SUM(H175:H181)</f>
        <v>0</v>
      </c>
      <c r="I174" s="207">
        <f t="shared" ref="I174" si="101">SUM(I175:I181)</f>
        <v>0</v>
      </c>
      <c r="J174" s="318" t="s">
        <v>965</v>
      </c>
      <c r="K174" s="318" t="s">
        <v>336</v>
      </c>
      <c r="L174" s="206" t="s">
        <v>563</v>
      </c>
    </row>
    <row r="175" spans="1:12" ht="21.75" customHeight="1">
      <c r="A175" s="341"/>
      <c r="B175" s="319"/>
      <c r="C175" s="205" t="s">
        <v>11</v>
      </c>
      <c r="D175" s="222">
        <f>SUM(E175:I175)</f>
        <v>0</v>
      </c>
      <c r="E175" s="222">
        <v>0</v>
      </c>
      <c r="F175" s="222">
        <v>0</v>
      </c>
      <c r="G175" s="222">
        <v>0</v>
      </c>
      <c r="H175" s="222">
        <v>0</v>
      </c>
      <c r="I175" s="222">
        <v>0</v>
      </c>
      <c r="J175" s="319"/>
      <c r="K175" s="319"/>
      <c r="L175" s="205" t="s">
        <v>16</v>
      </c>
    </row>
    <row r="176" spans="1:12" ht="21" customHeight="1">
      <c r="A176" s="341"/>
      <c r="B176" s="319"/>
      <c r="C176" s="205" t="s">
        <v>12</v>
      </c>
      <c r="D176" s="222">
        <f t="shared" ref="D176:D181" si="102">SUM(E176:I176)</f>
        <v>638.79999999999995</v>
      </c>
      <c r="E176" s="222">
        <v>0</v>
      </c>
      <c r="F176" s="222">
        <v>0</v>
      </c>
      <c r="G176" s="222">
        <v>638.79999999999995</v>
      </c>
      <c r="H176" s="222">
        <v>0</v>
      </c>
      <c r="I176" s="222">
        <v>0</v>
      </c>
      <c r="J176" s="319"/>
      <c r="K176" s="319"/>
      <c r="L176" s="205" t="s">
        <v>337</v>
      </c>
    </row>
    <row r="177" spans="1:12">
      <c r="A177" s="341"/>
      <c r="B177" s="319"/>
      <c r="C177" s="205" t="s">
        <v>13</v>
      </c>
      <c r="D177" s="222">
        <f>SUM(E177:I177)</f>
        <v>680</v>
      </c>
      <c r="E177" s="222">
        <v>0</v>
      </c>
      <c r="F177" s="222">
        <v>0</v>
      </c>
      <c r="G177" s="222">
        <v>680</v>
      </c>
      <c r="H177" s="222">
        <v>0</v>
      </c>
      <c r="I177" s="222">
        <v>0</v>
      </c>
      <c r="J177" s="319"/>
      <c r="K177" s="319"/>
      <c r="L177" s="205" t="s">
        <v>337</v>
      </c>
    </row>
    <row r="178" spans="1:12">
      <c r="A178" s="341"/>
      <c r="B178" s="319"/>
      <c r="C178" s="205" t="s">
        <v>14</v>
      </c>
      <c r="D178" s="222">
        <f t="shared" si="102"/>
        <v>0</v>
      </c>
      <c r="E178" s="222">
        <v>0</v>
      </c>
      <c r="F178" s="222">
        <v>0</v>
      </c>
      <c r="G178" s="222">
        <v>0</v>
      </c>
      <c r="H178" s="222">
        <v>0</v>
      </c>
      <c r="I178" s="222">
        <v>0</v>
      </c>
      <c r="J178" s="319"/>
      <c r="K178" s="319"/>
      <c r="L178" s="205" t="s">
        <v>337</v>
      </c>
    </row>
    <row r="179" spans="1:12">
      <c r="A179" s="341"/>
      <c r="B179" s="319"/>
      <c r="C179" s="206" t="s">
        <v>15</v>
      </c>
      <c r="D179" s="207">
        <f t="shared" si="102"/>
        <v>730</v>
      </c>
      <c r="E179" s="207">
        <v>0</v>
      </c>
      <c r="F179" s="207">
        <v>0</v>
      </c>
      <c r="G179" s="207">
        <v>730</v>
      </c>
      <c r="H179" s="207">
        <v>0</v>
      </c>
      <c r="I179" s="207">
        <v>0</v>
      </c>
      <c r="J179" s="319"/>
      <c r="K179" s="319"/>
      <c r="L179" s="205" t="s">
        <v>337</v>
      </c>
    </row>
    <row r="180" spans="1:12" ht="45">
      <c r="A180" s="341"/>
      <c r="B180" s="319"/>
      <c r="C180" s="205" t="s">
        <v>404</v>
      </c>
      <c r="D180" s="222">
        <f t="shared" si="102"/>
        <v>385.6</v>
      </c>
      <c r="E180" s="222">
        <v>0</v>
      </c>
      <c r="F180" s="222">
        <v>0</v>
      </c>
      <c r="G180" s="222">
        <v>385.6</v>
      </c>
      <c r="H180" s="222">
        <v>0</v>
      </c>
      <c r="I180" s="222">
        <v>0</v>
      </c>
      <c r="J180" s="319"/>
      <c r="K180" s="319"/>
      <c r="L180" s="205" t="s">
        <v>337</v>
      </c>
    </row>
    <row r="181" spans="1:12" ht="45">
      <c r="A181" s="342"/>
      <c r="B181" s="320"/>
      <c r="C181" s="205" t="s">
        <v>405</v>
      </c>
      <c r="D181" s="222">
        <f t="shared" si="102"/>
        <v>385.6</v>
      </c>
      <c r="E181" s="222">
        <v>0</v>
      </c>
      <c r="F181" s="222">
        <v>0</v>
      </c>
      <c r="G181" s="222">
        <v>385.6</v>
      </c>
      <c r="H181" s="222">
        <v>0</v>
      </c>
      <c r="I181" s="222">
        <v>0</v>
      </c>
      <c r="J181" s="320"/>
      <c r="K181" s="320"/>
      <c r="L181" s="205" t="s">
        <v>337</v>
      </c>
    </row>
    <row r="182" spans="1:12" ht="28.5">
      <c r="A182" s="340" t="s">
        <v>49</v>
      </c>
      <c r="B182" s="318" t="s">
        <v>141</v>
      </c>
      <c r="C182" s="206" t="s">
        <v>319</v>
      </c>
      <c r="D182" s="207">
        <f>SUM(D183:D189)</f>
        <v>1056.8</v>
      </c>
      <c r="E182" s="207">
        <f t="shared" ref="E182" si="103">SUM(E183:E189)</f>
        <v>0</v>
      </c>
      <c r="F182" s="207">
        <f t="shared" ref="F182" si="104">SUM(F183:F189)</f>
        <v>0</v>
      </c>
      <c r="G182" s="207">
        <f t="shared" ref="G182" si="105">SUM(G183:G189)</f>
        <v>1056.8</v>
      </c>
      <c r="H182" s="207">
        <f t="shared" ref="H182" si="106">SUM(H183:H189)</f>
        <v>0</v>
      </c>
      <c r="I182" s="207">
        <f t="shared" ref="I182" si="107">SUM(I183:I189)</f>
        <v>0</v>
      </c>
      <c r="J182" s="318" t="s">
        <v>825</v>
      </c>
      <c r="K182" s="318" t="s">
        <v>990</v>
      </c>
      <c r="L182" s="206">
        <v>21000</v>
      </c>
    </row>
    <row r="183" spans="1:12">
      <c r="A183" s="341"/>
      <c r="B183" s="319"/>
      <c r="C183" s="205" t="s">
        <v>11</v>
      </c>
      <c r="D183" s="222">
        <f>SUM(E183:I183)</f>
        <v>0</v>
      </c>
      <c r="E183" s="222">
        <v>0</v>
      </c>
      <c r="F183" s="222">
        <v>0</v>
      </c>
      <c r="G183" s="222">
        <v>0</v>
      </c>
      <c r="H183" s="222">
        <v>0</v>
      </c>
      <c r="I183" s="222">
        <v>0</v>
      </c>
      <c r="J183" s="319"/>
      <c r="K183" s="319"/>
      <c r="L183" s="205"/>
    </row>
    <row r="184" spans="1:12">
      <c r="A184" s="341"/>
      <c r="B184" s="319"/>
      <c r="C184" s="205" t="s">
        <v>12</v>
      </c>
      <c r="D184" s="222">
        <f t="shared" ref="D184:D189" si="108">SUM(E184:I184)</f>
        <v>170</v>
      </c>
      <c r="E184" s="222">
        <v>0</v>
      </c>
      <c r="F184" s="222">
        <v>0</v>
      </c>
      <c r="G184" s="222">
        <v>170</v>
      </c>
      <c r="H184" s="222">
        <v>0</v>
      </c>
      <c r="I184" s="222">
        <v>0</v>
      </c>
      <c r="J184" s="319"/>
      <c r="K184" s="319"/>
      <c r="L184" s="205">
        <v>3500</v>
      </c>
    </row>
    <row r="185" spans="1:12">
      <c r="A185" s="341"/>
      <c r="B185" s="319"/>
      <c r="C185" s="205" t="s">
        <v>13</v>
      </c>
      <c r="D185" s="222">
        <f>SUM(E185:I185)</f>
        <v>195</v>
      </c>
      <c r="E185" s="222">
        <v>0</v>
      </c>
      <c r="F185" s="222">
        <v>0</v>
      </c>
      <c r="G185" s="222">
        <v>195</v>
      </c>
      <c r="H185" s="222">
        <v>0</v>
      </c>
      <c r="I185" s="222">
        <v>0</v>
      </c>
      <c r="J185" s="319"/>
      <c r="K185" s="319"/>
      <c r="L185" s="205">
        <v>3500</v>
      </c>
    </row>
    <row r="186" spans="1:12">
      <c r="A186" s="341"/>
      <c r="B186" s="319"/>
      <c r="C186" s="205" t="s">
        <v>14</v>
      </c>
      <c r="D186" s="222">
        <f t="shared" si="108"/>
        <v>0</v>
      </c>
      <c r="E186" s="222">
        <v>0</v>
      </c>
      <c r="F186" s="222">
        <v>0</v>
      </c>
      <c r="G186" s="222">
        <v>0</v>
      </c>
      <c r="H186" s="222">
        <v>0</v>
      </c>
      <c r="I186" s="222">
        <v>0</v>
      </c>
      <c r="J186" s="319"/>
      <c r="K186" s="319"/>
      <c r="L186" s="205">
        <v>3500</v>
      </c>
    </row>
    <row r="187" spans="1:12" s="126" customFormat="1">
      <c r="A187" s="341"/>
      <c r="B187" s="319"/>
      <c r="C187" s="206" t="s">
        <v>15</v>
      </c>
      <c r="D187" s="207">
        <f t="shared" si="108"/>
        <v>230.6</v>
      </c>
      <c r="E187" s="207">
        <v>0</v>
      </c>
      <c r="F187" s="207">
        <v>0</v>
      </c>
      <c r="G187" s="207">
        <v>230.6</v>
      </c>
      <c r="H187" s="207">
        <v>0</v>
      </c>
      <c r="I187" s="207">
        <v>0</v>
      </c>
      <c r="J187" s="319"/>
      <c r="K187" s="319"/>
      <c r="L187" s="206">
        <v>3500</v>
      </c>
    </row>
    <row r="188" spans="1:12" ht="45">
      <c r="A188" s="341"/>
      <c r="B188" s="319"/>
      <c r="C188" s="205" t="s">
        <v>404</v>
      </c>
      <c r="D188" s="222">
        <f t="shared" si="108"/>
        <v>230.6</v>
      </c>
      <c r="E188" s="222">
        <v>0</v>
      </c>
      <c r="F188" s="222">
        <v>0</v>
      </c>
      <c r="G188" s="222">
        <v>230.6</v>
      </c>
      <c r="H188" s="222">
        <v>0</v>
      </c>
      <c r="I188" s="222">
        <v>0</v>
      </c>
      <c r="J188" s="319"/>
      <c r="K188" s="319"/>
      <c r="L188" s="205">
        <v>3500</v>
      </c>
    </row>
    <row r="189" spans="1:12" ht="45">
      <c r="A189" s="342"/>
      <c r="B189" s="320"/>
      <c r="C189" s="205" t="s">
        <v>405</v>
      </c>
      <c r="D189" s="222">
        <f t="shared" si="108"/>
        <v>230.6</v>
      </c>
      <c r="E189" s="222">
        <v>0</v>
      </c>
      <c r="F189" s="222">
        <v>0</v>
      </c>
      <c r="G189" s="222">
        <v>230.6</v>
      </c>
      <c r="H189" s="222">
        <v>0</v>
      </c>
      <c r="I189" s="222">
        <v>0</v>
      </c>
      <c r="J189" s="320"/>
      <c r="K189" s="320"/>
      <c r="L189" s="205">
        <v>3500</v>
      </c>
    </row>
    <row r="190" spans="1:12" ht="28.5">
      <c r="A190" s="340" t="s">
        <v>512</v>
      </c>
      <c r="B190" s="318" t="s">
        <v>143</v>
      </c>
      <c r="C190" s="206" t="s">
        <v>319</v>
      </c>
      <c r="D190" s="207">
        <f>SUM(D191:D197)</f>
        <v>5470.5</v>
      </c>
      <c r="E190" s="207">
        <f t="shared" ref="E190" si="109">SUM(E191:E197)</f>
        <v>0</v>
      </c>
      <c r="F190" s="207">
        <f t="shared" ref="F190" si="110">SUM(F191:F197)</f>
        <v>0</v>
      </c>
      <c r="G190" s="207">
        <f>SUM(G191:G197)</f>
        <v>5470.5</v>
      </c>
      <c r="H190" s="207">
        <f t="shared" ref="H190" si="111">SUM(H191:H197)</f>
        <v>0</v>
      </c>
      <c r="I190" s="207">
        <f t="shared" ref="I190" si="112">SUM(I191:I197)</f>
        <v>0</v>
      </c>
      <c r="J190" s="318" t="s">
        <v>825</v>
      </c>
      <c r="K190" s="318" t="s">
        <v>338</v>
      </c>
      <c r="L190" s="206">
        <v>4560</v>
      </c>
    </row>
    <row r="191" spans="1:12">
      <c r="A191" s="341"/>
      <c r="B191" s="319"/>
      <c r="C191" s="205" t="s">
        <v>11</v>
      </c>
      <c r="D191" s="222">
        <f>SUM(E191:I191)</f>
        <v>0</v>
      </c>
      <c r="E191" s="222">
        <v>0</v>
      </c>
      <c r="F191" s="222">
        <v>0</v>
      </c>
      <c r="G191" s="222">
        <v>0</v>
      </c>
      <c r="H191" s="222">
        <v>0</v>
      </c>
      <c r="I191" s="222">
        <v>0</v>
      </c>
      <c r="J191" s="319"/>
      <c r="K191" s="319"/>
      <c r="L191" s="205"/>
    </row>
    <row r="192" spans="1:12">
      <c r="A192" s="341"/>
      <c r="B192" s="319"/>
      <c r="C192" s="205" t="s">
        <v>12</v>
      </c>
      <c r="D192" s="222">
        <f t="shared" ref="D192:D197" si="113">SUM(E192:I192)</f>
        <v>1050</v>
      </c>
      <c r="E192" s="222">
        <v>0</v>
      </c>
      <c r="F192" s="222">
        <v>0</v>
      </c>
      <c r="G192" s="222">
        <v>1050</v>
      </c>
      <c r="H192" s="222">
        <v>0</v>
      </c>
      <c r="I192" s="222">
        <v>0</v>
      </c>
      <c r="J192" s="319"/>
      <c r="K192" s="319"/>
      <c r="L192" s="205">
        <v>760</v>
      </c>
    </row>
    <row r="193" spans="1:12">
      <c r="A193" s="341"/>
      <c r="B193" s="319"/>
      <c r="C193" s="205" t="s">
        <v>13</v>
      </c>
      <c r="D193" s="222">
        <f>SUM(E193:I193)</f>
        <v>410</v>
      </c>
      <c r="E193" s="222">
        <v>0</v>
      </c>
      <c r="F193" s="222">
        <v>0</v>
      </c>
      <c r="G193" s="222">
        <v>410</v>
      </c>
      <c r="H193" s="222">
        <v>0</v>
      </c>
      <c r="I193" s="222">
        <v>0</v>
      </c>
      <c r="J193" s="319"/>
      <c r="K193" s="319"/>
      <c r="L193" s="205">
        <v>760</v>
      </c>
    </row>
    <row r="194" spans="1:12" s="108" customFormat="1">
      <c r="A194" s="341"/>
      <c r="B194" s="319"/>
      <c r="C194" s="205" t="s">
        <v>14</v>
      </c>
      <c r="D194" s="222">
        <f t="shared" si="113"/>
        <v>706.8</v>
      </c>
      <c r="E194" s="222">
        <v>0</v>
      </c>
      <c r="F194" s="222">
        <v>0</v>
      </c>
      <c r="G194" s="222">
        <v>706.8</v>
      </c>
      <c r="H194" s="222">
        <v>0</v>
      </c>
      <c r="I194" s="222">
        <v>0</v>
      </c>
      <c r="J194" s="319"/>
      <c r="K194" s="319"/>
      <c r="L194" s="205">
        <v>760</v>
      </c>
    </row>
    <row r="195" spans="1:12" s="126" customFormat="1">
      <c r="A195" s="341"/>
      <c r="B195" s="319"/>
      <c r="C195" s="206" t="s">
        <v>15</v>
      </c>
      <c r="D195" s="207">
        <f t="shared" si="113"/>
        <v>1046.8</v>
      </c>
      <c r="E195" s="207">
        <v>0</v>
      </c>
      <c r="F195" s="207">
        <v>0</v>
      </c>
      <c r="G195" s="207">
        <v>1046.8</v>
      </c>
      <c r="H195" s="207">
        <v>0</v>
      </c>
      <c r="I195" s="207">
        <v>0</v>
      </c>
      <c r="J195" s="319"/>
      <c r="K195" s="319"/>
      <c r="L195" s="206">
        <v>760</v>
      </c>
    </row>
    <row r="196" spans="1:12" s="108" customFormat="1" ht="45">
      <c r="A196" s="341"/>
      <c r="B196" s="319"/>
      <c r="C196" s="205" t="s">
        <v>404</v>
      </c>
      <c r="D196" s="222">
        <f t="shared" si="113"/>
        <v>1105.7</v>
      </c>
      <c r="E196" s="222">
        <v>0</v>
      </c>
      <c r="F196" s="222">
        <v>0</v>
      </c>
      <c r="G196" s="222">
        <v>1105.7</v>
      </c>
      <c r="H196" s="222">
        <v>0</v>
      </c>
      <c r="I196" s="222">
        <v>0</v>
      </c>
      <c r="J196" s="319"/>
      <c r="K196" s="319"/>
      <c r="L196" s="205">
        <v>760</v>
      </c>
    </row>
    <row r="197" spans="1:12" s="108" customFormat="1" ht="45">
      <c r="A197" s="342"/>
      <c r="B197" s="320"/>
      <c r="C197" s="205" t="s">
        <v>405</v>
      </c>
      <c r="D197" s="222">
        <f t="shared" si="113"/>
        <v>1151.2</v>
      </c>
      <c r="E197" s="222">
        <v>0</v>
      </c>
      <c r="F197" s="222">
        <v>0</v>
      </c>
      <c r="G197" s="222">
        <v>1151.2</v>
      </c>
      <c r="H197" s="222">
        <v>0</v>
      </c>
      <c r="I197" s="222">
        <v>0</v>
      </c>
      <c r="J197" s="320"/>
      <c r="K197" s="320"/>
      <c r="L197" s="205">
        <v>760</v>
      </c>
    </row>
    <row r="198" spans="1:12" ht="28.5">
      <c r="A198" s="340" t="s">
        <v>513</v>
      </c>
      <c r="B198" s="318" t="s">
        <v>339</v>
      </c>
      <c r="C198" s="206" t="s">
        <v>319</v>
      </c>
      <c r="D198" s="207">
        <f>SUM(D199:D205)</f>
        <v>1000</v>
      </c>
      <c r="E198" s="207">
        <f t="shared" ref="E198" si="114">SUM(E199:E205)</f>
        <v>0</v>
      </c>
      <c r="F198" s="207">
        <f t="shared" ref="F198" si="115">SUM(F199:F205)</f>
        <v>0</v>
      </c>
      <c r="G198" s="207">
        <f t="shared" ref="G198" si="116">SUM(G199:G205)</f>
        <v>1000</v>
      </c>
      <c r="H198" s="207">
        <f t="shared" ref="H198" si="117">SUM(H199:H205)</f>
        <v>0</v>
      </c>
      <c r="I198" s="207">
        <f t="shared" ref="I198" si="118">SUM(I199:I205)</f>
        <v>0</v>
      </c>
      <c r="J198" s="318" t="s">
        <v>877</v>
      </c>
      <c r="K198" s="318" t="s">
        <v>991</v>
      </c>
      <c r="L198" s="262">
        <v>2</v>
      </c>
    </row>
    <row r="199" spans="1:12">
      <c r="A199" s="341"/>
      <c r="B199" s="319"/>
      <c r="C199" s="205" t="s">
        <v>11</v>
      </c>
      <c r="D199" s="222">
        <f>SUM(E199:I199)</f>
        <v>0</v>
      </c>
      <c r="E199" s="222">
        <v>0</v>
      </c>
      <c r="F199" s="222">
        <v>0</v>
      </c>
      <c r="G199" s="222">
        <v>0</v>
      </c>
      <c r="H199" s="222">
        <v>0</v>
      </c>
      <c r="I199" s="222">
        <v>0</v>
      </c>
      <c r="J199" s="319"/>
      <c r="K199" s="319"/>
      <c r="L199" s="261" t="s">
        <v>16</v>
      </c>
    </row>
    <row r="200" spans="1:12">
      <c r="A200" s="341"/>
      <c r="B200" s="319"/>
      <c r="C200" s="205" t="s">
        <v>12</v>
      </c>
      <c r="D200" s="222">
        <f t="shared" ref="D200:D205" si="119">SUM(E200:I200)</f>
        <v>500</v>
      </c>
      <c r="E200" s="222">
        <v>0</v>
      </c>
      <c r="F200" s="222">
        <v>0</v>
      </c>
      <c r="G200" s="222">
        <v>500</v>
      </c>
      <c r="H200" s="222">
        <v>0</v>
      </c>
      <c r="I200" s="222">
        <v>0</v>
      </c>
      <c r="J200" s="319"/>
      <c r="K200" s="319"/>
      <c r="L200" s="261">
        <v>1</v>
      </c>
    </row>
    <row r="201" spans="1:12">
      <c r="A201" s="341"/>
      <c r="B201" s="319"/>
      <c r="C201" s="205" t="s">
        <v>13</v>
      </c>
      <c r="D201" s="222">
        <f>SUM(E201:I201)</f>
        <v>500</v>
      </c>
      <c r="E201" s="222">
        <v>0</v>
      </c>
      <c r="F201" s="222">
        <v>0</v>
      </c>
      <c r="G201" s="222">
        <v>500</v>
      </c>
      <c r="H201" s="222">
        <v>0</v>
      </c>
      <c r="I201" s="222">
        <v>0</v>
      </c>
      <c r="J201" s="319"/>
      <c r="K201" s="319"/>
      <c r="L201" s="261">
        <v>1</v>
      </c>
    </row>
    <row r="202" spans="1:12">
      <c r="A202" s="341"/>
      <c r="B202" s="319"/>
      <c r="C202" s="205" t="s">
        <v>14</v>
      </c>
      <c r="D202" s="222">
        <f t="shared" si="119"/>
        <v>0</v>
      </c>
      <c r="E202" s="222">
        <v>0</v>
      </c>
      <c r="F202" s="222">
        <v>0</v>
      </c>
      <c r="G202" s="222">
        <v>0</v>
      </c>
      <c r="H202" s="222">
        <v>0</v>
      </c>
      <c r="I202" s="222">
        <v>0</v>
      </c>
      <c r="J202" s="319"/>
      <c r="K202" s="319"/>
      <c r="L202" s="261" t="s">
        <v>16</v>
      </c>
    </row>
    <row r="203" spans="1:12" s="126" customFormat="1">
      <c r="A203" s="341"/>
      <c r="B203" s="319"/>
      <c r="C203" s="206" t="s">
        <v>15</v>
      </c>
      <c r="D203" s="207">
        <f t="shared" si="119"/>
        <v>0</v>
      </c>
      <c r="E203" s="207">
        <v>0</v>
      </c>
      <c r="F203" s="207">
        <v>0</v>
      </c>
      <c r="G203" s="207">
        <v>0</v>
      </c>
      <c r="H203" s="207">
        <v>0</v>
      </c>
      <c r="I203" s="207">
        <v>0</v>
      </c>
      <c r="J203" s="319"/>
      <c r="K203" s="319"/>
      <c r="L203" s="262" t="s">
        <v>16</v>
      </c>
    </row>
    <row r="204" spans="1:12" ht="45">
      <c r="A204" s="341"/>
      <c r="B204" s="319"/>
      <c r="C204" s="205" t="s">
        <v>404</v>
      </c>
      <c r="D204" s="222">
        <f t="shared" si="119"/>
        <v>0</v>
      </c>
      <c r="E204" s="222">
        <v>0</v>
      </c>
      <c r="F204" s="222">
        <v>0</v>
      </c>
      <c r="G204" s="222">
        <v>0</v>
      </c>
      <c r="H204" s="222">
        <v>0</v>
      </c>
      <c r="I204" s="222">
        <v>0</v>
      </c>
      <c r="J204" s="319"/>
      <c r="K204" s="319"/>
      <c r="L204" s="261" t="s">
        <v>16</v>
      </c>
    </row>
    <row r="205" spans="1:12" ht="45">
      <c r="A205" s="342"/>
      <c r="B205" s="320"/>
      <c r="C205" s="205" t="s">
        <v>405</v>
      </c>
      <c r="D205" s="222">
        <f t="shared" si="119"/>
        <v>0</v>
      </c>
      <c r="E205" s="222">
        <v>0</v>
      </c>
      <c r="F205" s="222">
        <v>0</v>
      </c>
      <c r="G205" s="222">
        <v>0</v>
      </c>
      <c r="H205" s="222">
        <v>0</v>
      </c>
      <c r="I205" s="222">
        <v>0</v>
      </c>
      <c r="J205" s="320"/>
      <c r="K205" s="320"/>
      <c r="L205" s="261" t="s">
        <v>16</v>
      </c>
    </row>
    <row r="206" spans="1:12" ht="28.5">
      <c r="A206" s="340" t="s">
        <v>514</v>
      </c>
      <c r="B206" s="318" t="s">
        <v>232</v>
      </c>
      <c r="C206" s="206" t="s">
        <v>319</v>
      </c>
      <c r="D206" s="207">
        <f>SUM(D207:D213)</f>
        <v>261</v>
      </c>
      <c r="E206" s="207">
        <f t="shared" ref="E206" si="120">SUM(E207:E213)</f>
        <v>0</v>
      </c>
      <c r="F206" s="207">
        <f t="shared" ref="F206" si="121">SUM(F207:F213)</f>
        <v>0</v>
      </c>
      <c r="G206" s="207">
        <f t="shared" ref="G206" si="122">SUM(G207:G213)</f>
        <v>261</v>
      </c>
      <c r="H206" s="207">
        <f t="shared" ref="H206" si="123">SUM(H207:H213)</f>
        <v>0</v>
      </c>
      <c r="I206" s="207">
        <f t="shared" ref="I206" si="124">SUM(I207:I213)</f>
        <v>0</v>
      </c>
      <c r="J206" s="318" t="s">
        <v>327</v>
      </c>
      <c r="K206" s="318" t="s">
        <v>992</v>
      </c>
      <c r="L206" s="262">
        <v>1</v>
      </c>
    </row>
    <row r="207" spans="1:12">
      <c r="A207" s="341"/>
      <c r="B207" s="319"/>
      <c r="C207" s="205" t="s">
        <v>11</v>
      </c>
      <c r="D207" s="222">
        <f>SUM(E207:I207)</f>
        <v>0</v>
      </c>
      <c r="E207" s="222">
        <v>0</v>
      </c>
      <c r="F207" s="222">
        <v>0</v>
      </c>
      <c r="G207" s="222">
        <v>0</v>
      </c>
      <c r="H207" s="222">
        <v>0</v>
      </c>
      <c r="I207" s="222">
        <v>0</v>
      </c>
      <c r="J207" s="319"/>
      <c r="K207" s="319"/>
      <c r="L207" s="261" t="s">
        <v>16</v>
      </c>
    </row>
    <row r="208" spans="1:12">
      <c r="A208" s="341"/>
      <c r="B208" s="319"/>
      <c r="C208" s="205" t="s">
        <v>12</v>
      </c>
      <c r="D208" s="222">
        <f t="shared" ref="D208:D213" si="125">SUM(E208:I208)</f>
        <v>0</v>
      </c>
      <c r="E208" s="222">
        <v>0</v>
      </c>
      <c r="F208" s="222">
        <v>0</v>
      </c>
      <c r="G208" s="222">
        <v>0</v>
      </c>
      <c r="H208" s="222">
        <v>0</v>
      </c>
      <c r="I208" s="222">
        <v>0</v>
      </c>
      <c r="J208" s="319"/>
      <c r="K208" s="319"/>
      <c r="L208" s="261" t="s">
        <v>16</v>
      </c>
    </row>
    <row r="209" spans="1:12">
      <c r="A209" s="341"/>
      <c r="B209" s="319"/>
      <c r="C209" s="205" t="s">
        <v>13</v>
      </c>
      <c r="D209" s="222">
        <f>SUM(E209:I209)</f>
        <v>261</v>
      </c>
      <c r="E209" s="222">
        <v>0</v>
      </c>
      <c r="F209" s="222">
        <v>0</v>
      </c>
      <c r="G209" s="222">
        <v>261</v>
      </c>
      <c r="H209" s="222">
        <v>0</v>
      </c>
      <c r="I209" s="222">
        <v>0</v>
      </c>
      <c r="J209" s="319"/>
      <c r="K209" s="319"/>
      <c r="L209" s="261">
        <v>1</v>
      </c>
    </row>
    <row r="210" spans="1:12">
      <c r="A210" s="341"/>
      <c r="B210" s="319"/>
      <c r="C210" s="205" t="s">
        <v>14</v>
      </c>
      <c r="D210" s="222">
        <f t="shared" si="125"/>
        <v>0</v>
      </c>
      <c r="E210" s="222">
        <v>0</v>
      </c>
      <c r="F210" s="222">
        <v>0</v>
      </c>
      <c r="G210" s="222">
        <v>0</v>
      </c>
      <c r="H210" s="222">
        <v>0</v>
      </c>
      <c r="I210" s="222">
        <v>0</v>
      </c>
      <c r="J210" s="319"/>
      <c r="K210" s="319"/>
      <c r="L210" s="261" t="s">
        <v>16</v>
      </c>
    </row>
    <row r="211" spans="1:12" s="126" customFormat="1">
      <c r="A211" s="341"/>
      <c r="B211" s="319"/>
      <c r="C211" s="206" t="s">
        <v>15</v>
      </c>
      <c r="D211" s="207">
        <f t="shared" si="125"/>
        <v>0</v>
      </c>
      <c r="E211" s="207">
        <v>0</v>
      </c>
      <c r="F211" s="207">
        <v>0</v>
      </c>
      <c r="G211" s="207">
        <v>0</v>
      </c>
      <c r="H211" s="207">
        <v>0</v>
      </c>
      <c r="I211" s="207">
        <v>0</v>
      </c>
      <c r="J211" s="319"/>
      <c r="K211" s="319"/>
      <c r="L211" s="262" t="s">
        <v>16</v>
      </c>
    </row>
    <row r="212" spans="1:12" ht="45">
      <c r="A212" s="341"/>
      <c r="B212" s="319"/>
      <c r="C212" s="205" t="s">
        <v>404</v>
      </c>
      <c r="D212" s="222">
        <f t="shared" si="125"/>
        <v>0</v>
      </c>
      <c r="E212" s="222">
        <v>0</v>
      </c>
      <c r="F212" s="222">
        <v>0</v>
      </c>
      <c r="G212" s="222">
        <v>0</v>
      </c>
      <c r="H212" s="222">
        <v>0</v>
      </c>
      <c r="I212" s="222">
        <v>0</v>
      </c>
      <c r="J212" s="319"/>
      <c r="K212" s="319"/>
      <c r="L212" s="261" t="s">
        <v>16</v>
      </c>
    </row>
    <row r="213" spans="1:12" ht="45">
      <c r="A213" s="342"/>
      <c r="B213" s="320"/>
      <c r="C213" s="205" t="s">
        <v>405</v>
      </c>
      <c r="D213" s="222">
        <f t="shared" si="125"/>
        <v>0</v>
      </c>
      <c r="E213" s="222">
        <v>0</v>
      </c>
      <c r="F213" s="222">
        <v>0</v>
      </c>
      <c r="G213" s="222">
        <v>0</v>
      </c>
      <c r="H213" s="222">
        <v>0</v>
      </c>
      <c r="I213" s="222">
        <v>0</v>
      </c>
      <c r="J213" s="320"/>
      <c r="K213" s="320"/>
      <c r="L213" s="261" t="s">
        <v>16</v>
      </c>
    </row>
    <row r="214" spans="1:12" ht="28.5">
      <c r="A214" s="340" t="s">
        <v>515</v>
      </c>
      <c r="B214" s="318" t="s">
        <v>401</v>
      </c>
      <c r="C214" s="206" t="s">
        <v>319</v>
      </c>
      <c r="D214" s="207">
        <f>SUM(D215:D221)</f>
        <v>2400</v>
      </c>
      <c r="E214" s="207">
        <f t="shared" ref="E214:I214" si="126">SUM(E215:E221)</f>
        <v>0</v>
      </c>
      <c r="F214" s="207">
        <f t="shared" si="126"/>
        <v>2400</v>
      </c>
      <c r="G214" s="207">
        <f t="shared" si="126"/>
        <v>0</v>
      </c>
      <c r="H214" s="207">
        <f t="shared" si="126"/>
        <v>0</v>
      </c>
      <c r="I214" s="207">
        <f t="shared" si="126"/>
        <v>0</v>
      </c>
      <c r="J214" s="318" t="s">
        <v>824</v>
      </c>
      <c r="K214" s="318" t="s">
        <v>402</v>
      </c>
      <c r="L214" s="262">
        <v>8</v>
      </c>
    </row>
    <row r="215" spans="1:12">
      <c r="A215" s="341"/>
      <c r="B215" s="319"/>
      <c r="C215" s="205" t="s">
        <v>11</v>
      </c>
      <c r="D215" s="222">
        <f>SUM(E215:I215)</f>
        <v>0</v>
      </c>
      <c r="E215" s="222">
        <v>0</v>
      </c>
      <c r="F215" s="222">
        <v>0</v>
      </c>
      <c r="G215" s="222">
        <v>0</v>
      </c>
      <c r="H215" s="222">
        <v>0</v>
      </c>
      <c r="I215" s="222">
        <v>0</v>
      </c>
      <c r="J215" s="319"/>
      <c r="K215" s="319"/>
      <c r="L215" s="261" t="s">
        <v>16</v>
      </c>
    </row>
    <row r="216" spans="1:12">
      <c r="A216" s="341"/>
      <c r="B216" s="319"/>
      <c r="C216" s="205" t="s">
        <v>12</v>
      </c>
      <c r="D216" s="222">
        <f t="shared" ref="D216" si="127">SUM(E216:I216)</f>
        <v>0</v>
      </c>
      <c r="E216" s="222">
        <v>0</v>
      </c>
      <c r="F216" s="222">
        <v>0</v>
      </c>
      <c r="G216" s="222">
        <v>0</v>
      </c>
      <c r="H216" s="222">
        <v>0</v>
      </c>
      <c r="I216" s="222">
        <v>0</v>
      </c>
      <c r="J216" s="319"/>
      <c r="K216" s="319"/>
      <c r="L216" s="261" t="s">
        <v>16</v>
      </c>
    </row>
    <row r="217" spans="1:12">
      <c r="A217" s="341"/>
      <c r="B217" s="319"/>
      <c r="C217" s="205" t="s">
        <v>13</v>
      </c>
      <c r="D217" s="222">
        <f>SUM(E217:I217)</f>
        <v>1200</v>
      </c>
      <c r="E217" s="222">
        <v>0</v>
      </c>
      <c r="F217" s="222">
        <v>1200</v>
      </c>
      <c r="G217" s="222">
        <v>0</v>
      </c>
      <c r="H217" s="222">
        <v>0</v>
      </c>
      <c r="I217" s="222">
        <v>0</v>
      </c>
      <c r="J217" s="319"/>
      <c r="K217" s="319"/>
      <c r="L217" s="261">
        <v>4</v>
      </c>
    </row>
    <row r="218" spans="1:12" s="108" customFormat="1">
      <c r="A218" s="341"/>
      <c r="B218" s="319"/>
      <c r="C218" s="205" t="s">
        <v>14</v>
      </c>
      <c r="D218" s="222">
        <f t="shared" ref="D218:D221" si="128">SUM(E218:I218)</f>
        <v>1200</v>
      </c>
      <c r="E218" s="222">
        <v>0</v>
      </c>
      <c r="F218" s="222">
        <v>1200</v>
      </c>
      <c r="G218" s="222">
        <v>0</v>
      </c>
      <c r="H218" s="222">
        <v>0</v>
      </c>
      <c r="I218" s="222">
        <v>0</v>
      </c>
      <c r="J218" s="319"/>
      <c r="K218" s="319"/>
      <c r="L218" s="261">
        <v>4</v>
      </c>
    </row>
    <row r="219" spans="1:12" s="126" customFormat="1">
      <c r="A219" s="341"/>
      <c r="B219" s="319"/>
      <c r="C219" s="206" t="s">
        <v>15</v>
      </c>
      <c r="D219" s="207">
        <f t="shared" si="128"/>
        <v>0</v>
      </c>
      <c r="E219" s="207">
        <v>0</v>
      </c>
      <c r="F219" s="207">
        <v>0</v>
      </c>
      <c r="G219" s="207">
        <v>0</v>
      </c>
      <c r="H219" s="207">
        <v>0</v>
      </c>
      <c r="I219" s="207">
        <v>0</v>
      </c>
      <c r="J219" s="319"/>
      <c r="K219" s="319"/>
      <c r="L219" s="262" t="s">
        <v>16</v>
      </c>
    </row>
    <row r="220" spans="1:12" ht="45">
      <c r="A220" s="341"/>
      <c r="B220" s="319"/>
      <c r="C220" s="205" t="s">
        <v>404</v>
      </c>
      <c r="D220" s="222">
        <f t="shared" si="128"/>
        <v>0</v>
      </c>
      <c r="E220" s="222">
        <v>0</v>
      </c>
      <c r="F220" s="222">
        <v>0</v>
      </c>
      <c r="G220" s="222">
        <v>0</v>
      </c>
      <c r="H220" s="222">
        <v>0</v>
      </c>
      <c r="I220" s="222">
        <v>0</v>
      </c>
      <c r="J220" s="319"/>
      <c r="K220" s="319"/>
      <c r="L220" s="261" t="s">
        <v>16</v>
      </c>
    </row>
    <row r="221" spans="1:12" ht="45">
      <c r="A221" s="342"/>
      <c r="B221" s="320"/>
      <c r="C221" s="205" t="s">
        <v>405</v>
      </c>
      <c r="D221" s="222">
        <f t="shared" si="128"/>
        <v>0</v>
      </c>
      <c r="E221" s="222">
        <v>0</v>
      </c>
      <c r="F221" s="222">
        <v>0</v>
      </c>
      <c r="G221" s="222">
        <v>0</v>
      </c>
      <c r="H221" s="222">
        <v>0</v>
      </c>
      <c r="I221" s="222">
        <v>0</v>
      </c>
      <c r="J221" s="320"/>
      <c r="K221" s="320"/>
      <c r="L221" s="261" t="s">
        <v>16</v>
      </c>
    </row>
    <row r="222" spans="1:12" ht="28.5">
      <c r="A222" s="340" t="s">
        <v>557</v>
      </c>
      <c r="B222" s="318" t="s">
        <v>555</v>
      </c>
      <c r="C222" s="206" t="s">
        <v>319</v>
      </c>
      <c r="D222" s="207">
        <f>SUM(D223:D229)</f>
        <v>125.9</v>
      </c>
      <c r="E222" s="207">
        <f t="shared" ref="E222:I222" si="129">SUM(E223:E229)</f>
        <v>0</v>
      </c>
      <c r="F222" s="207">
        <f t="shared" si="129"/>
        <v>125.9</v>
      </c>
      <c r="G222" s="207">
        <f t="shared" si="129"/>
        <v>0</v>
      </c>
      <c r="H222" s="207">
        <f t="shared" si="129"/>
        <v>0</v>
      </c>
      <c r="I222" s="207">
        <f t="shared" si="129"/>
        <v>0</v>
      </c>
      <c r="J222" s="318" t="s">
        <v>327</v>
      </c>
      <c r="K222" s="318" t="s">
        <v>556</v>
      </c>
      <c r="L222" s="206">
        <v>1</v>
      </c>
    </row>
    <row r="223" spans="1:12">
      <c r="A223" s="341"/>
      <c r="B223" s="319"/>
      <c r="C223" s="205" t="s">
        <v>11</v>
      </c>
      <c r="D223" s="222">
        <f>SUM(E223:I223)</f>
        <v>0</v>
      </c>
      <c r="E223" s="222">
        <v>0</v>
      </c>
      <c r="F223" s="222">
        <v>0</v>
      </c>
      <c r="G223" s="222">
        <v>0</v>
      </c>
      <c r="H223" s="222">
        <v>0</v>
      </c>
      <c r="I223" s="222">
        <v>0</v>
      </c>
      <c r="J223" s="319"/>
      <c r="K223" s="319"/>
      <c r="L223" s="205">
        <v>0</v>
      </c>
    </row>
    <row r="224" spans="1:12">
      <c r="A224" s="341"/>
      <c r="B224" s="319"/>
      <c r="C224" s="205" t="s">
        <v>12</v>
      </c>
      <c r="D224" s="222">
        <f t="shared" ref="D224" si="130">SUM(E224:I224)</f>
        <v>0</v>
      </c>
      <c r="E224" s="222">
        <v>0</v>
      </c>
      <c r="F224" s="222">
        <v>0</v>
      </c>
      <c r="G224" s="222">
        <v>0</v>
      </c>
      <c r="H224" s="222">
        <v>0</v>
      </c>
      <c r="I224" s="222">
        <v>0</v>
      </c>
      <c r="J224" s="319"/>
      <c r="K224" s="319"/>
      <c r="L224" s="205">
        <v>0</v>
      </c>
    </row>
    <row r="225" spans="1:13">
      <c r="A225" s="341"/>
      <c r="B225" s="319"/>
      <c r="C225" s="205" t="s">
        <v>13</v>
      </c>
      <c r="D225" s="222">
        <f>SUM(E225:I225)</f>
        <v>125.9</v>
      </c>
      <c r="E225" s="222">
        <v>0</v>
      </c>
      <c r="F225" s="222">
        <v>125.9</v>
      </c>
      <c r="G225" s="222">
        <v>0</v>
      </c>
      <c r="H225" s="222">
        <v>0</v>
      </c>
      <c r="I225" s="222">
        <v>0</v>
      </c>
      <c r="J225" s="319"/>
      <c r="K225" s="319"/>
      <c r="L225" s="205">
        <v>1</v>
      </c>
    </row>
    <row r="226" spans="1:13">
      <c r="A226" s="341"/>
      <c r="B226" s="319"/>
      <c r="C226" s="205" t="s">
        <v>14</v>
      </c>
      <c r="D226" s="222">
        <f t="shared" ref="D226:D229" si="131">SUM(E226:I226)</f>
        <v>0</v>
      </c>
      <c r="E226" s="222">
        <v>0</v>
      </c>
      <c r="F226" s="222">
        <v>0</v>
      </c>
      <c r="G226" s="222">
        <v>0</v>
      </c>
      <c r="H226" s="222">
        <v>0</v>
      </c>
      <c r="I226" s="222">
        <v>0</v>
      </c>
      <c r="J226" s="319"/>
      <c r="K226" s="319"/>
      <c r="L226" s="205">
        <v>0</v>
      </c>
    </row>
    <row r="227" spans="1:13" s="126" customFormat="1">
      <c r="A227" s="341"/>
      <c r="B227" s="319"/>
      <c r="C227" s="206" t="s">
        <v>15</v>
      </c>
      <c r="D227" s="207">
        <f t="shared" si="131"/>
        <v>0</v>
      </c>
      <c r="E227" s="207">
        <v>0</v>
      </c>
      <c r="F227" s="207">
        <v>0</v>
      </c>
      <c r="G227" s="207">
        <v>0</v>
      </c>
      <c r="H227" s="207">
        <v>0</v>
      </c>
      <c r="I227" s="207">
        <v>0</v>
      </c>
      <c r="J227" s="319"/>
      <c r="K227" s="319"/>
      <c r="L227" s="206">
        <v>0</v>
      </c>
    </row>
    <row r="228" spans="1:13" ht="45">
      <c r="A228" s="341"/>
      <c r="B228" s="319"/>
      <c r="C228" s="205" t="s">
        <v>404</v>
      </c>
      <c r="D228" s="222">
        <f t="shared" si="131"/>
        <v>0</v>
      </c>
      <c r="E228" s="222">
        <v>0</v>
      </c>
      <c r="F228" s="222">
        <v>0</v>
      </c>
      <c r="G228" s="222">
        <v>0</v>
      </c>
      <c r="H228" s="222">
        <v>0</v>
      </c>
      <c r="I228" s="222">
        <v>0</v>
      </c>
      <c r="J228" s="319"/>
      <c r="K228" s="319"/>
      <c r="L228" s="205">
        <v>0</v>
      </c>
    </row>
    <row r="229" spans="1:13" ht="55.5" customHeight="1">
      <c r="A229" s="342"/>
      <c r="B229" s="320"/>
      <c r="C229" s="205" t="s">
        <v>405</v>
      </c>
      <c r="D229" s="222">
        <f t="shared" si="131"/>
        <v>0</v>
      </c>
      <c r="E229" s="222">
        <v>0</v>
      </c>
      <c r="F229" s="222">
        <v>0</v>
      </c>
      <c r="G229" s="222">
        <v>0</v>
      </c>
      <c r="H229" s="222">
        <v>0</v>
      </c>
      <c r="I229" s="222">
        <v>0</v>
      </c>
      <c r="J229" s="320"/>
      <c r="K229" s="320"/>
      <c r="L229" s="205">
        <v>0</v>
      </c>
    </row>
    <row r="230" spans="1:13" ht="28.5">
      <c r="A230" s="340" t="s">
        <v>823</v>
      </c>
      <c r="B230" s="318" t="s">
        <v>826</v>
      </c>
      <c r="C230" s="206" t="s">
        <v>319</v>
      </c>
      <c r="D230" s="222">
        <f t="shared" ref="D230:I230" si="132">SUM(D231:D237)</f>
        <v>3000</v>
      </c>
      <c r="E230" s="222">
        <f t="shared" si="132"/>
        <v>2822.6</v>
      </c>
      <c r="F230" s="222">
        <f t="shared" si="132"/>
        <v>87.3</v>
      </c>
      <c r="G230" s="222">
        <f t="shared" si="132"/>
        <v>90.1</v>
      </c>
      <c r="H230" s="222">
        <f t="shared" si="132"/>
        <v>0</v>
      </c>
      <c r="I230" s="222">
        <f t="shared" si="132"/>
        <v>0</v>
      </c>
      <c r="J230" s="318" t="s">
        <v>825</v>
      </c>
      <c r="K230" s="318" t="s">
        <v>993</v>
      </c>
      <c r="L230" s="205">
        <v>1</v>
      </c>
    </row>
    <row r="231" spans="1:13">
      <c r="A231" s="396"/>
      <c r="B231" s="396"/>
      <c r="C231" s="205" t="s">
        <v>11</v>
      </c>
      <c r="D231" s="222">
        <f>SUM(E231:I231)</f>
        <v>0</v>
      </c>
      <c r="E231" s="222">
        <v>0</v>
      </c>
      <c r="F231" s="222">
        <v>0</v>
      </c>
      <c r="G231" s="222">
        <v>0</v>
      </c>
      <c r="H231" s="222">
        <v>0</v>
      </c>
      <c r="I231" s="222">
        <v>0</v>
      </c>
      <c r="J231" s="396"/>
      <c r="K231" s="396"/>
      <c r="L231" s="205">
        <v>0</v>
      </c>
    </row>
    <row r="232" spans="1:13">
      <c r="A232" s="396"/>
      <c r="B232" s="396"/>
      <c r="C232" s="205" t="s">
        <v>12</v>
      </c>
      <c r="D232" s="222">
        <f t="shared" ref="D232" si="133">SUM(E232:I232)</f>
        <v>0</v>
      </c>
      <c r="E232" s="222">
        <v>0</v>
      </c>
      <c r="F232" s="222">
        <v>0</v>
      </c>
      <c r="G232" s="222">
        <v>0</v>
      </c>
      <c r="H232" s="222">
        <v>0</v>
      </c>
      <c r="I232" s="222">
        <v>0</v>
      </c>
      <c r="J232" s="396"/>
      <c r="K232" s="396"/>
      <c r="L232" s="205">
        <v>0</v>
      </c>
    </row>
    <row r="233" spans="1:13">
      <c r="A233" s="396"/>
      <c r="B233" s="396"/>
      <c r="C233" s="205" t="s">
        <v>13</v>
      </c>
      <c r="D233" s="222">
        <v>0</v>
      </c>
      <c r="E233" s="222">
        <v>0</v>
      </c>
      <c r="F233" s="222">
        <v>0</v>
      </c>
      <c r="G233" s="222">
        <v>0</v>
      </c>
      <c r="H233" s="222">
        <v>0</v>
      </c>
      <c r="I233" s="222">
        <v>0</v>
      </c>
      <c r="J233" s="396"/>
      <c r="K233" s="396"/>
      <c r="L233" s="205">
        <v>0</v>
      </c>
    </row>
    <row r="234" spans="1:13" s="108" customFormat="1">
      <c r="A234" s="396"/>
      <c r="B234" s="396"/>
      <c r="C234" s="205" t="s">
        <v>14</v>
      </c>
      <c r="D234" s="222">
        <f t="shared" ref="D234:D237" si="134">SUM(E234:I234)</f>
        <v>3000</v>
      </c>
      <c r="E234" s="222">
        <v>2822.6</v>
      </c>
      <c r="F234" s="222">
        <v>87.3</v>
      </c>
      <c r="G234" s="222">
        <v>90.1</v>
      </c>
      <c r="H234" s="222">
        <v>0</v>
      </c>
      <c r="I234" s="222">
        <v>0</v>
      </c>
      <c r="J234" s="396"/>
      <c r="K234" s="396"/>
      <c r="L234" s="205">
        <v>1</v>
      </c>
    </row>
    <row r="235" spans="1:13" s="126" customFormat="1">
      <c r="A235" s="396"/>
      <c r="B235" s="396"/>
      <c r="C235" s="206" t="s">
        <v>15</v>
      </c>
      <c r="D235" s="207">
        <f t="shared" si="134"/>
        <v>0</v>
      </c>
      <c r="E235" s="207">
        <v>0</v>
      </c>
      <c r="F235" s="207">
        <v>0</v>
      </c>
      <c r="G235" s="207">
        <v>0</v>
      </c>
      <c r="H235" s="207">
        <v>0</v>
      </c>
      <c r="I235" s="207">
        <v>0</v>
      </c>
      <c r="J235" s="396"/>
      <c r="K235" s="396"/>
      <c r="L235" s="206">
        <v>0</v>
      </c>
      <c r="M235" s="64"/>
    </row>
    <row r="236" spans="1:13" ht="45">
      <c r="A236" s="396"/>
      <c r="B236" s="396"/>
      <c r="C236" s="205" t="s">
        <v>404</v>
      </c>
      <c r="D236" s="222">
        <f t="shared" si="134"/>
        <v>0</v>
      </c>
      <c r="E236" s="222">
        <v>0</v>
      </c>
      <c r="F236" s="222">
        <v>0</v>
      </c>
      <c r="G236" s="222">
        <v>0</v>
      </c>
      <c r="H236" s="222">
        <v>0</v>
      </c>
      <c r="I236" s="222">
        <v>0</v>
      </c>
      <c r="J236" s="396"/>
      <c r="K236" s="396"/>
      <c r="L236" s="205">
        <v>0</v>
      </c>
    </row>
    <row r="237" spans="1:13" ht="45">
      <c r="A237" s="396"/>
      <c r="B237" s="396"/>
      <c r="C237" s="212" t="s">
        <v>405</v>
      </c>
      <c r="D237" s="219">
        <f t="shared" si="134"/>
        <v>0</v>
      </c>
      <c r="E237" s="219">
        <v>0</v>
      </c>
      <c r="F237" s="219">
        <v>0</v>
      </c>
      <c r="G237" s="219">
        <v>0</v>
      </c>
      <c r="H237" s="219">
        <v>0</v>
      </c>
      <c r="I237" s="219">
        <v>0</v>
      </c>
      <c r="J237" s="396"/>
      <c r="K237" s="396"/>
      <c r="L237" s="212">
        <v>0</v>
      </c>
    </row>
    <row r="238" spans="1:13" ht="28.5">
      <c r="A238" s="398" t="s">
        <v>855</v>
      </c>
      <c r="B238" s="318" t="s">
        <v>842</v>
      </c>
      <c r="C238" s="206" t="s">
        <v>319</v>
      </c>
      <c r="D238" s="207">
        <f t="shared" ref="D238:I238" si="135">SUM(D239:D245)</f>
        <v>969.2</v>
      </c>
      <c r="E238" s="207">
        <f t="shared" si="135"/>
        <v>0</v>
      </c>
      <c r="F238" s="207">
        <f t="shared" si="135"/>
        <v>919.2</v>
      </c>
      <c r="G238" s="207">
        <f t="shared" si="135"/>
        <v>50</v>
      </c>
      <c r="H238" s="207">
        <f t="shared" si="135"/>
        <v>0</v>
      </c>
      <c r="I238" s="207">
        <f t="shared" si="135"/>
        <v>0</v>
      </c>
      <c r="J238" s="318" t="s">
        <v>856</v>
      </c>
      <c r="K238" s="318" t="s">
        <v>994</v>
      </c>
      <c r="L238" s="205">
        <v>4</v>
      </c>
    </row>
    <row r="239" spans="1:13">
      <c r="A239" s="399"/>
      <c r="B239" s="319"/>
      <c r="C239" s="205" t="s">
        <v>11</v>
      </c>
      <c r="D239" s="222">
        <f>SUM(E239:I239)</f>
        <v>0</v>
      </c>
      <c r="E239" s="222">
        <v>0</v>
      </c>
      <c r="F239" s="222">
        <v>0</v>
      </c>
      <c r="G239" s="222">
        <v>0</v>
      </c>
      <c r="H239" s="222">
        <v>0</v>
      </c>
      <c r="I239" s="222">
        <v>0</v>
      </c>
      <c r="J239" s="319"/>
      <c r="K239" s="319"/>
      <c r="L239" s="205">
        <v>0</v>
      </c>
    </row>
    <row r="240" spans="1:13">
      <c r="A240" s="399"/>
      <c r="B240" s="319"/>
      <c r="C240" s="205" t="s">
        <v>12</v>
      </c>
      <c r="D240" s="222">
        <f t="shared" ref="D240" si="136">SUM(E240:I240)</f>
        <v>0</v>
      </c>
      <c r="E240" s="222">
        <v>0</v>
      </c>
      <c r="F240" s="222">
        <v>0</v>
      </c>
      <c r="G240" s="222">
        <v>0</v>
      </c>
      <c r="H240" s="222">
        <v>0</v>
      </c>
      <c r="I240" s="222">
        <v>0</v>
      </c>
      <c r="J240" s="319"/>
      <c r="K240" s="319"/>
      <c r="L240" s="205">
        <v>0</v>
      </c>
    </row>
    <row r="241" spans="1:12">
      <c r="A241" s="399"/>
      <c r="B241" s="319"/>
      <c r="C241" s="205" t="s">
        <v>13</v>
      </c>
      <c r="D241" s="222">
        <v>0</v>
      </c>
      <c r="E241" s="222">
        <v>0</v>
      </c>
      <c r="F241" s="222">
        <v>0</v>
      </c>
      <c r="G241" s="222">
        <v>0</v>
      </c>
      <c r="H241" s="222">
        <v>0</v>
      </c>
      <c r="I241" s="222">
        <v>0</v>
      </c>
      <c r="J241" s="319"/>
      <c r="K241" s="319"/>
      <c r="L241" s="205">
        <v>0</v>
      </c>
    </row>
    <row r="242" spans="1:12" s="108" customFormat="1">
      <c r="A242" s="399"/>
      <c r="B242" s="319"/>
      <c r="C242" s="205" t="s">
        <v>14</v>
      </c>
      <c r="D242" s="222">
        <f t="shared" ref="D242:D245" si="137">SUM(E242:I242)</f>
        <v>969.2</v>
      </c>
      <c r="E242" s="222">
        <v>0</v>
      </c>
      <c r="F242" s="222">
        <v>919.2</v>
      </c>
      <c r="G242" s="222">
        <v>50</v>
      </c>
      <c r="H242" s="222">
        <v>0</v>
      </c>
      <c r="I242" s="222">
        <v>0</v>
      </c>
      <c r="J242" s="319"/>
      <c r="K242" s="319"/>
      <c r="L242" s="205">
        <v>4</v>
      </c>
    </row>
    <row r="243" spans="1:12" s="126" customFormat="1">
      <c r="A243" s="399"/>
      <c r="B243" s="319"/>
      <c r="C243" s="206" t="s">
        <v>15</v>
      </c>
      <c r="D243" s="207">
        <f t="shared" si="137"/>
        <v>0</v>
      </c>
      <c r="E243" s="207">
        <v>0</v>
      </c>
      <c r="F243" s="207">
        <v>0</v>
      </c>
      <c r="G243" s="207">
        <v>0</v>
      </c>
      <c r="H243" s="207">
        <v>0</v>
      </c>
      <c r="I243" s="207">
        <v>0</v>
      </c>
      <c r="J243" s="319"/>
      <c r="K243" s="319"/>
      <c r="L243" s="206">
        <v>0</v>
      </c>
    </row>
    <row r="244" spans="1:12" ht="45">
      <c r="A244" s="399"/>
      <c r="B244" s="319"/>
      <c r="C244" s="205" t="s">
        <v>404</v>
      </c>
      <c r="D244" s="222">
        <f t="shared" si="137"/>
        <v>0</v>
      </c>
      <c r="E244" s="222">
        <v>0</v>
      </c>
      <c r="F244" s="222">
        <v>0</v>
      </c>
      <c r="G244" s="222">
        <v>0</v>
      </c>
      <c r="H244" s="222">
        <v>0</v>
      </c>
      <c r="I244" s="222">
        <v>0</v>
      </c>
      <c r="J244" s="319"/>
      <c r="K244" s="319"/>
      <c r="L244" s="205">
        <v>0</v>
      </c>
    </row>
    <row r="245" spans="1:12" ht="45">
      <c r="A245" s="400"/>
      <c r="B245" s="320"/>
      <c r="C245" s="205" t="s">
        <v>405</v>
      </c>
      <c r="D245" s="222">
        <f t="shared" si="137"/>
        <v>0</v>
      </c>
      <c r="E245" s="222">
        <v>0</v>
      </c>
      <c r="F245" s="222">
        <v>0</v>
      </c>
      <c r="G245" s="222">
        <v>0</v>
      </c>
      <c r="H245" s="222">
        <v>0</v>
      </c>
      <c r="I245" s="222">
        <v>0</v>
      </c>
      <c r="J245" s="320"/>
      <c r="K245" s="320"/>
      <c r="L245" s="205">
        <v>0</v>
      </c>
    </row>
    <row r="246" spans="1:12">
      <c r="A246" s="335" t="s">
        <v>340</v>
      </c>
      <c r="B246" s="336"/>
      <c r="C246" s="336"/>
      <c r="D246" s="336"/>
      <c r="E246" s="336"/>
      <c r="F246" s="336"/>
      <c r="G246" s="336"/>
      <c r="H246" s="336"/>
      <c r="I246" s="336"/>
      <c r="J246" s="336"/>
      <c r="K246" s="336"/>
      <c r="L246" s="337"/>
    </row>
    <row r="247" spans="1:12" ht="28.5">
      <c r="A247" s="349" t="s">
        <v>52</v>
      </c>
      <c r="B247" s="318" t="s">
        <v>341</v>
      </c>
      <c r="C247" s="206" t="s">
        <v>319</v>
      </c>
      <c r="D247" s="95">
        <f>SUM(D248:D254)</f>
        <v>24716.5</v>
      </c>
      <c r="E247" s="95">
        <f t="shared" ref="E247" si="138">SUM(E248:E254)</f>
        <v>0</v>
      </c>
      <c r="F247" s="207">
        <f t="shared" ref="F247" si="139">SUM(F248:F254)</f>
        <v>24035.5</v>
      </c>
      <c r="G247" s="207">
        <f t="shared" ref="G247" si="140">SUM(G248:G254)</f>
        <v>681</v>
      </c>
      <c r="H247" s="207">
        <f t="shared" ref="H247" si="141">SUM(H248:H254)</f>
        <v>0</v>
      </c>
      <c r="I247" s="207">
        <f t="shared" ref="I247" si="142">SUM(I248:I254)</f>
        <v>0</v>
      </c>
      <c r="J247" s="318" t="s">
        <v>859</v>
      </c>
      <c r="K247" s="318" t="s">
        <v>342</v>
      </c>
      <c r="L247" s="206"/>
    </row>
    <row r="248" spans="1:12">
      <c r="A248" s="360"/>
      <c r="B248" s="319"/>
      <c r="C248" s="205" t="s">
        <v>11</v>
      </c>
      <c r="D248" s="94">
        <f>SUM(E248:I248)</f>
        <v>5379.5</v>
      </c>
      <c r="E248" s="94">
        <f>E256</f>
        <v>0</v>
      </c>
      <c r="F248" s="222">
        <f t="shared" ref="F248:I248" si="143">F256</f>
        <v>5379.5</v>
      </c>
      <c r="G248" s="222">
        <f t="shared" si="143"/>
        <v>0</v>
      </c>
      <c r="H248" s="222">
        <f t="shared" si="143"/>
        <v>0</v>
      </c>
      <c r="I248" s="222">
        <f t="shared" si="143"/>
        <v>0</v>
      </c>
      <c r="J248" s="319"/>
      <c r="K248" s="319"/>
      <c r="L248" s="205">
        <v>25</v>
      </c>
    </row>
    <row r="249" spans="1:12">
      <c r="A249" s="360"/>
      <c r="B249" s="319"/>
      <c r="C249" s="205" t="s">
        <v>12</v>
      </c>
      <c r="D249" s="94">
        <f t="shared" ref="D249:D254" si="144">SUM(E249:I249)</f>
        <v>5921.3</v>
      </c>
      <c r="E249" s="94">
        <f t="shared" ref="E249:I249" si="145">E257</f>
        <v>0</v>
      </c>
      <c r="F249" s="222">
        <f t="shared" si="145"/>
        <v>5921.3</v>
      </c>
      <c r="G249" s="222">
        <f t="shared" si="145"/>
        <v>0</v>
      </c>
      <c r="H249" s="222">
        <f t="shared" si="145"/>
        <v>0</v>
      </c>
      <c r="I249" s="222">
        <f t="shared" si="145"/>
        <v>0</v>
      </c>
      <c r="J249" s="319"/>
      <c r="K249" s="319"/>
      <c r="L249" s="205">
        <v>25</v>
      </c>
    </row>
    <row r="250" spans="1:12">
      <c r="A250" s="360"/>
      <c r="B250" s="319"/>
      <c r="C250" s="205" t="s">
        <v>13</v>
      </c>
      <c r="D250" s="94">
        <f>SUM(E250:I250)</f>
        <v>6988.8</v>
      </c>
      <c r="E250" s="94">
        <f t="shared" ref="E250:I250" si="146">E258</f>
        <v>0</v>
      </c>
      <c r="F250" s="222">
        <f>F258</f>
        <v>6988.8</v>
      </c>
      <c r="G250" s="222">
        <f t="shared" si="146"/>
        <v>0</v>
      </c>
      <c r="H250" s="222">
        <f t="shared" si="146"/>
        <v>0</v>
      </c>
      <c r="I250" s="222">
        <f t="shared" si="146"/>
        <v>0</v>
      </c>
      <c r="J250" s="319"/>
      <c r="K250" s="319"/>
      <c r="L250" s="205">
        <v>25</v>
      </c>
    </row>
    <row r="251" spans="1:12" s="108" customFormat="1">
      <c r="A251" s="360"/>
      <c r="B251" s="319"/>
      <c r="C251" s="205" t="s">
        <v>14</v>
      </c>
      <c r="D251" s="94">
        <f t="shared" si="144"/>
        <v>6426.9</v>
      </c>
      <c r="E251" s="94">
        <f t="shared" ref="E251:I251" si="147">E259</f>
        <v>0</v>
      </c>
      <c r="F251" s="222">
        <f t="shared" si="147"/>
        <v>5745.9</v>
      </c>
      <c r="G251" s="222">
        <f t="shared" si="147"/>
        <v>681</v>
      </c>
      <c r="H251" s="222">
        <f t="shared" si="147"/>
        <v>0</v>
      </c>
      <c r="I251" s="222">
        <f t="shared" si="147"/>
        <v>0</v>
      </c>
      <c r="J251" s="319"/>
      <c r="K251" s="319"/>
      <c r="L251" s="205">
        <v>25</v>
      </c>
    </row>
    <row r="252" spans="1:12" s="126" customFormat="1">
      <c r="A252" s="360"/>
      <c r="B252" s="319"/>
      <c r="C252" s="206" t="s">
        <v>15</v>
      </c>
      <c r="D252" s="95">
        <f t="shared" si="144"/>
        <v>0</v>
      </c>
      <c r="E252" s="95">
        <f t="shared" ref="E252:I252" si="148">E260</f>
        <v>0</v>
      </c>
      <c r="F252" s="207">
        <f t="shared" si="148"/>
        <v>0</v>
      </c>
      <c r="G252" s="207">
        <f t="shared" si="148"/>
        <v>0</v>
      </c>
      <c r="H252" s="207">
        <f t="shared" si="148"/>
        <v>0</v>
      </c>
      <c r="I252" s="207">
        <f t="shared" si="148"/>
        <v>0</v>
      </c>
      <c r="J252" s="319"/>
      <c r="K252" s="319"/>
      <c r="L252" s="206">
        <v>0</v>
      </c>
    </row>
    <row r="253" spans="1:12" ht="45">
      <c r="A253" s="360"/>
      <c r="B253" s="319"/>
      <c r="C253" s="205" t="s">
        <v>404</v>
      </c>
      <c r="D253" s="94">
        <f t="shared" si="144"/>
        <v>0</v>
      </c>
      <c r="E253" s="94">
        <f t="shared" ref="E253:I253" si="149">E261</f>
        <v>0</v>
      </c>
      <c r="F253" s="222">
        <f t="shared" si="149"/>
        <v>0</v>
      </c>
      <c r="G253" s="222">
        <f t="shared" si="149"/>
        <v>0</v>
      </c>
      <c r="H253" s="222">
        <f t="shared" si="149"/>
        <v>0</v>
      </c>
      <c r="I253" s="222">
        <f t="shared" si="149"/>
        <v>0</v>
      </c>
      <c r="J253" s="319"/>
      <c r="K253" s="319"/>
      <c r="L253" s="205">
        <v>0</v>
      </c>
    </row>
    <row r="254" spans="1:12" ht="45">
      <c r="A254" s="361"/>
      <c r="B254" s="320"/>
      <c r="C254" s="205" t="s">
        <v>405</v>
      </c>
      <c r="D254" s="94">
        <f t="shared" si="144"/>
        <v>0</v>
      </c>
      <c r="E254" s="94">
        <f t="shared" ref="E254:I254" si="150">E262</f>
        <v>0</v>
      </c>
      <c r="F254" s="222">
        <f t="shared" si="150"/>
        <v>0</v>
      </c>
      <c r="G254" s="222">
        <f t="shared" si="150"/>
        <v>0</v>
      </c>
      <c r="H254" s="222">
        <f t="shared" si="150"/>
        <v>0</v>
      </c>
      <c r="I254" s="222">
        <f t="shared" si="150"/>
        <v>0</v>
      </c>
      <c r="J254" s="320"/>
      <c r="K254" s="320"/>
      <c r="L254" s="205">
        <v>0</v>
      </c>
    </row>
    <row r="255" spans="1:12" ht="28.5">
      <c r="A255" s="340" t="s">
        <v>54</v>
      </c>
      <c r="B255" s="318" t="s">
        <v>147</v>
      </c>
      <c r="C255" s="206" t="s">
        <v>319</v>
      </c>
      <c r="D255" s="95">
        <f>SUM(D256:D262)</f>
        <v>24716.5</v>
      </c>
      <c r="E255" s="95">
        <f t="shared" ref="E255" si="151">SUM(E256:E262)</f>
        <v>0</v>
      </c>
      <c r="F255" s="207">
        <f t="shared" ref="F255" si="152">SUM(F256:F262)</f>
        <v>24035.5</v>
      </c>
      <c r="G255" s="95">
        <f t="shared" ref="G255" si="153">SUM(G256:G262)</f>
        <v>681</v>
      </c>
      <c r="H255" s="95">
        <f t="shared" ref="H255" si="154">SUM(H256:H262)</f>
        <v>0</v>
      </c>
      <c r="I255" s="95">
        <f t="shared" ref="I255" si="155">SUM(I256:I262)</f>
        <v>0</v>
      </c>
      <c r="J255" s="318" t="s">
        <v>858</v>
      </c>
      <c r="K255" s="318" t="s">
        <v>343</v>
      </c>
      <c r="L255" s="262" t="s">
        <v>16</v>
      </c>
    </row>
    <row r="256" spans="1:12">
      <c r="A256" s="341"/>
      <c r="B256" s="319"/>
      <c r="C256" s="205" t="s">
        <v>11</v>
      </c>
      <c r="D256" s="94">
        <f>SUM(E256:I256)</f>
        <v>5379.5</v>
      </c>
      <c r="E256" s="94">
        <v>0</v>
      </c>
      <c r="F256" s="94">
        <v>5379.5</v>
      </c>
      <c r="G256" s="94">
        <v>0</v>
      </c>
      <c r="H256" s="94">
        <v>0</v>
      </c>
      <c r="I256" s="94">
        <v>0</v>
      </c>
      <c r="J256" s="319"/>
      <c r="K256" s="319"/>
      <c r="L256" s="261">
        <v>41</v>
      </c>
    </row>
    <row r="257" spans="1:15">
      <c r="A257" s="341"/>
      <c r="B257" s="319"/>
      <c r="C257" s="205" t="s">
        <v>12</v>
      </c>
      <c r="D257" s="94">
        <f t="shared" ref="D257:D262" si="156">SUM(E257:I257)</f>
        <v>5921.3</v>
      </c>
      <c r="E257" s="94">
        <v>0</v>
      </c>
      <c r="F257" s="94">
        <v>5921.3</v>
      </c>
      <c r="G257" s="94">
        <v>0</v>
      </c>
      <c r="H257" s="94">
        <v>0</v>
      </c>
      <c r="I257" s="94">
        <v>0</v>
      </c>
      <c r="J257" s="319"/>
      <c r="K257" s="319"/>
      <c r="L257" s="261">
        <v>42</v>
      </c>
    </row>
    <row r="258" spans="1:15">
      <c r="A258" s="341"/>
      <c r="B258" s="319"/>
      <c r="C258" s="205" t="s">
        <v>13</v>
      </c>
      <c r="D258" s="94">
        <f>SUM(E258:I258)</f>
        <v>6988.8</v>
      </c>
      <c r="E258" s="94">
        <v>0</v>
      </c>
      <c r="F258" s="94">
        <v>6988.8</v>
      </c>
      <c r="G258" s="94">
        <v>0</v>
      </c>
      <c r="H258" s="94">
        <v>0</v>
      </c>
      <c r="I258" s="94">
        <v>0</v>
      </c>
      <c r="J258" s="319"/>
      <c r="K258" s="319"/>
      <c r="L258" s="261">
        <v>31</v>
      </c>
    </row>
    <row r="259" spans="1:15" s="108" customFormat="1">
      <c r="A259" s="341"/>
      <c r="B259" s="319"/>
      <c r="C259" s="205" t="s">
        <v>14</v>
      </c>
      <c r="D259" s="94">
        <f>SUM(E259:I259)</f>
        <v>6426.9</v>
      </c>
      <c r="E259" s="94">
        <v>0</v>
      </c>
      <c r="F259" s="94">
        <v>5745.9</v>
      </c>
      <c r="G259" s="94">
        <v>681</v>
      </c>
      <c r="H259" s="94">
        <v>0</v>
      </c>
      <c r="I259" s="96">
        <v>0</v>
      </c>
      <c r="J259" s="319"/>
      <c r="K259" s="319"/>
      <c r="L259" s="261">
        <v>22</v>
      </c>
    </row>
    <row r="260" spans="1:15" s="126" customFormat="1">
      <c r="A260" s="341"/>
      <c r="B260" s="319"/>
      <c r="C260" s="206" t="s">
        <v>15</v>
      </c>
      <c r="D260" s="95">
        <f t="shared" si="156"/>
        <v>0</v>
      </c>
      <c r="E260" s="95">
        <v>0</v>
      </c>
      <c r="F260" s="95">
        <v>0</v>
      </c>
      <c r="G260" s="95">
        <v>0</v>
      </c>
      <c r="H260" s="95">
        <v>0</v>
      </c>
      <c r="I260" s="129">
        <v>0</v>
      </c>
      <c r="J260" s="319"/>
      <c r="K260" s="319"/>
      <c r="L260" s="262" t="s">
        <v>16</v>
      </c>
    </row>
    <row r="261" spans="1:15" ht="63.75" customHeight="1">
      <c r="A261" s="341"/>
      <c r="B261" s="319"/>
      <c r="C261" s="205" t="s">
        <v>404</v>
      </c>
      <c r="D261" s="94">
        <f t="shared" si="156"/>
        <v>0</v>
      </c>
      <c r="E261" s="94">
        <v>0</v>
      </c>
      <c r="F261" s="94">
        <v>0</v>
      </c>
      <c r="G261" s="94">
        <v>0</v>
      </c>
      <c r="H261" s="94">
        <v>0</v>
      </c>
      <c r="I261" s="96">
        <v>0</v>
      </c>
      <c r="J261" s="319"/>
      <c r="K261" s="319"/>
      <c r="L261" s="261" t="s">
        <v>16</v>
      </c>
    </row>
    <row r="262" spans="1:15" ht="45">
      <c r="A262" s="342"/>
      <c r="B262" s="320"/>
      <c r="C262" s="205" t="s">
        <v>405</v>
      </c>
      <c r="D262" s="222">
        <f t="shared" si="156"/>
        <v>0</v>
      </c>
      <c r="E262" s="222">
        <v>0</v>
      </c>
      <c r="F262" s="222">
        <v>0</v>
      </c>
      <c r="G262" s="222">
        <v>0</v>
      </c>
      <c r="H262" s="222">
        <v>0</v>
      </c>
      <c r="I262" s="222">
        <v>0</v>
      </c>
      <c r="J262" s="320"/>
      <c r="K262" s="320"/>
      <c r="L262" s="261" t="s">
        <v>16</v>
      </c>
    </row>
    <row r="263" spans="1:15" ht="28.5">
      <c r="A263" s="340"/>
      <c r="B263" s="318" t="s">
        <v>344</v>
      </c>
      <c r="C263" s="206" t="s">
        <v>319</v>
      </c>
      <c r="D263" s="222">
        <f t="shared" ref="D263:I263" si="157">SUM(D264:D270)</f>
        <v>138562.5</v>
      </c>
      <c r="E263" s="222">
        <f t="shared" si="157"/>
        <v>2822.6</v>
      </c>
      <c r="F263" s="222">
        <f t="shared" si="157"/>
        <v>67650.100000000006</v>
      </c>
      <c r="G263" s="222">
        <f t="shared" si="157"/>
        <v>66106.2</v>
      </c>
      <c r="H263" s="222">
        <f t="shared" si="157"/>
        <v>1983.6000000000001</v>
      </c>
      <c r="I263" s="222">
        <f t="shared" si="157"/>
        <v>0</v>
      </c>
      <c r="J263" s="318"/>
      <c r="K263" s="318"/>
      <c r="L263" s="205"/>
    </row>
    <row r="264" spans="1:15">
      <c r="A264" s="341"/>
      <c r="B264" s="319"/>
      <c r="C264" s="205" t="s">
        <v>11</v>
      </c>
      <c r="D264" s="222">
        <f>SUM(E264:I264)</f>
        <v>10011.5</v>
      </c>
      <c r="E264" s="222">
        <f t="shared" ref="E264:F267" si="158">E12+E52+E151+E248</f>
        <v>0</v>
      </c>
      <c r="F264" s="222">
        <f t="shared" si="158"/>
        <v>5379.5</v>
      </c>
      <c r="G264" s="222">
        <v>4632</v>
      </c>
      <c r="H264" s="222">
        <f t="shared" ref="H264:I267" si="159">H12+H52+H151+H248</f>
        <v>0</v>
      </c>
      <c r="I264" s="222">
        <f t="shared" si="159"/>
        <v>0</v>
      </c>
      <c r="J264" s="319"/>
      <c r="K264" s="319"/>
      <c r="L264" s="205"/>
    </row>
    <row r="265" spans="1:15">
      <c r="A265" s="341"/>
      <c r="B265" s="319"/>
      <c r="C265" s="205" t="s">
        <v>12</v>
      </c>
      <c r="D265" s="222">
        <f t="shared" ref="D265" si="160">SUM(E265:I265)</f>
        <v>12337.1</v>
      </c>
      <c r="E265" s="222">
        <f t="shared" si="158"/>
        <v>0</v>
      </c>
      <c r="F265" s="222">
        <f t="shared" si="158"/>
        <v>5921.3</v>
      </c>
      <c r="G265" s="222">
        <f>G13+G53+G152+G249</f>
        <v>6415.8</v>
      </c>
      <c r="H265" s="222">
        <f t="shared" si="159"/>
        <v>0</v>
      </c>
      <c r="I265" s="222">
        <f t="shared" si="159"/>
        <v>0</v>
      </c>
      <c r="J265" s="319"/>
      <c r="K265" s="319"/>
      <c r="L265" s="205"/>
    </row>
    <row r="266" spans="1:15" ht="15.75">
      <c r="A266" s="341"/>
      <c r="B266" s="319"/>
      <c r="C266" s="205" t="s">
        <v>13</v>
      </c>
      <c r="D266" s="51">
        <f>SUM(E266:I266)</f>
        <v>17833.800000000003</v>
      </c>
      <c r="E266" s="51">
        <f t="shared" si="158"/>
        <v>0</v>
      </c>
      <c r="F266" s="51">
        <f t="shared" si="158"/>
        <v>8314.7000000000007</v>
      </c>
      <c r="G266" s="51">
        <f>G14+G54+G153+G250</f>
        <v>9519.1</v>
      </c>
      <c r="H266" s="51">
        <f t="shared" si="159"/>
        <v>0</v>
      </c>
      <c r="I266" s="51">
        <f t="shared" si="159"/>
        <v>0</v>
      </c>
      <c r="J266" s="319"/>
      <c r="K266" s="319"/>
      <c r="L266" s="205"/>
    </row>
    <row r="267" spans="1:15" s="108" customFormat="1" ht="15.75">
      <c r="A267" s="341"/>
      <c r="B267" s="319"/>
      <c r="C267" s="205" t="s">
        <v>14</v>
      </c>
      <c r="D267" s="51">
        <f>E267+F267+G267</f>
        <v>41879.800000000003</v>
      </c>
      <c r="E267" s="51">
        <f t="shared" si="158"/>
        <v>2822.6</v>
      </c>
      <c r="F267" s="51">
        <f t="shared" si="158"/>
        <v>23652.400000000001</v>
      </c>
      <c r="G267" s="51">
        <f>G15+G55+G154+G251</f>
        <v>15404.8</v>
      </c>
      <c r="H267" s="51">
        <f t="shared" si="159"/>
        <v>0</v>
      </c>
      <c r="I267" s="51">
        <f t="shared" si="159"/>
        <v>0</v>
      </c>
      <c r="J267" s="319"/>
      <c r="K267" s="319"/>
      <c r="L267" s="205"/>
    </row>
    <row r="268" spans="1:15" ht="15.75">
      <c r="A268" s="341"/>
      <c r="B268" s="319"/>
      <c r="C268" s="205" t="s">
        <v>15</v>
      </c>
      <c r="D268" s="77">
        <f>E268+F268+G268+H268+I268</f>
        <v>21020.3</v>
      </c>
      <c r="E268" s="77">
        <f t="shared" ref="E268:I270" si="161">E16+E56+E155+E252+E112+E140</f>
        <v>0</v>
      </c>
      <c r="F268" s="77">
        <f t="shared" si="161"/>
        <v>8127.4</v>
      </c>
      <c r="G268" s="77">
        <f>G16+G56+G155+G252+G112+G140</f>
        <v>12231.699999999999</v>
      </c>
      <c r="H268" s="77">
        <f t="shared" si="161"/>
        <v>661.2</v>
      </c>
      <c r="I268" s="77">
        <f t="shared" si="161"/>
        <v>0</v>
      </c>
      <c r="J268" s="319"/>
      <c r="K268" s="319"/>
      <c r="L268" s="205"/>
      <c r="O268" s="53"/>
    </row>
    <row r="269" spans="1:15" s="108" customFormat="1" ht="45">
      <c r="A269" s="341"/>
      <c r="B269" s="319"/>
      <c r="C269" s="205" t="s">
        <v>404</v>
      </c>
      <c r="D269" s="51">
        <f t="shared" ref="D269:D270" si="162">E269+F269+G269+H269+I269</f>
        <v>17375</v>
      </c>
      <c r="E269" s="51">
        <f t="shared" si="161"/>
        <v>0</v>
      </c>
      <c r="F269" s="51">
        <f t="shared" si="161"/>
        <v>8127.4</v>
      </c>
      <c r="G269" s="51">
        <f t="shared" si="161"/>
        <v>8586.4</v>
      </c>
      <c r="H269" s="51">
        <f t="shared" si="161"/>
        <v>661.2</v>
      </c>
      <c r="I269" s="51">
        <f t="shared" si="161"/>
        <v>0</v>
      </c>
      <c r="J269" s="319"/>
      <c r="K269" s="319"/>
      <c r="L269" s="205"/>
    </row>
    <row r="270" spans="1:15" s="108" customFormat="1" ht="45">
      <c r="A270" s="342"/>
      <c r="B270" s="320"/>
      <c r="C270" s="205" t="s">
        <v>405</v>
      </c>
      <c r="D270" s="51">
        <f t="shared" si="162"/>
        <v>18105</v>
      </c>
      <c r="E270" s="51">
        <f t="shared" si="161"/>
        <v>0</v>
      </c>
      <c r="F270" s="51">
        <f t="shared" si="161"/>
        <v>8127.4</v>
      </c>
      <c r="G270" s="51">
        <f t="shared" si="161"/>
        <v>9316.4</v>
      </c>
      <c r="H270" s="51">
        <f t="shared" si="161"/>
        <v>661.2</v>
      </c>
      <c r="I270" s="51">
        <f t="shared" si="161"/>
        <v>0</v>
      </c>
      <c r="J270" s="320"/>
      <c r="K270" s="320"/>
      <c r="L270" s="205"/>
    </row>
    <row r="271" spans="1:15">
      <c r="D271" s="52"/>
      <c r="E271" s="52"/>
      <c r="F271" s="52"/>
      <c r="G271" s="52"/>
      <c r="H271" s="52"/>
      <c r="I271" s="52"/>
      <c r="J271" s="108"/>
      <c r="K271" s="108"/>
    </row>
    <row r="272" spans="1:15">
      <c r="F272" s="123"/>
      <c r="G272" s="123"/>
      <c r="H272" s="123"/>
      <c r="I272" s="123"/>
      <c r="J272" s="128"/>
    </row>
    <row r="273" spans="6:10">
      <c r="F273" s="123"/>
      <c r="G273" s="123">
        <v>1869.3</v>
      </c>
      <c r="H273" s="123">
        <f>G267+G273</f>
        <v>17274.099999999999</v>
      </c>
      <c r="I273" s="123">
        <v>5.04</v>
      </c>
      <c r="J273" s="123">
        <f>G267-I273</f>
        <v>15399.759999999998</v>
      </c>
    </row>
    <row r="274" spans="6:10">
      <c r="F274" s="123"/>
      <c r="G274" s="123">
        <v>48749.9</v>
      </c>
      <c r="H274" s="123">
        <f>G268+G274</f>
        <v>60981.599999999999</v>
      </c>
      <c r="I274" s="123"/>
      <c r="J274" s="128"/>
    </row>
    <row r="275" spans="6:10">
      <c r="F275" s="123"/>
      <c r="G275" s="123">
        <v>8138</v>
      </c>
      <c r="H275" s="123">
        <f>G275+G269</f>
        <v>16724.400000000001</v>
      </c>
      <c r="I275" s="123"/>
      <c r="J275" s="128"/>
    </row>
    <row r="276" spans="6:10">
      <c r="F276" s="123"/>
      <c r="G276" s="123">
        <v>8822.5</v>
      </c>
      <c r="H276" s="123">
        <f>G276+G270</f>
        <v>18138.900000000001</v>
      </c>
      <c r="I276" s="123"/>
      <c r="J276" s="128"/>
    </row>
  </sheetData>
  <mergeCells count="141">
    <mergeCell ref="A238:A245"/>
    <mergeCell ref="B238:B245"/>
    <mergeCell ref="J238:J245"/>
    <mergeCell ref="K238:K245"/>
    <mergeCell ref="B27:B34"/>
    <mergeCell ref="A230:A237"/>
    <mergeCell ref="B230:B237"/>
    <mergeCell ref="J230:J237"/>
    <mergeCell ref="K230:K237"/>
    <mergeCell ref="A166:A173"/>
    <mergeCell ref="K166:K173"/>
    <mergeCell ref="B166:B173"/>
    <mergeCell ref="J166:J173"/>
    <mergeCell ref="K158:K165"/>
    <mergeCell ref="J158:J165"/>
    <mergeCell ref="A99:A106"/>
    <mergeCell ref="J99:J106"/>
    <mergeCell ref="K99:K106"/>
    <mergeCell ref="B91:B98"/>
    <mergeCell ref="B99:B106"/>
    <mergeCell ref="A83:A90"/>
    <mergeCell ref="B222:B229"/>
    <mergeCell ref="J222:J229"/>
    <mergeCell ref="J174:J181"/>
    <mergeCell ref="A1:L3"/>
    <mergeCell ref="K51:K58"/>
    <mergeCell ref="A59:A66"/>
    <mergeCell ref="B59:B66"/>
    <mergeCell ref="J59:J66"/>
    <mergeCell ref="K59:K66"/>
    <mergeCell ref="K149:K157"/>
    <mergeCell ref="J149:J157"/>
    <mergeCell ref="A150:A157"/>
    <mergeCell ref="K27:K34"/>
    <mergeCell ref="J27:J34"/>
    <mergeCell ref="A27:A34"/>
    <mergeCell ref="K83:K90"/>
    <mergeCell ref="B150:B157"/>
    <mergeCell ref="A75:A82"/>
    <mergeCell ref="B75:B82"/>
    <mergeCell ref="A51:A58"/>
    <mergeCell ref="B51:B58"/>
    <mergeCell ref="J51:J58"/>
    <mergeCell ref="J75:J82"/>
    <mergeCell ref="K75:K82"/>
    <mergeCell ref="A67:A74"/>
    <mergeCell ref="B67:B74"/>
    <mergeCell ref="J67:J74"/>
    <mergeCell ref="K263:K270"/>
    <mergeCell ref="J263:J270"/>
    <mergeCell ref="B263:B270"/>
    <mergeCell ref="A263:A270"/>
    <mergeCell ref="K255:K262"/>
    <mergeCell ref="J255:J262"/>
    <mergeCell ref="B255:B262"/>
    <mergeCell ref="A255:A262"/>
    <mergeCell ref="A246:L246"/>
    <mergeCell ref="B247:B254"/>
    <mergeCell ref="A247:A254"/>
    <mergeCell ref="K247:K254"/>
    <mergeCell ref="J247:J254"/>
    <mergeCell ref="K19:K26"/>
    <mergeCell ref="J19:J26"/>
    <mergeCell ref="B19:B26"/>
    <mergeCell ref="A43:A50"/>
    <mergeCell ref="B43:B50"/>
    <mergeCell ref="A19:A26"/>
    <mergeCell ref="B198:B205"/>
    <mergeCell ref="A149:B149"/>
    <mergeCell ref="A182:A189"/>
    <mergeCell ref="A107:A114"/>
    <mergeCell ref="B107:B114"/>
    <mergeCell ref="J107:J114"/>
    <mergeCell ref="K107:K114"/>
    <mergeCell ref="B115:B122"/>
    <mergeCell ref="A115:A122"/>
    <mergeCell ref="A123:A131"/>
    <mergeCell ref="B123:B131"/>
    <mergeCell ref="A132:A139"/>
    <mergeCell ref="B132:B139"/>
    <mergeCell ref="J115:J131"/>
    <mergeCell ref="B158:B165"/>
    <mergeCell ref="A158:A165"/>
    <mergeCell ref="A198:A205"/>
    <mergeCell ref="A148:L148"/>
    <mergeCell ref="A9:L9"/>
    <mergeCell ref="C5:C6"/>
    <mergeCell ref="B5:B6"/>
    <mergeCell ref="A5:A6"/>
    <mergeCell ref="A10:B10"/>
    <mergeCell ref="D5:D6"/>
    <mergeCell ref="E5:I5"/>
    <mergeCell ref="J5:J6"/>
    <mergeCell ref="K5:L5"/>
    <mergeCell ref="A8:L8"/>
    <mergeCell ref="J10:J18"/>
    <mergeCell ref="K10:K18"/>
    <mergeCell ref="A11:A18"/>
    <mergeCell ref="B11:B18"/>
    <mergeCell ref="K190:K197"/>
    <mergeCell ref="J190:J197"/>
    <mergeCell ref="B190:B197"/>
    <mergeCell ref="A190:A197"/>
    <mergeCell ref="K182:K189"/>
    <mergeCell ref="K174:K181"/>
    <mergeCell ref="B174:B181"/>
    <mergeCell ref="J198:J205"/>
    <mergeCell ref="K198:K205"/>
    <mergeCell ref="A174:A181"/>
    <mergeCell ref="J182:J189"/>
    <mergeCell ref="B182:B189"/>
    <mergeCell ref="K206:K213"/>
    <mergeCell ref="J206:J213"/>
    <mergeCell ref="A214:A221"/>
    <mergeCell ref="B214:B221"/>
    <mergeCell ref="K222:K229"/>
    <mergeCell ref="J214:J221"/>
    <mergeCell ref="K214:K221"/>
    <mergeCell ref="B206:B213"/>
    <mergeCell ref="A206:A213"/>
    <mergeCell ref="A222:A229"/>
    <mergeCell ref="A140:A147"/>
    <mergeCell ref="B140:B146"/>
    <mergeCell ref="K35:K42"/>
    <mergeCell ref="J35:J42"/>
    <mergeCell ref="B35:B42"/>
    <mergeCell ref="A35:A42"/>
    <mergeCell ref="K67:K74"/>
    <mergeCell ref="A91:A98"/>
    <mergeCell ref="J91:J98"/>
    <mergeCell ref="K91:K98"/>
    <mergeCell ref="B83:B90"/>
    <mergeCell ref="J83:J90"/>
    <mergeCell ref="K132:K139"/>
    <mergeCell ref="K140:K147"/>
    <mergeCell ref="J43:J50"/>
    <mergeCell ref="K43:K50"/>
    <mergeCell ref="K115:K122"/>
    <mergeCell ref="K123:K131"/>
    <mergeCell ref="J132:J139"/>
    <mergeCell ref="J140:J147"/>
  </mergeCells>
  <pageMargins left="0.70866141732283472" right="0.70866141732283472" top="0.74803149606299213" bottom="0.74803149606299213" header="0.31496062992125984" footer="0.31496062992125984"/>
  <pageSetup paperSize="9" scale="52" firstPageNumber="55" fitToHeight="0" orientation="portrait" useFirstPageNumber="1" r:id="rId1"/>
  <headerFooter>
    <oddHeader>&amp;C&amp;12&amp;P</oddHeader>
  </headerFooter>
</worksheet>
</file>

<file path=xl/worksheets/sheet15.xml><?xml version="1.0" encoding="utf-8"?>
<worksheet xmlns="http://schemas.openxmlformats.org/spreadsheetml/2006/main" xmlns:r="http://schemas.openxmlformats.org/officeDocument/2006/relationships">
  <dimension ref="A1:J33"/>
  <sheetViews>
    <sheetView view="pageLayout" topLeftCell="A20" zoomScaleNormal="80" workbookViewId="0">
      <selection activeCell="K7" sqref="K7"/>
    </sheetView>
  </sheetViews>
  <sheetFormatPr defaultRowHeight="15"/>
  <cols>
    <col min="1" max="1" width="36.28515625" style="8" customWidth="1"/>
    <col min="2" max="2" width="36.28515625" style="17" customWidth="1"/>
    <col min="3" max="3" width="10.42578125" style="17" customWidth="1"/>
    <col min="4" max="4" width="9.28515625" style="17" customWidth="1"/>
    <col min="5" max="7" width="9.140625" style="17"/>
    <col min="8" max="8" width="9.140625" style="17" customWidth="1"/>
    <col min="9" max="9" width="13" style="17" customWidth="1"/>
    <col min="10" max="10" width="12.5703125" style="17" customWidth="1"/>
    <col min="11" max="16384" width="9.140625" style="21"/>
  </cols>
  <sheetData>
    <row r="1" spans="1:10">
      <c r="A1" s="392" t="s">
        <v>605</v>
      </c>
      <c r="B1" s="392"/>
      <c r="C1" s="392"/>
      <c r="D1" s="392"/>
      <c r="E1" s="392"/>
      <c r="F1" s="392"/>
      <c r="G1" s="392"/>
      <c r="H1" s="392"/>
      <c r="I1" s="392"/>
      <c r="J1" s="392"/>
    </row>
    <row r="2" spans="1:10">
      <c r="A2" s="392"/>
      <c r="B2" s="392"/>
      <c r="C2" s="392"/>
      <c r="D2" s="392"/>
      <c r="E2" s="392"/>
      <c r="F2" s="392"/>
      <c r="G2" s="392"/>
      <c r="H2" s="392"/>
      <c r="I2" s="392"/>
      <c r="J2" s="392"/>
    </row>
    <row r="3" spans="1:10">
      <c r="A3" s="392"/>
      <c r="B3" s="392"/>
      <c r="C3" s="392"/>
      <c r="D3" s="392"/>
      <c r="E3" s="392"/>
      <c r="F3" s="392"/>
      <c r="G3" s="392"/>
      <c r="H3" s="392"/>
      <c r="I3" s="392"/>
      <c r="J3" s="392"/>
    </row>
    <row r="5" spans="1:10">
      <c r="A5" s="15" t="s">
        <v>477</v>
      </c>
      <c r="B5" s="444" t="s">
        <v>478</v>
      </c>
      <c r="C5" s="445"/>
      <c r="D5" s="445"/>
      <c r="E5" s="445"/>
      <c r="F5" s="445"/>
      <c r="G5" s="445"/>
      <c r="H5" s="445"/>
      <c r="I5" s="445"/>
      <c r="J5" s="446"/>
    </row>
    <row r="6" spans="1:10" ht="62.25" customHeight="1">
      <c r="A6" s="15" t="s">
        <v>479</v>
      </c>
      <c r="B6" s="441" t="s">
        <v>860</v>
      </c>
      <c r="C6" s="442"/>
      <c r="D6" s="442"/>
      <c r="E6" s="442"/>
      <c r="F6" s="442"/>
      <c r="G6" s="442"/>
      <c r="H6" s="442"/>
      <c r="I6" s="442"/>
      <c r="J6" s="443"/>
    </row>
    <row r="7" spans="1:10" ht="72" customHeight="1">
      <c r="A7" s="15" t="s">
        <v>480</v>
      </c>
      <c r="B7" s="444" t="s">
        <v>860</v>
      </c>
      <c r="C7" s="445"/>
      <c r="D7" s="445"/>
      <c r="E7" s="445"/>
      <c r="F7" s="445"/>
      <c r="G7" s="445"/>
      <c r="H7" s="445"/>
      <c r="I7" s="445"/>
      <c r="J7" s="446"/>
    </row>
    <row r="8" spans="1:10">
      <c r="A8" s="15" t="s">
        <v>481</v>
      </c>
      <c r="B8" s="444" t="s">
        <v>482</v>
      </c>
      <c r="C8" s="445"/>
      <c r="D8" s="445"/>
      <c r="E8" s="445"/>
      <c r="F8" s="445"/>
      <c r="G8" s="445"/>
      <c r="H8" s="445"/>
      <c r="I8" s="445"/>
      <c r="J8" s="446"/>
    </row>
    <row r="9" spans="1:10" ht="30">
      <c r="A9" s="447" t="s">
        <v>483</v>
      </c>
      <c r="B9" s="18" t="s">
        <v>424</v>
      </c>
      <c r="C9" s="14" t="s">
        <v>425</v>
      </c>
      <c r="D9" s="14" t="s">
        <v>426</v>
      </c>
      <c r="E9" s="14" t="s">
        <v>427</v>
      </c>
      <c r="F9" s="14" t="s">
        <v>428</v>
      </c>
      <c r="G9" s="14" t="s">
        <v>429</v>
      </c>
      <c r="H9" s="14" t="s">
        <v>430</v>
      </c>
      <c r="I9" s="14" t="s">
        <v>404</v>
      </c>
      <c r="J9" s="14" t="s">
        <v>405</v>
      </c>
    </row>
    <row r="10" spans="1:10" ht="60">
      <c r="A10" s="451"/>
      <c r="B10" s="18" t="s">
        <v>484</v>
      </c>
      <c r="C10" s="14">
        <v>60</v>
      </c>
      <c r="D10" s="14">
        <v>60</v>
      </c>
      <c r="E10" s="14">
        <v>65</v>
      </c>
      <c r="F10" s="14">
        <v>70</v>
      </c>
      <c r="G10" s="14">
        <v>75</v>
      </c>
      <c r="H10" s="14">
        <v>80</v>
      </c>
      <c r="I10" s="14">
        <v>85</v>
      </c>
      <c r="J10" s="14">
        <v>90</v>
      </c>
    </row>
    <row r="11" spans="1:10">
      <c r="A11" s="447" t="s">
        <v>485</v>
      </c>
      <c r="B11" s="450" t="s">
        <v>486</v>
      </c>
      <c r="C11" s="450"/>
      <c r="D11" s="450"/>
      <c r="E11" s="450"/>
      <c r="F11" s="450"/>
      <c r="G11" s="450"/>
      <c r="H11" s="450"/>
      <c r="I11" s="450"/>
      <c r="J11" s="450"/>
    </row>
    <row r="12" spans="1:10">
      <c r="A12" s="448"/>
      <c r="B12" s="450" t="s">
        <v>487</v>
      </c>
      <c r="C12" s="450"/>
      <c r="D12" s="450"/>
      <c r="E12" s="450"/>
      <c r="F12" s="450"/>
      <c r="G12" s="450"/>
      <c r="H12" s="450"/>
      <c r="I12" s="450"/>
      <c r="J12" s="450"/>
    </row>
    <row r="13" spans="1:10">
      <c r="A13" s="448"/>
      <c r="B13" s="450" t="s">
        <v>488</v>
      </c>
      <c r="C13" s="450"/>
      <c r="D13" s="450"/>
      <c r="E13" s="450"/>
      <c r="F13" s="450"/>
      <c r="G13" s="450"/>
      <c r="H13" s="450"/>
      <c r="I13" s="450"/>
      <c r="J13" s="450"/>
    </row>
    <row r="14" spans="1:10">
      <c r="A14" s="451"/>
      <c r="B14" s="452" t="s">
        <v>861</v>
      </c>
      <c r="C14" s="453"/>
      <c r="D14" s="453"/>
      <c r="E14" s="453"/>
      <c r="F14" s="453"/>
      <c r="G14" s="453"/>
      <c r="H14" s="453"/>
      <c r="I14" s="453"/>
      <c r="J14" s="454"/>
    </row>
    <row r="15" spans="1:10" ht="30">
      <c r="A15" s="447" t="s">
        <v>489</v>
      </c>
      <c r="B15" s="18" t="s">
        <v>442</v>
      </c>
      <c r="C15" s="14" t="s">
        <v>425</v>
      </c>
      <c r="D15" s="14" t="s">
        <v>426</v>
      </c>
      <c r="E15" s="14" t="s">
        <v>427</v>
      </c>
      <c r="F15" s="14" t="s">
        <v>428</v>
      </c>
      <c r="G15" s="14" t="s">
        <v>429</v>
      </c>
      <c r="H15" s="14" t="s">
        <v>430</v>
      </c>
      <c r="I15" s="14" t="s">
        <v>404</v>
      </c>
      <c r="J15" s="14" t="s">
        <v>405</v>
      </c>
    </row>
    <row r="16" spans="1:10" ht="29.25" customHeight="1">
      <c r="A16" s="448"/>
      <c r="B16" s="444" t="s">
        <v>486</v>
      </c>
      <c r="C16" s="445"/>
      <c r="D16" s="445"/>
      <c r="E16" s="445"/>
      <c r="F16" s="445"/>
      <c r="G16" s="445"/>
      <c r="H16" s="445"/>
      <c r="I16" s="445"/>
      <c r="J16" s="446"/>
    </row>
    <row r="17" spans="1:10" ht="60">
      <c r="A17" s="448"/>
      <c r="B17" s="18" t="s">
        <v>909</v>
      </c>
      <c r="C17" s="14">
        <v>10</v>
      </c>
      <c r="D17" s="14">
        <v>15</v>
      </c>
      <c r="E17" s="14">
        <v>15</v>
      </c>
      <c r="F17" s="14">
        <v>20</v>
      </c>
      <c r="G17" s="14">
        <v>20</v>
      </c>
      <c r="H17" s="14">
        <v>20</v>
      </c>
      <c r="I17" s="14">
        <v>20</v>
      </c>
      <c r="J17" s="14">
        <v>20</v>
      </c>
    </row>
    <row r="18" spans="1:10" ht="33" customHeight="1">
      <c r="A18" s="448"/>
      <c r="B18" s="444" t="s">
        <v>487</v>
      </c>
      <c r="C18" s="445"/>
      <c r="D18" s="445"/>
      <c r="E18" s="445"/>
      <c r="F18" s="445"/>
      <c r="G18" s="445"/>
      <c r="H18" s="445"/>
      <c r="I18" s="445"/>
      <c r="J18" s="446"/>
    </row>
    <row r="19" spans="1:10" ht="45">
      <c r="A19" s="448"/>
      <c r="B19" s="18" t="s">
        <v>366</v>
      </c>
      <c r="C19" s="33">
        <v>310</v>
      </c>
      <c r="D19" s="33">
        <v>332</v>
      </c>
      <c r="E19" s="33">
        <v>321</v>
      </c>
      <c r="F19" s="33">
        <v>369</v>
      </c>
      <c r="G19" s="33">
        <v>434</v>
      </c>
      <c r="H19" s="33">
        <v>442</v>
      </c>
      <c r="I19" s="33">
        <v>453</v>
      </c>
      <c r="J19" s="33">
        <v>453</v>
      </c>
    </row>
    <row r="20" spans="1:10" ht="90">
      <c r="A20" s="448"/>
      <c r="B20" s="18" t="s">
        <v>372</v>
      </c>
      <c r="C20" s="33">
        <v>20</v>
      </c>
      <c r="D20" s="33">
        <v>14</v>
      </c>
      <c r="E20" s="33">
        <v>19</v>
      </c>
      <c r="F20" s="33">
        <v>14</v>
      </c>
      <c r="G20" s="33">
        <v>12</v>
      </c>
      <c r="H20" s="33">
        <v>14</v>
      </c>
      <c r="I20" s="33">
        <v>15</v>
      </c>
      <c r="J20" s="33">
        <v>15</v>
      </c>
    </row>
    <row r="21" spans="1:10" ht="26.25" customHeight="1">
      <c r="A21" s="448"/>
      <c r="B21" s="444" t="s">
        <v>488</v>
      </c>
      <c r="C21" s="445"/>
      <c r="D21" s="445"/>
      <c r="E21" s="445"/>
      <c r="F21" s="445"/>
      <c r="G21" s="445"/>
      <c r="H21" s="445"/>
      <c r="I21" s="445"/>
      <c r="J21" s="446"/>
    </row>
    <row r="22" spans="1:10" ht="30">
      <c r="A22" s="448"/>
      <c r="B22" s="18" t="s">
        <v>377</v>
      </c>
      <c r="C22" s="14">
        <v>80</v>
      </c>
      <c r="D22" s="14">
        <v>80</v>
      </c>
      <c r="E22" s="14">
        <v>80</v>
      </c>
      <c r="F22" s="14">
        <v>80</v>
      </c>
      <c r="G22" s="14">
        <v>80</v>
      </c>
      <c r="H22" s="14">
        <v>80</v>
      </c>
      <c r="I22" s="14">
        <v>80</v>
      </c>
      <c r="J22" s="14">
        <v>80</v>
      </c>
    </row>
    <row r="23" spans="1:10" ht="23.25" customHeight="1">
      <c r="A23" s="455"/>
      <c r="B23" s="452" t="s">
        <v>862</v>
      </c>
      <c r="C23" s="456"/>
      <c r="D23" s="456"/>
      <c r="E23" s="456"/>
      <c r="F23" s="456"/>
      <c r="G23" s="456"/>
      <c r="H23" s="456"/>
      <c r="I23" s="456"/>
      <c r="J23" s="457"/>
    </row>
    <row r="24" spans="1:10" ht="60.75" customHeight="1" thickBot="1">
      <c r="A24" s="451"/>
      <c r="B24" s="43" t="s">
        <v>931</v>
      </c>
      <c r="C24" s="67">
        <v>0</v>
      </c>
      <c r="D24" s="67">
        <v>0</v>
      </c>
      <c r="E24" s="67">
        <v>0</v>
      </c>
      <c r="F24" s="67">
        <v>0</v>
      </c>
      <c r="G24" s="67">
        <v>4.0000000000000002E-4</v>
      </c>
      <c r="H24" s="67">
        <v>0</v>
      </c>
      <c r="I24" s="67">
        <v>0</v>
      </c>
      <c r="J24" s="67">
        <v>0</v>
      </c>
    </row>
    <row r="25" spans="1:10" ht="27" customHeight="1">
      <c r="A25" s="15" t="s">
        <v>490</v>
      </c>
      <c r="B25" s="444" t="s">
        <v>883</v>
      </c>
      <c r="C25" s="445"/>
      <c r="D25" s="445"/>
      <c r="E25" s="445"/>
      <c r="F25" s="445"/>
      <c r="G25" s="445"/>
      <c r="H25" s="445"/>
      <c r="I25" s="445"/>
      <c r="J25" s="446"/>
    </row>
    <row r="26" spans="1:10" ht="30">
      <c r="A26" s="15" t="s">
        <v>491</v>
      </c>
      <c r="B26" s="444" t="s">
        <v>8</v>
      </c>
      <c r="C26" s="445"/>
      <c r="D26" s="445"/>
      <c r="E26" s="445"/>
      <c r="F26" s="445"/>
      <c r="G26" s="445"/>
      <c r="H26" s="445"/>
      <c r="I26" s="445"/>
      <c r="J26" s="446"/>
    </row>
    <row r="27" spans="1:10" ht="30">
      <c r="A27" s="447" t="s">
        <v>492</v>
      </c>
      <c r="B27" s="18" t="s">
        <v>451</v>
      </c>
      <c r="C27" s="14" t="s">
        <v>452</v>
      </c>
      <c r="D27" s="14" t="s">
        <v>426</v>
      </c>
      <c r="E27" s="14" t="s">
        <v>427</v>
      </c>
      <c r="F27" s="14" t="s">
        <v>428</v>
      </c>
      <c r="G27" s="14" t="s">
        <v>429</v>
      </c>
      <c r="H27" s="14" t="s">
        <v>430</v>
      </c>
      <c r="I27" s="14" t="s">
        <v>404</v>
      </c>
      <c r="J27" s="14" t="s">
        <v>405</v>
      </c>
    </row>
    <row r="28" spans="1:10" ht="30">
      <c r="A28" s="448"/>
      <c r="B28" s="18" t="s">
        <v>453</v>
      </c>
      <c r="C28" s="29">
        <f>SUM(D28:J28)</f>
        <v>36952.699999999997</v>
      </c>
      <c r="D28" s="29">
        <f>'пп 3'!E233</f>
        <v>4301.7</v>
      </c>
      <c r="E28" s="29">
        <f>'пп 3'!E234</f>
        <v>5659.9</v>
      </c>
      <c r="F28" s="29">
        <f>'пп 3'!E235</f>
        <v>4570.3999999999996</v>
      </c>
      <c r="G28" s="29">
        <f>'пп 3'!E236</f>
        <v>4837</v>
      </c>
      <c r="H28" s="29">
        <f>'пп 3'!E237</f>
        <v>4704.3</v>
      </c>
      <c r="I28" s="29">
        <f>'пп 3'!E238</f>
        <v>6410.5</v>
      </c>
      <c r="J28" s="29">
        <f>'пп 3'!E239</f>
        <v>6468.9</v>
      </c>
    </row>
    <row r="29" spans="1:10" ht="23.25" customHeight="1">
      <c r="A29" s="448"/>
      <c r="B29" s="18" t="s">
        <v>454</v>
      </c>
      <c r="C29" s="29">
        <f t="shared" ref="C29:C32" si="0">SUM(D29:J29)</f>
        <v>444600.4</v>
      </c>
      <c r="D29" s="29">
        <f>'пп 3'!F233</f>
        <v>55841.200000000004</v>
      </c>
      <c r="E29" s="29">
        <f>'пп 3'!F234</f>
        <v>55904.3</v>
      </c>
      <c r="F29" s="29">
        <f>'пп 3'!F235</f>
        <v>56796</v>
      </c>
      <c r="G29" s="29">
        <f>'пп 3'!F236</f>
        <v>62631.7</v>
      </c>
      <c r="H29" s="29">
        <f>'пп 3'!F237</f>
        <v>69392.399999999994</v>
      </c>
      <c r="I29" s="29">
        <f>'пп 3'!F238</f>
        <v>72017.399999999994</v>
      </c>
      <c r="J29" s="29">
        <f>'пп 3'!F239</f>
        <v>72017.399999999994</v>
      </c>
    </row>
    <row r="30" spans="1:10" ht="22.5" customHeight="1">
      <c r="A30" s="448"/>
      <c r="B30" s="18" t="s">
        <v>455</v>
      </c>
      <c r="C30" s="29">
        <f t="shared" si="0"/>
        <v>15733.16</v>
      </c>
      <c r="D30" s="29">
        <f>'пп 3'!G233</f>
        <v>1051.2</v>
      </c>
      <c r="E30" s="29">
        <f>'пп 3'!G234</f>
        <v>1140</v>
      </c>
      <c r="F30" s="29">
        <f>'пп 3'!G235</f>
        <v>1140</v>
      </c>
      <c r="G30" s="29">
        <f>'пп 3'!G236</f>
        <v>2228.3000000000002</v>
      </c>
      <c r="H30" s="29">
        <f>'пп 3'!G237</f>
        <v>3475.7</v>
      </c>
      <c r="I30" s="29">
        <f>'пп 3'!G238</f>
        <v>3243.98</v>
      </c>
      <c r="J30" s="29">
        <f>'пп 3'!G239</f>
        <v>3453.98</v>
      </c>
    </row>
    <row r="31" spans="1:10" ht="30">
      <c r="A31" s="448"/>
      <c r="B31" s="18" t="s">
        <v>457</v>
      </c>
      <c r="C31" s="29">
        <f t="shared" si="0"/>
        <v>0</v>
      </c>
      <c r="D31" s="29">
        <v>0</v>
      </c>
      <c r="E31" s="29">
        <v>0</v>
      </c>
      <c r="F31" s="29">
        <v>0</v>
      </c>
      <c r="G31" s="29">
        <v>0</v>
      </c>
      <c r="H31" s="29">
        <v>0</v>
      </c>
      <c r="I31" s="29">
        <v>0</v>
      </c>
      <c r="J31" s="29">
        <v>0</v>
      </c>
    </row>
    <row r="32" spans="1:10" ht="39" customHeight="1">
      <c r="A32" s="449"/>
      <c r="B32" s="19" t="s">
        <v>458</v>
      </c>
      <c r="C32" s="4">
        <f t="shared" si="0"/>
        <v>497286.25999999995</v>
      </c>
      <c r="D32" s="4">
        <f>SUM(D28:D31)</f>
        <v>61194.1</v>
      </c>
      <c r="E32" s="4">
        <f t="shared" ref="E32:J32" si="1">SUM(E28:E31)</f>
        <v>62704.200000000004</v>
      </c>
      <c r="F32" s="65">
        <f t="shared" si="1"/>
        <v>62506.400000000001</v>
      </c>
      <c r="G32" s="65">
        <f t="shared" si="1"/>
        <v>69697</v>
      </c>
      <c r="H32" s="65">
        <f t="shared" si="1"/>
        <v>77572.399999999994</v>
      </c>
      <c r="I32" s="65">
        <f t="shared" si="1"/>
        <v>81671.87999999999</v>
      </c>
      <c r="J32" s="65">
        <f t="shared" si="1"/>
        <v>81940.279999999984</v>
      </c>
    </row>
    <row r="33" spans="7:7" ht="19.5" customHeight="1">
      <c r="G33" s="100"/>
    </row>
  </sheetData>
  <mergeCells count="19">
    <mergeCell ref="A15:A24"/>
    <mergeCell ref="B23:J23"/>
    <mergeCell ref="A9:A10"/>
    <mergeCell ref="A1:J3"/>
    <mergeCell ref="B6:J6"/>
    <mergeCell ref="B5:J5"/>
    <mergeCell ref="A27:A32"/>
    <mergeCell ref="B26:J26"/>
    <mergeCell ref="B25:J25"/>
    <mergeCell ref="B8:J8"/>
    <mergeCell ref="B7:J7"/>
    <mergeCell ref="B21:J21"/>
    <mergeCell ref="B18:J18"/>
    <mergeCell ref="B16:J16"/>
    <mergeCell ref="B13:J13"/>
    <mergeCell ref="B12:J12"/>
    <mergeCell ref="B11:J11"/>
    <mergeCell ref="A11:A14"/>
    <mergeCell ref="B14:J14"/>
  </mergeCells>
  <pageMargins left="0.46" right="0.38" top="0.74803149606299213" bottom="0.74803149606299213" header="0.31496062992125984" footer="0.31496062992125984"/>
  <pageSetup paperSize="9" scale="60" firstPageNumber="61" fitToHeight="0" orientation="portrait" useFirstPageNumber="1" r:id="rId1"/>
  <headerFooter>
    <oddHeader>&amp;C&amp;12&amp;P</oddHeader>
  </headerFooter>
</worksheet>
</file>

<file path=xl/worksheets/sheet16.xml><?xml version="1.0" encoding="utf-8"?>
<worksheet xmlns="http://schemas.openxmlformats.org/spreadsheetml/2006/main" xmlns:r="http://schemas.openxmlformats.org/officeDocument/2006/relationships">
  <sheetPr>
    <pageSetUpPr fitToPage="1"/>
  </sheetPr>
  <dimension ref="A1"/>
  <sheetViews>
    <sheetView view="pageLayout" topLeftCell="A16" workbookViewId="0">
      <selection activeCell="I33" activeCellId="3" sqref="G42 H41 H33:H36 I33:I36"/>
    </sheetView>
  </sheetViews>
  <sheetFormatPr defaultRowHeight="15"/>
  <sheetData/>
  <pageMargins left="0.70866141732283472" right="0.70866141732283472" top="0.74803149606299213" bottom="0.74803149606299213" header="0.31496062992125984" footer="0.31496062992125984"/>
  <pageSetup paperSize="9" scale="68" firstPageNumber="62" fitToHeight="0" orientation="portrait" useFirstPageNumber="1" r:id="rId1"/>
  <headerFooter>
    <oddHeader>&amp;C&amp;12&amp;P</oddHeader>
  </headerFooter>
  <drawing r:id="rId2"/>
</worksheet>
</file>

<file path=xl/worksheets/sheet17.xml><?xml version="1.0" encoding="utf-8"?>
<worksheet xmlns="http://schemas.openxmlformats.org/spreadsheetml/2006/main" xmlns:r="http://schemas.openxmlformats.org/officeDocument/2006/relationships">
  <sheetPr>
    <pageSetUpPr fitToPage="1"/>
  </sheetPr>
  <dimension ref="B2:I39"/>
  <sheetViews>
    <sheetView view="pageLayout" topLeftCell="A13" workbookViewId="0">
      <selection activeCell="A13" sqref="A1:XFD1048576"/>
    </sheetView>
  </sheetViews>
  <sheetFormatPr defaultRowHeight="15"/>
  <cols>
    <col min="1" max="2" width="9.140625" style="176"/>
    <col min="3" max="3" width="19" style="176" customWidth="1"/>
    <col min="4" max="6" width="9.140625" style="176"/>
    <col min="7" max="7" width="21.7109375" style="176" customWidth="1"/>
    <col min="8" max="8" width="26.5703125" style="176" customWidth="1"/>
    <col min="9" max="9" width="33.5703125" style="176" customWidth="1"/>
    <col min="10" max="16384" width="9.140625" style="176"/>
  </cols>
  <sheetData>
    <row r="2" spans="2:9" ht="22.5" customHeight="1">
      <c r="B2" s="458" t="s">
        <v>786</v>
      </c>
      <c r="C2" s="458"/>
      <c r="D2" s="458"/>
      <c r="E2" s="458"/>
      <c r="F2" s="458"/>
      <c r="G2" s="458"/>
      <c r="H2" s="458"/>
      <c r="I2" s="458"/>
    </row>
    <row r="3" spans="2:9" ht="41.25" customHeight="1">
      <c r="B3" s="458"/>
      <c r="C3" s="458"/>
      <c r="D3" s="458"/>
      <c r="E3" s="458"/>
      <c r="F3" s="458"/>
      <c r="G3" s="458"/>
      <c r="H3" s="458"/>
      <c r="I3" s="458"/>
    </row>
    <row r="4" spans="2:9" ht="15.75" thickBot="1"/>
    <row r="5" spans="2:9" ht="104.25" customHeight="1">
      <c r="B5" s="242" t="s">
        <v>644</v>
      </c>
      <c r="C5" s="466" t="s">
        <v>646</v>
      </c>
      <c r="D5" s="466" t="s">
        <v>647</v>
      </c>
      <c r="E5" s="466" t="s">
        <v>648</v>
      </c>
      <c r="F5" s="466" t="s">
        <v>649</v>
      </c>
      <c r="G5" s="466" t="s">
        <v>650</v>
      </c>
      <c r="H5" s="466" t="s">
        <v>651</v>
      </c>
      <c r="I5" s="466" t="s">
        <v>652</v>
      </c>
    </row>
    <row r="6" spans="2:9" ht="15.75" thickBot="1">
      <c r="B6" s="243" t="s">
        <v>645</v>
      </c>
      <c r="C6" s="468"/>
      <c r="D6" s="468"/>
      <c r="E6" s="468"/>
      <c r="F6" s="468"/>
      <c r="G6" s="468"/>
      <c r="H6" s="468"/>
      <c r="I6" s="468"/>
    </row>
    <row r="7" spans="2:9" ht="15.75" thickBot="1">
      <c r="B7" s="243">
        <v>1</v>
      </c>
      <c r="C7" s="244">
        <v>2</v>
      </c>
      <c r="D7" s="244">
        <v>3</v>
      </c>
      <c r="E7" s="244">
        <v>4</v>
      </c>
      <c r="F7" s="244">
        <v>5</v>
      </c>
      <c r="G7" s="244">
        <v>6</v>
      </c>
      <c r="H7" s="244">
        <v>7</v>
      </c>
      <c r="I7" s="244">
        <v>8</v>
      </c>
    </row>
    <row r="8" spans="2:9" ht="15" customHeight="1">
      <c r="B8" s="472" t="s">
        <v>760</v>
      </c>
      <c r="C8" s="473"/>
      <c r="D8" s="473"/>
      <c r="E8" s="473"/>
      <c r="F8" s="473"/>
      <c r="G8" s="473"/>
      <c r="H8" s="473"/>
      <c r="I8" s="474"/>
    </row>
    <row r="9" spans="2:9" ht="30" customHeight="1" thickBot="1">
      <c r="B9" s="475" t="s">
        <v>482</v>
      </c>
      <c r="C9" s="476"/>
      <c r="D9" s="476"/>
      <c r="E9" s="476"/>
      <c r="F9" s="476"/>
      <c r="G9" s="476"/>
      <c r="H9" s="476"/>
      <c r="I9" s="477"/>
    </row>
    <row r="10" spans="2:9" ht="42" customHeight="1">
      <c r="B10" s="466">
        <v>1</v>
      </c>
      <c r="C10" s="469" t="s">
        <v>681</v>
      </c>
      <c r="D10" s="466" t="s">
        <v>655</v>
      </c>
      <c r="E10" s="469" t="s">
        <v>656</v>
      </c>
      <c r="F10" s="469" t="s">
        <v>657</v>
      </c>
      <c r="G10" s="245" t="s">
        <v>761</v>
      </c>
      <c r="H10" s="469" t="s">
        <v>765</v>
      </c>
      <c r="I10" s="245" t="s">
        <v>745</v>
      </c>
    </row>
    <row r="11" spans="2:9" ht="117" customHeight="1">
      <c r="B11" s="467"/>
      <c r="C11" s="470"/>
      <c r="D11" s="467"/>
      <c r="E11" s="470"/>
      <c r="F11" s="470"/>
      <c r="G11" s="245" t="s">
        <v>762</v>
      </c>
      <c r="H11" s="470"/>
      <c r="I11" s="246" t="s">
        <v>673</v>
      </c>
    </row>
    <row r="12" spans="2:9" ht="114.75" customHeight="1">
      <c r="B12" s="467"/>
      <c r="C12" s="470"/>
      <c r="D12" s="467"/>
      <c r="E12" s="470"/>
      <c r="F12" s="470"/>
      <c r="G12" s="245" t="s">
        <v>763</v>
      </c>
      <c r="H12" s="470"/>
      <c r="I12" s="245"/>
    </row>
    <row r="13" spans="2:9" ht="48.75" customHeight="1" thickBot="1">
      <c r="B13" s="468"/>
      <c r="C13" s="471"/>
      <c r="D13" s="468"/>
      <c r="E13" s="471"/>
      <c r="F13" s="471"/>
      <c r="G13" s="247" t="s">
        <v>764</v>
      </c>
      <c r="H13" s="471"/>
      <c r="I13" s="248"/>
    </row>
    <row r="14" spans="2:9" ht="34.5" customHeight="1">
      <c r="B14" s="462">
        <v>1</v>
      </c>
      <c r="C14" s="469" t="s">
        <v>983</v>
      </c>
      <c r="D14" s="462" t="s">
        <v>984</v>
      </c>
      <c r="E14" s="464" t="s">
        <v>656</v>
      </c>
      <c r="F14" s="464" t="s">
        <v>657</v>
      </c>
      <c r="G14" s="249" t="s">
        <v>783</v>
      </c>
      <c r="H14" s="464" t="s">
        <v>662</v>
      </c>
      <c r="I14" s="249" t="s">
        <v>745</v>
      </c>
    </row>
    <row r="15" spans="2:9" ht="102" customHeight="1">
      <c r="B15" s="463"/>
      <c r="C15" s="470"/>
      <c r="D15" s="463"/>
      <c r="E15" s="465"/>
      <c r="F15" s="465"/>
      <c r="G15" s="249" t="s">
        <v>985</v>
      </c>
      <c r="H15" s="465"/>
      <c r="I15" s="246" t="s">
        <v>673</v>
      </c>
    </row>
    <row r="16" spans="2:9" ht="57" customHeight="1" thickBot="1">
      <c r="B16" s="463"/>
      <c r="C16" s="470"/>
      <c r="D16" s="463"/>
      <c r="E16" s="465"/>
      <c r="F16" s="465"/>
      <c r="G16" s="249" t="s">
        <v>986</v>
      </c>
      <c r="H16" s="465"/>
      <c r="I16" s="249"/>
    </row>
    <row r="17" spans="2:9" ht="30" customHeight="1" thickBot="1">
      <c r="B17" s="459" t="s">
        <v>766</v>
      </c>
      <c r="C17" s="460"/>
      <c r="D17" s="460"/>
      <c r="E17" s="460"/>
      <c r="F17" s="460"/>
      <c r="G17" s="460"/>
      <c r="H17" s="460"/>
      <c r="I17" s="461"/>
    </row>
    <row r="18" spans="2:9" ht="45" customHeight="1">
      <c r="B18" s="466">
        <v>1</v>
      </c>
      <c r="C18" s="469" t="s">
        <v>767</v>
      </c>
      <c r="D18" s="466" t="s">
        <v>655</v>
      </c>
      <c r="E18" s="469" t="s">
        <v>656</v>
      </c>
      <c r="F18" s="469" t="s">
        <v>657</v>
      </c>
      <c r="G18" s="245" t="s">
        <v>768</v>
      </c>
      <c r="H18" s="469" t="s">
        <v>662</v>
      </c>
      <c r="I18" s="245" t="s">
        <v>745</v>
      </c>
    </row>
    <row r="19" spans="2:9" ht="120.75" customHeight="1">
      <c r="B19" s="467"/>
      <c r="C19" s="470"/>
      <c r="D19" s="467"/>
      <c r="E19" s="470"/>
      <c r="F19" s="470"/>
      <c r="G19" s="245" t="s">
        <v>769</v>
      </c>
      <c r="H19" s="470"/>
      <c r="I19" s="246" t="s">
        <v>673</v>
      </c>
    </row>
    <row r="20" spans="2:9" ht="69.75" customHeight="1">
      <c r="B20" s="467"/>
      <c r="C20" s="470"/>
      <c r="D20" s="467"/>
      <c r="E20" s="470"/>
      <c r="F20" s="470"/>
      <c r="G20" s="245" t="s">
        <v>770</v>
      </c>
      <c r="H20" s="470"/>
      <c r="I20" s="245"/>
    </row>
    <row r="21" spans="2:9" ht="66.75" customHeight="1" thickBot="1">
      <c r="B21" s="468"/>
      <c r="C21" s="471"/>
      <c r="D21" s="468"/>
      <c r="E21" s="471"/>
      <c r="F21" s="471"/>
      <c r="G21" s="247" t="s">
        <v>771</v>
      </c>
      <c r="H21" s="471"/>
      <c r="I21" s="248"/>
    </row>
    <row r="22" spans="2:9" ht="30" customHeight="1" thickBot="1">
      <c r="B22" s="459" t="s">
        <v>772</v>
      </c>
      <c r="C22" s="460"/>
      <c r="D22" s="460"/>
      <c r="E22" s="460"/>
      <c r="F22" s="460"/>
      <c r="G22" s="460"/>
      <c r="H22" s="460"/>
      <c r="I22" s="461"/>
    </row>
    <row r="23" spans="2:9" ht="36.75" customHeight="1">
      <c r="B23" s="466">
        <v>1</v>
      </c>
      <c r="C23" s="469" t="s">
        <v>773</v>
      </c>
      <c r="D23" s="466" t="s">
        <v>710</v>
      </c>
      <c r="E23" s="469" t="s">
        <v>656</v>
      </c>
      <c r="F23" s="469" t="s">
        <v>657</v>
      </c>
      <c r="G23" s="245" t="s">
        <v>755</v>
      </c>
      <c r="H23" s="469" t="s">
        <v>662</v>
      </c>
      <c r="I23" s="245" t="s">
        <v>745</v>
      </c>
    </row>
    <row r="24" spans="2:9" ht="88.5" customHeight="1">
      <c r="B24" s="467"/>
      <c r="C24" s="470"/>
      <c r="D24" s="467"/>
      <c r="E24" s="470"/>
      <c r="F24" s="470"/>
      <c r="G24" s="245" t="s">
        <v>774</v>
      </c>
      <c r="H24" s="470"/>
      <c r="I24" s="246" t="s">
        <v>673</v>
      </c>
    </row>
    <row r="25" spans="2:9" ht="110.25" customHeight="1">
      <c r="B25" s="467"/>
      <c r="C25" s="470"/>
      <c r="D25" s="467"/>
      <c r="E25" s="470"/>
      <c r="F25" s="470"/>
      <c r="G25" s="245" t="s">
        <v>775</v>
      </c>
      <c r="H25" s="470"/>
      <c r="I25" s="245"/>
    </row>
    <row r="26" spans="2:9" ht="108" customHeight="1" thickBot="1">
      <c r="B26" s="468"/>
      <c r="C26" s="471"/>
      <c r="D26" s="468"/>
      <c r="E26" s="471"/>
      <c r="F26" s="471"/>
      <c r="G26" s="247" t="s">
        <v>776</v>
      </c>
      <c r="H26" s="471"/>
      <c r="I26" s="248"/>
    </row>
    <row r="27" spans="2:9" ht="40.5" customHeight="1">
      <c r="B27" s="466">
        <v>2</v>
      </c>
      <c r="C27" s="469" t="s">
        <v>777</v>
      </c>
      <c r="D27" s="466" t="s">
        <v>710</v>
      </c>
      <c r="E27" s="469" t="s">
        <v>656</v>
      </c>
      <c r="F27" s="469" t="s">
        <v>657</v>
      </c>
      <c r="G27" s="245" t="s">
        <v>755</v>
      </c>
      <c r="H27" s="469" t="s">
        <v>662</v>
      </c>
      <c r="I27" s="245" t="s">
        <v>745</v>
      </c>
    </row>
    <row r="28" spans="2:9" ht="150.75" customHeight="1">
      <c r="B28" s="467"/>
      <c r="C28" s="470"/>
      <c r="D28" s="467"/>
      <c r="E28" s="470"/>
      <c r="F28" s="470"/>
      <c r="G28" s="245" t="s">
        <v>778</v>
      </c>
      <c r="H28" s="470"/>
      <c r="I28" s="246" t="s">
        <v>673</v>
      </c>
    </row>
    <row r="29" spans="2:9" ht="183" customHeight="1">
      <c r="B29" s="467"/>
      <c r="C29" s="470"/>
      <c r="D29" s="467"/>
      <c r="E29" s="470"/>
      <c r="F29" s="470"/>
      <c r="G29" s="245" t="s">
        <v>779</v>
      </c>
      <c r="H29" s="470"/>
      <c r="I29" s="245"/>
    </row>
    <row r="30" spans="2:9" ht="181.5" customHeight="1" thickBot="1">
      <c r="B30" s="468"/>
      <c r="C30" s="471"/>
      <c r="D30" s="468"/>
      <c r="E30" s="471"/>
      <c r="F30" s="471"/>
      <c r="G30" s="247" t="s">
        <v>780</v>
      </c>
      <c r="H30" s="471"/>
      <c r="I30" s="248"/>
    </row>
    <row r="31" spans="2:9" ht="21" customHeight="1" thickBot="1">
      <c r="B31" s="459" t="s">
        <v>781</v>
      </c>
      <c r="C31" s="460"/>
      <c r="D31" s="460"/>
      <c r="E31" s="460"/>
      <c r="F31" s="460"/>
      <c r="G31" s="460"/>
      <c r="H31" s="460"/>
      <c r="I31" s="461"/>
    </row>
    <row r="32" spans="2:9" ht="34.5" customHeight="1">
      <c r="B32" s="462">
        <v>1</v>
      </c>
      <c r="C32" s="464" t="s">
        <v>782</v>
      </c>
      <c r="D32" s="462" t="s">
        <v>710</v>
      </c>
      <c r="E32" s="464" t="s">
        <v>656</v>
      </c>
      <c r="F32" s="464" t="s">
        <v>657</v>
      </c>
      <c r="G32" s="249" t="s">
        <v>783</v>
      </c>
      <c r="H32" s="464" t="s">
        <v>662</v>
      </c>
      <c r="I32" s="249" t="s">
        <v>745</v>
      </c>
    </row>
    <row r="33" spans="2:9" ht="102" customHeight="1">
      <c r="B33" s="463"/>
      <c r="C33" s="465"/>
      <c r="D33" s="463"/>
      <c r="E33" s="465"/>
      <c r="F33" s="465"/>
      <c r="G33" s="249" t="s">
        <v>784</v>
      </c>
      <c r="H33" s="465"/>
      <c r="I33" s="246" t="s">
        <v>673</v>
      </c>
    </row>
    <row r="34" spans="2:9" ht="57" customHeight="1">
      <c r="B34" s="463"/>
      <c r="C34" s="465"/>
      <c r="D34" s="463"/>
      <c r="E34" s="465"/>
      <c r="F34" s="465"/>
      <c r="G34" s="249" t="s">
        <v>785</v>
      </c>
      <c r="H34" s="465"/>
      <c r="I34" s="249"/>
    </row>
    <row r="35" spans="2:9" ht="15.75" thickBot="1">
      <c r="B35" s="478" t="s">
        <v>863</v>
      </c>
      <c r="C35" s="479"/>
      <c r="D35" s="479"/>
      <c r="E35" s="479"/>
      <c r="F35" s="479"/>
      <c r="G35" s="479"/>
      <c r="H35" s="479"/>
      <c r="I35" s="480"/>
    </row>
    <row r="36" spans="2:9" ht="15" customHeight="1">
      <c r="B36" s="462">
        <v>1</v>
      </c>
      <c r="C36" s="482" t="s">
        <v>864</v>
      </c>
      <c r="D36" s="462" t="s">
        <v>655</v>
      </c>
      <c r="E36" s="464" t="s">
        <v>656</v>
      </c>
      <c r="F36" s="464" t="s">
        <v>657</v>
      </c>
      <c r="G36" s="250" t="s">
        <v>768</v>
      </c>
      <c r="H36" s="469" t="s">
        <v>662</v>
      </c>
      <c r="I36" s="464" t="s">
        <v>868</v>
      </c>
    </row>
    <row r="37" spans="2:9" ht="75">
      <c r="B37" s="463"/>
      <c r="C37" s="483"/>
      <c r="D37" s="463"/>
      <c r="E37" s="465"/>
      <c r="F37" s="465"/>
      <c r="G37" s="245" t="s">
        <v>865</v>
      </c>
      <c r="H37" s="470"/>
      <c r="I37" s="465"/>
    </row>
    <row r="38" spans="2:9" ht="30">
      <c r="B38" s="463"/>
      <c r="C38" s="483"/>
      <c r="D38" s="463"/>
      <c r="E38" s="465"/>
      <c r="F38" s="465"/>
      <c r="G38" s="245" t="s">
        <v>866</v>
      </c>
      <c r="H38" s="470"/>
      <c r="I38" s="465"/>
    </row>
    <row r="39" spans="2:9" ht="45.75" thickBot="1">
      <c r="B39" s="481"/>
      <c r="C39" s="484"/>
      <c r="D39" s="481"/>
      <c r="E39" s="485"/>
      <c r="F39" s="485"/>
      <c r="G39" s="247" t="s">
        <v>867</v>
      </c>
      <c r="H39" s="471"/>
      <c r="I39" s="485"/>
    </row>
  </sheetData>
  <mergeCells count="57">
    <mergeCell ref="H14:H16"/>
    <mergeCell ref="B14:B16"/>
    <mergeCell ref="C14:C16"/>
    <mergeCell ref="D14:D16"/>
    <mergeCell ref="E14:E16"/>
    <mergeCell ref="F14:F16"/>
    <mergeCell ref="B35:I35"/>
    <mergeCell ref="B36:B39"/>
    <mergeCell ref="C36:C39"/>
    <mergeCell ref="D36:D39"/>
    <mergeCell ref="E36:E39"/>
    <mergeCell ref="F36:F39"/>
    <mergeCell ref="H36:H39"/>
    <mergeCell ref="I36:I39"/>
    <mergeCell ref="I5:I6"/>
    <mergeCell ref="B8:I8"/>
    <mergeCell ref="B9:I9"/>
    <mergeCell ref="B10:B13"/>
    <mergeCell ref="C10:C13"/>
    <mergeCell ref="D10:D13"/>
    <mergeCell ref="E10:E13"/>
    <mergeCell ref="F10:F13"/>
    <mergeCell ref="H10:H13"/>
    <mergeCell ref="C5:C6"/>
    <mergeCell ref="D5:D6"/>
    <mergeCell ref="E5:E6"/>
    <mergeCell ref="F5:F6"/>
    <mergeCell ref="G5:G6"/>
    <mergeCell ref="H5:H6"/>
    <mergeCell ref="B17:I17"/>
    <mergeCell ref="B18:B21"/>
    <mergeCell ref="C18:C21"/>
    <mergeCell ref="D18:D21"/>
    <mergeCell ref="E18:E21"/>
    <mergeCell ref="F18:F21"/>
    <mergeCell ref="H18:H21"/>
    <mergeCell ref="C23:C26"/>
    <mergeCell ref="D23:D26"/>
    <mergeCell ref="E23:E26"/>
    <mergeCell ref="F23:F26"/>
    <mergeCell ref="H23:H26"/>
    <mergeCell ref="B2:I3"/>
    <mergeCell ref="B31:I31"/>
    <mergeCell ref="B32:B34"/>
    <mergeCell ref="C32:C34"/>
    <mergeCell ref="D32:D34"/>
    <mergeCell ref="E32:E34"/>
    <mergeCell ref="F32:F34"/>
    <mergeCell ref="H32:H34"/>
    <mergeCell ref="B27:B30"/>
    <mergeCell ref="C27:C30"/>
    <mergeCell ref="D27:D30"/>
    <mergeCell ref="E27:E30"/>
    <mergeCell ref="F27:F30"/>
    <mergeCell ref="H27:H30"/>
    <mergeCell ref="B22:I22"/>
    <mergeCell ref="B23:B26"/>
  </mergeCells>
  <pageMargins left="0.70866141732283472" right="0.70866141732283472" top="0.74803149606299213" bottom="0.74803149606299213" header="0.31496062992125984" footer="0.31496062992125984"/>
  <pageSetup paperSize="9" scale="59" firstPageNumber="63" fitToHeight="0" orientation="portrait" useFirstPageNumber="1" r:id="rId1"/>
  <headerFooter>
    <oddHeader>&amp;C&amp;12&amp;P</oddHeader>
  </headerFooter>
</worksheet>
</file>

<file path=xl/worksheets/sheet18.xml><?xml version="1.0" encoding="utf-8"?>
<worksheet xmlns="http://schemas.openxmlformats.org/spreadsheetml/2006/main" xmlns:r="http://schemas.openxmlformats.org/officeDocument/2006/relationships">
  <dimension ref="A1:W245"/>
  <sheetViews>
    <sheetView view="pageLayout" topLeftCell="A210" workbookViewId="0">
      <selection activeCell="D239" sqref="D239:F239"/>
    </sheetView>
  </sheetViews>
  <sheetFormatPr defaultColWidth="15.140625" defaultRowHeight="15"/>
  <cols>
    <col min="1" max="1" width="6.85546875" style="150" customWidth="1"/>
    <col min="2" max="2" width="28.7109375" style="105" customWidth="1"/>
    <col min="3" max="3" width="10.28515625" style="103" customWidth="1"/>
    <col min="4" max="4" width="10.28515625" style="101" customWidth="1"/>
    <col min="5" max="5" width="10.42578125" style="101" customWidth="1"/>
    <col min="6" max="6" width="11" style="101" customWidth="1"/>
    <col min="7" max="7" width="8.7109375" style="101" customWidth="1"/>
    <col min="8" max="8" width="8" style="101" customWidth="1"/>
    <col min="9" max="9" width="11.42578125" style="101" customWidth="1"/>
    <col min="10" max="10" width="15.140625" style="103"/>
    <col min="11" max="11" width="18.28515625" style="103" customWidth="1"/>
    <col min="12" max="12" width="9.140625" style="103" customWidth="1"/>
    <col min="13" max="13" width="7.85546875" style="139" customWidth="1"/>
    <col min="14" max="16384" width="15.140625" style="104"/>
  </cols>
  <sheetData>
    <row r="1" spans="1:13" ht="28.5" customHeight="1">
      <c r="A1" s="494" t="s">
        <v>606</v>
      </c>
      <c r="B1" s="403"/>
      <c r="C1" s="403"/>
      <c r="D1" s="403"/>
      <c r="E1" s="403"/>
      <c r="F1" s="403"/>
      <c r="G1" s="403"/>
      <c r="H1" s="403"/>
      <c r="I1" s="403"/>
      <c r="J1" s="403"/>
      <c r="K1" s="403"/>
      <c r="L1" s="403"/>
    </row>
    <row r="2" spans="1:13" ht="11.25" hidden="1" customHeight="1">
      <c r="A2" s="403"/>
      <c r="B2" s="403"/>
      <c r="C2" s="403"/>
      <c r="D2" s="403"/>
      <c r="E2" s="403"/>
      <c r="F2" s="403"/>
      <c r="G2" s="403"/>
      <c r="H2" s="403"/>
      <c r="I2" s="403"/>
      <c r="J2" s="403"/>
      <c r="K2" s="403"/>
      <c r="L2" s="403"/>
    </row>
    <row r="3" spans="1:13" ht="21.75" customHeight="1">
      <c r="A3" s="403"/>
      <c r="B3" s="403"/>
      <c r="C3" s="403"/>
      <c r="D3" s="403"/>
      <c r="E3" s="403"/>
      <c r="F3" s="403"/>
      <c r="G3" s="403"/>
      <c r="H3" s="403"/>
      <c r="I3" s="403"/>
      <c r="J3" s="403"/>
      <c r="K3" s="403"/>
      <c r="L3" s="403"/>
    </row>
    <row r="4" spans="1:13" ht="32.25" hidden="1" customHeight="1">
      <c r="A4" s="78"/>
      <c r="B4" s="80"/>
      <c r="C4" s="80"/>
      <c r="D4" s="81"/>
      <c r="E4" s="81"/>
      <c r="F4" s="81"/>
      <c r="G4" s="81"/>
      <c r="H4" s="81"/>
      <c r="I4" s="81"/>
      <c r="J4" s="80"/>
      <c r="K4" s="80"/>
      <c r="L4" s="80"/>
    </row>
    <row r="5" spans="1:13" s="103" customFormat="1" ht="123" customHeight="1">
      <c r="A5" s="340" t="s">
        <v>383</v>
      </c>
      <c r="B5" s="318" t="s">
        <v>234</v>
      </c>
      <c r="C5" s="318" t="s">
        <v>18</v>
      </c>
      <c r="D5" s="364" t="s">
        <v>19</v>
      </c>
      <c r="E5" s="366" t="s">
        <v>20</v>
      </c>
      <c r="F5" s="367"/>
      <c r="G5" s="367"/>
      <c r="H5" s="367"/>
      <c r="I5" s="435"/>
      <c r="J5" s="318" t="s">
        <v>345</v>
      </c>
      <c r="K5" s="273" t="s">
        <v>235</v>
      </c>
      <c r="L5" s="273"/>
      <c r="M5" s="140"/>
    </row>
    <row r="6" spans="1:13" s="103" customFormat="1" ht="130.5" customHeight="1">
      <c r="A6" s="342"/>
      <c r="B6" s="320"/>
      <c r="C6" s="320"/>
      <c r="D6" s="365"/>
      <c r="E6" s="222" t="s">
        <v>21</v>
      </c>
      <c r="F6" s="222" t="s">
        <v>22</v>
      </c>
      <c r="G6" s="222" t="s">
        <v>23</v>
      </c>
      <c r="H6" s="222" t="s">
        <v>24</v>
      </c>
      <c r="I6" s="222" t="s">
        <v>25</v>
      </c>
      <c r="J6" s="320"/>
      <c r="K6" s="205" t="s">
        <v>236</v>
      </c>
      <c r="L6" s="205" t="s">
        <v>237</v>
      </c>
      <c r="M6" s="140"/>
    </row>
    <row r="7" spans="1:13" s="142" customFormat="1">
      <c r="A7" s="47">
        <v>1</v>
      </c>
      <c r="B7" s="47">
        <v>2</v>
      </c>
      <c r="C7" s="47">
        <v>3</v>
      </c>
      <c r="D7" s="47">
        <v>4</v>
      </c>
      <c r="E7" s="47">
        <v>5</v>
      </c>
      <c r="F7" s="47">
        <v>6</v>
      </c>
      <c r="G7" s="47">
        <v>7</v>
      </c>
      <c r="H7" s="47">
        <v>8</v>
      </c>
      <c r="I7" s="47">
        <v>9</v>
      </c>
      <c r="J7" s="47">
        <v>10</v>
      </c>
      <c r="K7" s="47">
        <v>11</v>
      </c>
      <c r="L7" s="47">
        <v>12</v>
      </c>
      <c r="M7" s="141"/>
    </row>
    <row r="8" spans="1:13">
      <c r="A8" s="273" t="s">
        <v>3</v>
      </c>
      <c r="B8" s="273"/>
      <c r="C8" s="273"/>
      <c r="D8" s="273"/>
      <c r="E8" s="273"/>
      <c r="F8" s="273"/>
      <c r="G8" s="273"/>
      <c r="H8" s="273"/>
      <c r="I8" s="273"/>
      <c r="J8" s="273"/>
      <c r="K8" s="273"/>
      <c r="L8" s="273"/>
    </row>
    <row r="9" spans="1:13">
      <c r="A9" s="273" t="s">
        <v>346</v>
      </c>
      <c r="B9" s="273"/>
      <c r="C9" s="273"/>
      <c r="D9" s="273"/>
      <c r="E9" s="273"/>
      <c r="F9" s="273"/>
      <c r="G9" s="273"/>
      <c r="H9" s="273"/>
      <c r="I9" s="273"/>
      <c r="J9" s="273"/>
      <c r="K9" s="273"/>
      <c r="L9" s="273"/>
    </row>
    <row r="10" spans="1:13" ht="56.25" customHeight="1">
      <c r="A10" s="273" t="s">
        <v>347</v>
      </c>
      <c r="B10" s="273"/>
      <c r="C10" s="205" t="s">
        <v>11</v>
      </c>
      <c r="D10" s="222">
        <v>1001.2</v>
      </c>
      <c r="E10" s="222">
        <v>0</v>
      </c>
      <c r="F10" s="80">
        <v>0</v>
      </c>
      <c r="G10" s="222">
        <v>1001.2</v>
      </c>
      <c r="H10" s="222">
        <v>0</v>
      </c>
      <c r="I10" s="222">
        <v>0</v>
      </c>
      <c r="J10" s="318" t="s">
        <v>812</v>
      </c>
      <c r="K10" s="318" t="s">
        <v>349</v>
      </c>
      <c r="L10" s="205">
        <v>15</v>
      </c>
    </row>
    <row r="11" spans="1:13" ht="28.5">
      <c r="A11" s="340" t="s">
        <v>326</v>
      </c>
      <c r="B11" s="318" t="s">
        <v>350</v>
      </c>
      <c r="C11" s="206" t="s">
        <v>319</v>
      </c>
      <c r="D11" s="207">
        <f>SUM(D12:D18)</f>
        <v>10305.200000000001</v>
      </c>
      <c r="E11" s="207">
        <f t="shared" ref="E11:I11" si="0">SUM(E12:E18)</f>
        <v>0</v>
      </c>
      <c r="F11" s="207">
        <f t="shared" si="0"/>
        <v>0</v>
      </c>
      <c r="G11" s="207">
        <f>SUM(G12:G18)</f>
        <v>10305.200000000001</v>
      </c>
      <c r="H11" s="207">
        <f t="shared" si="0"/>
        <v>0</v>
      </c>
      <c r="I11" s="207">
        <f t="shared" si="0"/>
        <v>0</v>
      </c>
      <c r="J11" s="319"/>
      <c r="K11" s="319"/>
      <c r="L11" s="206">
        <f>SUM(L12:L18)</f>
        <v>115</v>
      </c>
    </row>
    <row r="12" spans="1:13">
      <c r="A12" s="341"/>
      <c r="B12" s="319"/>
      <c r="C12" s="205" t="s">
        <v>11</v>
      </c>
      <c r="D12" s="222">
        <f>SUM(E12:I12)</f>
        <v>0</v>
      </c>
      <c r="E12" s="222">
        <f>E20+E28+E36+E44+E52+E60+E68</f>
        <v>0</v>
      </c>
      <c r="F12" s="222">
        <f t="shared" ref="F12:I12" si="1">F20+F28+F36+F44+F52+F60+F68</f>
        <v>0</v>
      </c>
      <c r="G12" s="222">
        <f t="shared" si="1"/>
        <v>0</v>
      </c>
      <c r="H12" s="222">
        <f t="shared" si="1"/>
        <v>0</v>
      </c>
      <c r="I12" s="222">
        <f t="shared" si="1"/>
        <v>0</v>
      </c>
      <c r="J12" s="319"/>
      <c r="K12" s="319"/>
      <c r="L12" s="205" t="s">
        <v>16</v>
      </c>
    </row>
    <row r="13" spans="1:13">
      <c r="A13" s="341"/>
      <c r="B13" s="319"/>
      <c r="C13" s="205" t="s">
        <v>12</v>
      </c>
      <c r="D13" s="222">
        <f>SUM(E13:I13)</f>
        <v>1140</v>
      </c>
      <c r="E13" s="222">
        <f t="shared" ref="E13:I13" si="2">E21+E29+E37+E45+E53+E61+E69</f>
        <v>0</v>
      </c>
      <c r="F13" s="222">
        <f t="shared" si="2"/>
        <v>0</v>
      </c>
      <c r="G13" s="222">
        <f>G21+G29+G37+G45+G53+G61+G69</f>
        <v>1140</v>
      </c>
      <c r="H13" s="222">
        <f t="shared" si="2"/>
        <v>0</v>
      </c>
      <c r="I13" s="222">
        <f t="shared" si="2"/>
        <v>0</v>
      </c>
      <c r="J13" s="319"/>
      <c r="K13" s="319"/>
      <c r="L13" s="205">
        <v>15</v>
      </c>
    </row>
    <row r="14" spans="1:13">
      <c r="A14" s="341"/>
      <c r="B14" s="319"/>
      <c r="C14" s="205" t="s">
        <v>13</v>
      </c>
      <c r="D14" s="222">
        <f t="shared" ref="D14:D18" si="3">SUM(E14:I14)</f>
        <v>1140</v>
      </c>
      <c r="E14" s="222">
        <f t="shared" ref="E14:I14" si="4">E22+E30+E38+E46+E54+E62+E70</f>
        <v>0</v>
      </c>
      <c r="F14" s="222">
        <f t="shared" si="4"/>
        <v>0</v>
      </c>
      <c r="G14" s="222">
        <f t="shared" si="4"/>
        <v>1140</v>
      </c>
      <c r="H14" s="222">
        <f t="shared" si="4"/>
        <v>0</v>
      </c>
      <c r="I14" s="222">
        <f t="shared" si="4"/>
        <v>0</v>
      </c>
      <c r="J14" s="319"/>
      <c r="K14" s="319"/>
      <c r="L14" s="205">
        <v>20</v>
      </c>
    </row>
    <row r="15" spans="1:13">
      <c r="A15" s="341"/>
      <c r="B15" s="319"/>
      <c r="C15" s="205" t="s">
        <v>14</v>
      </c>
      <c r="D15" s="222">
        <f t="shared" si="3"/>
        <v>1928.3000000000002</v>
      </c>
      <c r="E15" s="222">
        <f t="shared" ref="E15:I15" si="5">E23+E31+E39+E47+E55+E63+E71</f>
        <v>0</v>
      </c>
      <c r="F15" s="222">
        <f t="shared" si="5"/>
        <v>0</v>
      </c>
      <c r="G15" s="222">
        <f>G23+G31+G39+G47+G55+G63+G71+G79+G87+G95</f>
        <v>1928.3000000000002</v>
      </c>
      <c r="H15" s="222">
        <f t="shared" si="5"/>
        <v>0</v>
      </c>
      <c r="I15" s="222">
        <f t="shared" si="5"/>
        <v>0</v>
      </c>
      <c r="J15" s="319"/>
      <c r="K15" s="319"/>
      <c r="L15" s="205">
        <v>20</v>
      </c>
    </row>
    <row r="16" spans="1:13" s="152" customFormat="1" ht="14.25">
      <c r="A16" s="341"/>
      <c r="B16" s="319"/>
      <c r="C16" s="206" t="s">
        <v>15</v>
      </c>
      <c r="D16" s="207">
        <f t="shared" si="3"/>
        <v>2530.9</v>
      </c>
      <c r="E16" s="207">
        <f t="shared" ref="E16:I16" si="6">E24+E32+E40+E48+E56+E64+E72</f>
        <v>0</v>
      </c>
      <c r="F16" s="207">
        <f t="shared" si="6"/>
        <v>0</v>
      </c>
      <c r="G16" s="207">
        <f>G24+G32+G40+G48+G56+G64+G72+G80+G88+G96+G104</f>
        <v>2530.9</v>
      </c>
      <c r="H16" s="207">
        <f t="shared" si="6"/>
        <v>0</v>
      </c>
      <c r="I16" s="207">
        <f t="shared" si="6"/>
        <v>0</v>
      </c>
      <c r="J16" s="319"/>
      <c r="K16" s="319"/>
      <c r="L16" s="206">
        <v>20</v>
      </c>
      <c r="M16" s="151"/>
    </row>
    <row r="17" spans="1:14" s="119" customFormat="1" ht="45">
      <c r="A17" s="341"/>
      <c r="B17" s="319"/>
      <c r="C17" s="205" t="s">
        <v>404</v>
      </c>
      <c r="D17" s="222">
        <f t="shared" si="3"/>
        <v>1677.9999999999998</v>
      </c>
      <c r="E17" s="222">
        <f t="shared" ref="E17:I17" si="7">E25+E33+E41+E49+E57+E65+E73</f>
        <v>0</v>
      </c>
      <c r="F17" s="222">
        <f t="shared" si="7"/>
        <v>0</v>
      </c>
      <c r="G17" s="222">
        <f>G25+G33+G41+G49+G57+G65+G73+G81+G89+G97</f>
        <v>1677.9999999999998</v>
      </c>
      <c r="H17" s="222">
        <f t="shared" si="7"/>
        <v>0</v>
      </c>
      <c r="I17" s="222">
        <f t="shared" si="7"/>
        <v>0</v>
      </c>
      <c r="J17" s="319"/>
      <c r="K17" s="319"/>
      <c r="L17" s="205">
        <v>20</v>
      </c>
      <c r="M17" s="128"/>
    </row>
    <row r="18" spans="1:14" s="119" customFormat="1" ht="174" customHeight="1">
      <c r="A18" s="342"/>
      <c r="B18" s="320"/>
      <c r="C18" s="205" t="s">
        <v>405</v>
      </c>
      <c r="D18" s="222">
        <f t="shared" si="3"/>
        <v>1888</v>
      </c>
      <c r="E18" s="222">
        <f>E26+E34+E42+E50+E58+E66+E74</f>
        <v>0</v>
      </c>
      <c r="F18" s="222">
        <f>F26+F34+F42+F50+F58+F66+F74</f>
        <v>0</v>
      </c>
      <c r="G18" s="222">
        <f t="shared" ref="G18" si="8">G26+G34+G42+G50+G58+G66+G74+G82+G90+G98</f>
        <v>1888</v>
      </c>
      <c r="H18" s="222">
        <f>H26+H34+H42+H50+H58+H66+H74</f>
        <v>0</v>
      </c>
      <c r="I18" s="222">
        <f>I26+I34+I42+I50+I58+I66+I74</f>
        <v>0</v>
      </c>
      <c r="J18" s="320"/>
      <c r="K18" s="320"/>
      <c r="L18" s="205">
        <v>20</v>
      </c>
      <c r="M18" s="128"/>
    </row>
    <row r="19" spans="1:14" ht="28.5">
      <c r="A19" s="340" t="s">
        <v>351</v>
      </c>
      <c r="B19" s="318" t="s">
        <v>150</v>
      </c>
      <c r="C19" s="206" t="s">
        <v>319</v>
      </c>
      <c r="D19" s="207">
        <f>SUM(D20:D26)</f>
        <v>183</v>
      </c>
      <c r="E19" s="207">
        <f t="shared" ref="E19" si="9">SUM(E20:E26)</f>
        <v>0</v>
      </c>
      <c r="F19" s="207">
        <f t="shared" ref="F19" si="10">SUM(F20:F26)</f>
        <v>0</v>
      </c>
      <c r="G19" s="207">
        <f t="shared" ref="G19" si="11">SUM(G20:G26)</f>
        <v>183</v>
      </c>
      <c r="H19" s="207">
        <f t="shared" ref="H19" si="12">SUM(H20:H26)</f>
        <v>0</v>
      </c>
      <c r="I19" s="207">
        <f t="shared" ref="I19" si="13">SUM(I20:I26)</f>
        <v>0</v>
      </c>
      <c r="J19" s="318" t="s">
        <v>799</v>
      </c>
      <c r="K19" s="318" t="s">
        <v>352</v>
      </c>
      <c r="L19" s="206">
        <v>200</v>
      </c>
    </row>
    <row r="20" spans="1:14">
      <c r="A20" s="341"/>
      <c r="B20" s="319"/>
      <c r="C20" s="205" t="s">
        <v>11</v>
      </c>
      <c r="D20" s="222">
        <f>SUM(E20:I20)</f>
        <v>0</v>
      </c>
      <c r="E20" s="222">
        <v>0</v>
      </c>
      <c r="F20" s="222">
        <v>0</v>
      </c>
      <c r="G20" s="222">
        <v>0</v>
      </c>
      <c r="H20" s="222">
        <v>0</v>
      </c>
      <c r="I20" s="222">
        <v>0</v>
      </c>
      <c r="J20" s="319"/>
      <c r="K20" s="319"/>
      <c r="L20" s="205"/>
    </row>
    <row r="21" spans="1:14">
      <c r="A21" s="341"/>
      <c r="B21" s="319"/>
      <c r="C21" s="205" t="s">
        <v>12</v>
      </c>
      <c r="D21" s="222">
        <f>SUM(E21:I21)</f>
        <v>183</v>
      </c>
      <c r="E21" s="222">
        <v>0</v>
      </c>
      <c r="F21" s="222">
        <v>0</v>
      </c>
      <c r="G21" s="222">
        <v>183</v>
      </c>
      <c r="H21" s="222">
        <v>0</v>
      </c>
      <c r="I21" s="222">
        <v>0</v>
      </c>
      <c r="J21" s="319"/>
      <c r="K21" s="319"/>
      <c r="L21" s="205">
        <v>200</v>
      </c>
    </row>
    <row r="22" spans="1:14">
      <c r="A22" s="341"/>
      <c r="B22" s="319"/>
      <c r="C22" s="205" t="s">
        <v>13</v>
      </c>
      <c r="D22" s="222">
        <f t="shared" ref="D22:D26" si="14">SUM(E22:I22)</f>
        <v>0</v>
      </c>
      <c r="E22" s="222">
        <v>0</v>
      </c>
      <c r="F22" s="222">
        <v>0</v>
      </c>
      <c r="G22" s="222">
        <v>0</v>
      </c>
      <c r="H22" s="222">
        <v>0</v>
      </c>
      <c r="I22" s="222">
        <v>0</v>
      </c>
      <c r="J22" s="319"/>
      <c r="K22" s="319"/>
      <c r="L22" s="205"/>
    </row>
    <row r="23" spans="1:14">
      <c r="A23" s="341"/>
      <c r="B23" s="319"/>
      <c r="C23" s="205" t="s">
        <v>14</v>
      </c>
      <c r="D23" s="222">
        <f t="shared" si="14"/>
        <v>0</v>
      </c>
      <c r="E23" s="222">
        <v>0</v>
      </c>
      <c r="F23" s="222">
        <v>0</v>
      </c>
      <c r="G23" s="222">
        <v>0</v>
      </c>
      <c r="H23" s="222">
        <v>0</v>
      </c>
      <c r="I23" s="222">
        <v>0</v>
      </c>
      <c r="J23" s="319"/>
      <c r="K23" s="319"/>
      <c r="L23" s="205"/>
    </row>
    <row r="24" spans="1:14" s="152" customFormat="1" ht="14.25">
      <c r="A24" s="341"/>
      <c r="B24" s="319"/>
      <c r="C24" s="206" t="s">
        <v>15</v>
      </c>
      <c r="D24" s="207">
        <f t="shared" si="14"/>
        <v>0</v>
      </c>
      <c r="E24" s="207">
        <v>0</v>
      </c>
      <c r="F24" s="207">
        <v>0</v>
      </c>
      <c r="G24" s="207">
        <v>0</v>
      </c>
      <c r="H24" s="207">
        <v>0</v>
      </c>
      <c r="I24" s="207">
        <v>0</v>
      </c>
      <c r="J24" s="319"/>
      <c r="K24" s="319"/>
      <c r="L24" s="206"/>
      <c r="M24" s="151"/>
    </row>
    <row r="25" spans="1:14" s="119" customFormat="1" ht="45">
      <c r="A25" s="341"/>
      <c r="B25" s="319"/>
      <c r="C25" s="205" t="s">
        <v>404</v>
      </c>
      <c r="D25" s="222">
        <f t="shared" si="14"/>
        <v>0</v>
      </c>
      <c r="E25" s="222">
        <v>0</v>
      </c>
      <c r="F25" s="222">
        <v>0</v>
      </c>
      <c r="G25" s="222">
        <v>0</v>
      </c>
      <c r="H25" s="222">
        <v>0</v>
      </c>
      <c r="I25" s="222">
        <v>0</v>
      </c>
      <c r="J25" s="319"/>
      <c r="K25" s="319"/>
      <c r="L25" s="143"/>
      <c r="M25" s="128"/>
    </row>
    <row r="26" spans="1:14" s="119" customFormat="1" ht="87" customHeight="1">
      <c r="A26" s="342"/>
      <c r="B26" s="320"/>
      <c r="C26" s="205" t="s">
        <v>405</v>
      </c>
      <c r="D26" s="222">
        <f t="shared" si="14"/>
        <v>0</v>
      </c>
      <c r="E26" s="222">
        <v>0</v>
      </c>
      <c r="F26" s="222">
        <v>0</v>
      </c>
      <c r="G26" s="222">
        <v>0</v>
      </c>
      <c r="H26" s="222">
        <v>0</v>
      </c>
      <c r="I26" s="222">
        <v>0</v>
      </c>
      <c r="J26" s="320"/>
      <c r="K26" s="320"/>
      <c r="L26" s="143"/>
      <c r="M26" s="128"/>
    </row>
    <row r="27" spans="1:14" ht="28.5">
      <c r="A27" s="340" t="s">
        <v>353</v>
      </c>
      <c r="B27" s="318" t="s">
        <v>151</v>
      </c>
      <c r="C27" s="206" t="s">
        <v>319</v>
      </c>
      <c r="D27" s="207">
        <f>SUM(D28:D34)</f>
        <v>515</v>
      </c>
      <c r="E27" s="207">
        <f t="shared" ref="E27" si="15">SUM(E28:E34)</f>
        <v>0</v>
      </c>
      <c r="F27" s="207">
        <f t="shared" ref="F27" si="16">SUM(F28:F34)</f>
        <v>0</v>
      </c>
      <c r="G27" s="207">
        <f t="shared" ref="G27" si="17">SUM(G28:G34)</f>
        <v>515</v>
      </c>
      <c r="H27" s="207">
        <f t="shared" ref="H27" si="18">SUM(H28:H34)</f>
        <v>0</v>
      </c>
      <c r="I27" s="207">
        <f t="shared" ref="I27" si="19">SUM(I28:I34)</f>
        <v>0</v>
      </c>
      <c r="J27" s="318" t="s">
        <v>799</v>
      </c>
      <c r="K27" s="318" t="s">
        <v>354</v>
      </c>
      <c r="L27" s="206">
        <v>950</v>
      </c>
    </row>
    <row r="28" spans="1:14">
      <c r="A28" s="341"/>
      <c r="B28" s="319"/>
      <c r="C28" s="205" t="s">
        <v>11</v>
      </c>
      <c r="D28" s="222">
        <f>SUM(E28:I28)</f>
        <v>0</v>
      </c>
      <c r="E28" s="222">
        <v>0</v>
      </c>
      <c r="F28" s="222">
        <v>0</v>
      </c>
      <c r="G28" s="222">
        <v>0</v>
      </c>
      <c r="H28" s="222">
        <v>0</v>
      </c>
      <c r="I28" s="222">
        <v>0</v>
      </c>
      <c r="J28" s="319"/>
      <c r="K28" s="319"/>
      <c r="L28" s="205"/>
    </row>
    <row r="29" spans="1:14">
      <c r="A29" s="341"/>
      <c r="B29" s="319"/>
      <c r="C29" s="205" t="s">
        <v>12</v>
      </c>
      <c r="D29" s="222">
        <f>SUM(E29:I29)</f>
        <v>75</v>
      </c>
      <c r="E29" s="222">
        <v>0</v>
      </c>
      <c r="F29" s="222">
        <v>0</v>
      </c>
      <c r="G29" s="222">
        <v>75</v>
      </c>
      <c r="H29" s="222">
        <v>0</v>
      </c>
      <c r="I29" s="222">
        <v>0</v>
      </c>
      <c r="J29" s="319"/>
      <c r="K29" s="319"/>
      <c r="L29" s="205">
        <v>150</v>
      </c>
    </row>
    <row r="30" spans="1:14">
      <c r="A30" s="341"/>
      <c r="B30" s="319"/>
      <c r="C30" s="205" t="s">
        <v>13</v>
      </c>
      <c r="D30" s="222">
        <f t="shared" ref="D30:D34" si="20">SUM(E30:I30)</f>
        <v>80</v>
      </c>
      <c r="E30" s="222">
        <v>0</v>
      </c>
      <c r="F30" s="222">
        <v>0</v>
      </c>
      <c r="G30" s="222">
        <v>80</v>
      </c>
      <c r="H30" s="222">
        <v>0</v>
      </c>
      <c r="I30" s="222">
        <v>0</v>
      </c>
      <c r="J30" s="319"/>
      <c r="K30" s="319"/>
      <c r="L30" s="205">
        <v>160</v>
      </c>
    </row>
    <row r="31" spans="1:14">
      <c r="A31" s="341"/>
      <c r="B31" s="319"/>
      <c r="C31" s="205" t="s">
        <v>14</v>
      </c>
      <c r="D31" s="222">
        <f t="shared" si="20"/>
        <v>80</v>
      </c>
      <c r="E31" s="222">
        <v>0</v>
      </c>
      <c r="F31" s="222">
        <v>0</v>
      </c>
      <c r="G31" s="222">
        <v>80</v>
      </c>
      <c r="H31" s="222">
        <v>0</v>
      </c>
      <c r="I31" s="222">
        <v>0</v>
      </c>
      <c r="J31" s="319"/>
      <c r="K31" s="319"/>
      <c r="L31" s="205">
        <v>160</v>
      </c>
      <c r="N31" s="144"/>
    </row>
    <row r="32" spans="1:14">
      <c r="A32" s="341"/>
      <c r="B32" s="319"/>
      <c r="C32" s="205" t="s">
        <v>15</v>
      </c>
      <c r="D32" s="222">
        <f t="shared" si="20"/>
        <v>120</v>
      </c>
      <c r="E32" s="222">
        <v>0</v>
      </c>
      <c r="F32" s="222">
        <v>0</v>
      </c>
      <c r="G32" s="222">
        <v>120</v>
      </c>
      <c r="H32" s="222">
        <v>0</v>
      </c>
      <c r="I32" s="222">
        <v>0</v>
      </c>
      <c r="J32" s="319"/>
      <c r="K32" s="319"/>
      <c r="L32" s="205">
        <v>160</v>
      </c>
    </row>
    <row r="33" spans="1:15" s="119" customFormat="1" ht="45">
      <c r="A33" s="341"/>
      <c r="B33" s="319"/>
      <c r="C33" s="205" t="s">
        <v>404</v>
      </c>
      <c r="D33" s="222">
        <f t="shared" si="20"/>
        <v>80</v>
      </c>
      <c r="E33" s="222">
        <v>0</v>
      </c>
      <c r="F33" s="222">
        <v>0</v>
      </c>
      <c r="G33" s="222">
        <v>80</v>
      </c>
      <c r="H33" s="222">
        <v>0</v>
      </c>
      <c r="I33" s="222">
        <v>0</v>
      </c>
      <c r="J33" s="319"/>
      <c r="K33" s="319"/>
      <c r="L33" s="143">
        <v>160</v>
      </c>
      <c r="M33" s="128"/>
      <c r="O33" s="104"/>
    </row>
    <row r="34" spans="1:15" s="119" customFormat="1" ht="45">
      <c r="A34" s="342"/>
      <c r="B34" s="320"/>
      <c r="C34" s="205" t="s">
        <v>405</v>
      </c>
      <c r="D34" s="222">
        <f t="shared" si="20"/>
        <v>80</v>
      </c>
      <c r="E34" s="222">
        <v>0</v>
      </c>
      <c r="F34" s="222">
        <v>0</v>
      </c>
      <c r="G34" s="222">
        <v>80</v>
      </c>
      <c r="H34" s="222">
        <v>0</v>
      </c>
      <c r="I34" s="222">
        <v>0</v>
      </c>
      <c r="J34" s="320"/>
      <c r="K34" s="320"/>
      <c r="L34" s="143">
        <v>160</v>
      </c>
      <c r="M34" s="128"/>
    </row>
    <row r="35" spans="1:15" ht="32.25" customHeight="1">
      <c r="A35" s="340" t="s">
        <v>355</v>
      </c>
      <c r="B35" s="318" t="s">
        <v>152</v>
      </c>
      <c r="C35" s="206" t="s">
        <v>319</v>
      </c>
      <c r="D35" s="207">
        <f>SUM(D36:D42)</f>
        <v>1824.6</v>
      </c>
      <c r="E35" s="207">
        <f t="shared" ref="E35" si="21">SUM(E36:E42)</f>
        <v>0</v>
      </c>
      <c r="F35" s="207">
        <f t="shared" ref="F35" si="22">SUM(F36:F42)</f>
        <v>0</v>
      </c>
      <c r="G35" s="207">
        <f t="shared" ref="G35" si="23">SUM(G36:G42)</f>
        <v>1824.6</v>
      </c>
      <c r="H35" s="207">
        <f t="shared" ref="H35" si="24">SUM(H36:H42)</f>
        <v>0</v>
      </c>
      <c r="I35" s="207">
        <f t="shared" ref="I35" si="25">SUM(I36:I42)</f>
        <v>0</v>
      </c>
      <c r="J35" s="318" t="s">
        <v>975</v>
      </c>
      <c r="K35" s="318" t="s">
        <v>357</v>
      </c>
      <c r="L35" s="206">
        <f>SUM(L36:L42)</f>
        <v>18000</v>
      </c>
    </row>
    <row r="36" spans="1:15">
      <c r="A36" s="341"/>
      <c r="B36" s="319"/>
      <c r="C36" s="205" t="s">
        <v>11</v>
      </c>
      <c r="D36" s="222">
        <f>SUM(E36:I36)</f>
        <v>0</v>
      </c>
      <c r="E36" s="222">
        <v>0</v>
      </c>
      <c r="F36" s="222">
        <v>0</v>
      </c>
      <c r="G36" s="222">
        <v>0</v>
      </c>
      <c r="H36" s="222">
        <v>0</v>
      </c>
      <c r="I36" s="222">
        <v>0</v>
      </c>
      <c r="J36" s="319"/>
      <c r="K36" s="319"/>
      <c r="L36" s="205"/>
    </row>
    <row r="37" spans="1:15" ht="20.25" customHeight="1">
      <c r="A37" s="341"/>
      <c r="B37" s="319"/>
      <c r="C37" s="205" t="s">
        <v>12</v>
      </c>
      <c r="D37" s="222">
        <f>SUM(E37:I37)</f>
        <v>157</v>
      </c>
      <c r="E37" s="222">
        <v>0</v>
      </c>
      <c r="F37" s="222">
        <v>0</v>
      </c>
      <c r="G37" s="222">
        <v>157</v>
      </c>
      <c r="H37" s="222">
        <v>0</v>
      </c>
      <c r="I37" s="222">
        <v>0</v>
      </c>
      <c r="J37" s="319"/>
      <c r="K37" s="319"/>
      <c r="L37" s="205">
        <v>3000</v>
      </c>
    </row>
    <row r="38" spans="1:15" ht="30" customHeight="1">
      <c r="A38" s="341"/>
      <c r="B38" s="319"/>
      <c r="C38" s="205" t="s">
        <v>13</v>
      </c>
      <c r="D38" s="222">
        <f t="shared" ref="D38:D42" si="26">SUM(E38:I38)</f>
        <v>150</v>
      </c>
      <c r="E38" s="222">
        <v>0</v>
      </c>
      <c r="F38" s="222">
        <v>0</v>
      </c>
      <c r="G38" s="222">
        <v>150</v>
      </c>
      <c r="H38" s="222">
        <v>0</v>
      </c>
      <c r="I38" s="222">
        <v>0</v>
      </c>
      <c r="J38" s="319"/>
      <c r="K38" s="319"/>
      <c r="L38" s="205">
        <v>3000</v>
      </c>
    </row>
    <row r="39" spans="1:15" ht="63" customHeight="1">
      <c r="A39" s="341"/>
      <c r="B39" s="319"/>
      <c r="C39" s="205" t="s">
        <v>14</v>
      </c>
      <c r="D39" s="222">
        <f t="shared" si="26"/>
        <v>215</v>
      </c>
      <c r="E39" s="222">
        <v>0</v>
      </c>
      <c r="F39" s="222">
        <v>0</v>
      </c>
      <c r="G39" s="222">
        <v>215</v>
      </c>
      <c r="H39" s="222">
        <v>0</v>
      </c>
      <c r="I39" s="222">
        <v>0</v>
      </c>
      <c r="J39" s="319"/>
      <c r="K39" s="319"/>
      <c r="L39" s="205">
        <v>3000</v>
      </c>
      <c r="N39" s="145"/>
    </row>
    <row r="40" spans="1:15" s="152" customFormat="1" ht="14.25">
      <c r="A40" s="341"/>
      <c r="B40" s="319"/>
      <c r="C40" s="206" t="s">
        <v>15</v>
      </c>
      <c r="D40" s="207">
        <f t="shared" si="26"/>
        <v>215</v>
      </c>
      <c r="E40" s="207">
        <v>0</v>
      </c>
      <c r="F40" s="207">
        <v>0</v>
      </c>
      <c r="G40" s="207">
        <v>215</v>
      </c>
      <c r="H40" s="207">
        <v>0</v>
      </c>
      <c r="I40" s="207">
        <v>0</v>
      </c>
      <c r="J40" s="319"/>
      <c r="K40" s="319"/>
      <c r="L40" s="206">
        <v>3000</v>
      </c>
      <c r="M40" s="151"/>
    </row>
    <row r="41" spans="1:15" s="119" customFormat="1" ht="45">
      <c r="A41" s="341"/>
      <c r="B41" s="319"/>
      <c r="C41" s="205" t="s">
        <v>404</v>
      </c>
      <c r="D41" s="222">
        <f t="shared" si="26"/>
        <v>438.8</v>
      </c>
      <c r="E41" s="222">
        <v>0</v>
      </c>
      <c r="F41" s="222">
        <v>0</v>
      </c>
      <c r="G41" s="222">
        <v>438.8</v>
      </c>
      <c r="H41" s="222">
        <v>0</v>
      </c>
      <c r="I41" s="222">
        <v>0</v>
      </c>
      <c r="J41" s="319"/>
      <c r="K41" s="319"/>
      <c r="L41" s="205">
        <v>3000</v>
      </c>
      <c r="M41" s="128"/>
    </row>
    <row r="42" spans="1:15" s="119" customFormat="1" ht="146.25" customHeight="1">
      <c r="A42" s="342"/>
      <c r="B42" s="320"/>
      <c r="C42" s="205" t="s">
        <v>405</v>
      </c>
      <c r="D42" s="222">
        <f t="shared" si="26"/>
        <v>648.79999999999995</v>
      </c>
      <c r="E42" s="222">
        <v>0</v>
      </c>
      <c r="F42" s="222">
        <v>0</v>
      </c>
      <c r="G42" s="222">
        <v>648.79999999999995</v>
      </c>
      <c r="H42" s="222">
        <v>0</v>
      </c>
      <c r="I42" s="222">
        <v>0</v>
      </c>
      <c r="J42" s="320"/>
      <c r="K42" s="320"/>
      <c r="L42" s="205">
        <v>3000</v>
      </c>
      <c r="M42" s="128"/>
      <c r="O42" s="53"/>
    </row>
    <row r="43" spans="1:15" ht="28.5">
      <c r="A43" s="340" t="s">
        <v>356</v>
      </c>
      <c r="B43" s="318" t="s">
        <v>153</v>
      </c>
      <c r="C43" s="206" t="s">
        <v>319</v>
      </c>
      <c r="D43" s="207">
        <f>SUM(D44:D50)</f>
        <v>390</v>
      </c>
      <c r="E43" s="207">
        <f t="shared" ref="E43" si="27">SUM(E44:E50)</f>
        <v>0</v>
      </c>
      <c r="F43" s="207">
        <f t="shared" ref="F43" si="28">SUM(F44:F50)</f>
        <v>0</v>
      </c>
      <c r="G43" s="207">
        <f t="shared" ref="G43" si="29">SUM(G44:G50)</f>
        <v>390</v>
      </c>
      <c r="H43" s="207">
        <f t="shared" ref="H43" si="30">SUM(H44:H50)</f>
        <v>0</v>
      </c>
      <c r="I43" s="207">
        <f t="shared" ref="I43" si="31">SUM(I44:I50)</f>
        <v>0</v>
      </c>
      <c r="J43" s="318" t="s">
        <v>799</v>
      </c>
      <c r="K43" s="318" t="s">
        <v>359</v>
      </c>
      <c r="L43" s="206">
        <f>SUM(L44:L50)</f>
        <v>600</v>
      </c>
    </row>
    <row r="44" spans="1:15">
      <c r="A44" s="341"/>
      <c r="B44" s="319"/>
      <c r="C44" s="205" t="s">
        <v>11</v>
      </c>
      <c r="D44" s="222">
        <f>SUM(E44:I44)</f>
        <v>0</v>
      </c>
      <c r="E44" s="222">
        <v>0</v>
      </c>
      <c r="F44" s="222">
        <v>0</v>
      </c>
      <c r="G44" s="222">
        <v>0</v>
      </c>
      <c r="H44" s="222">
        <v>0</v>
      </c>
      <c r="I44" s="222">
        <v>0</v>
      </c>
      <c r="J44" s="319"/>
      <c r="K44" s="319"/>
      <c r="L44" s="205" t="s">
        <v>16</v>
      </c>
    </row>
    <row r="45" spans="1:15">
      <c r="A45" s="341"/>
      <c r="B45" s="319"/>
      <c r="C45" s="205" t="s">
        <v>12</v>
      </c>
      <c r="D45" s="222">
        <f>SUM(E45:I45)</f>
        <v>100</v>
      </c>
      <c r="E45" s="222">
        <v>0</v>
      </c>
      <c r="F45" s="222">
        <v>0</v>
      </c>
      <c r="G45" s="222">
        <v>100</v>
      </c>
      <c r="H45" s="222">
        <v>0</v>
      </c>
      <c r="I45" s="222">
        <v>0</v>
      </c>
      <c r="J45" s="319"/>
      <c r="K45" s="319"/>
      <c r="L45" s="205">
        <v>100</v>
      </c>
    </row>
    <row r="46" spans="1:15">
      <c r="A46" s="341"/>
      <c r="B46" s="319"/>
      <c r="C46" s="205" t="s">
        <v>13</v>
      </c>
      <c r="D46" s="222">
        <f t="shared" ref="D46:D50" si="32">SUM(E46:I46)</f>
        <v>100</v>
      </c>
      <c r="E46" s="222">
        <v>0</v>
      </c>
      <c r="F46" s="222">
        <v>0</v>
      </c>
      <c r="G46" s="222">
        <v>100</v>
      </c>
      <c r="H46" s="222">
        <v>0</v>
      </c>
      <c r="I46" s="222">
        <v>0</v>
      </c>
      <c r="J46" s="319"/>
      <c r="K46" s="319"/>
      <c r="L46" s="205">
        <v>100</v>
      </c>
    </row>
    <row r="47" spans="1:15">
      <c r="A47" s="341"/>
      <c r="B47" s="319"/>
      <c r="C47" s="205" t="s">
        <v>14</v>
      </c>
      <c r="D47" s="222">
        <f t="shared" si="32"/>
        <v>35</v>
      </c>
      <c r="E47" s="222">
        <v>0</v>
      </c>
      <c r="F47" s="222">
        <v>0</v>
      </c>
      <c r="G47" s="222">
        <v>35</v>
      </c>
      <c r="H47" s="222">
        <v>0</v>
      </c>
      <c r="I47" s="222">
        <v>0</v>
      </c>
      <c r="J47" s="319"/>
      <c r="K47" s="319"/>
      <c r="L47" s="205">
        <v>100</v>
      </c>
    </row>
    <row r="48" spans="1:15" s="152" customFormat="1" ht="14.25">
      <c r="A48" s="341"/>
      <c r="B48" s="319"/>
      <c r="C48" s="206" t="s">
        <v>15</v>
      </c>
      <c r="D48" s="207">
        <f t="shared" si="32"/>
        <v>85</v>
      </c>
      <c r="E48" s="207">
        <v>0</v>
      </c>
      <c r="F48" s="207">
        <v>0</v>
      </c>
      <c r="G48" s="207">
        <v>85</v>
      </c>
      <c r="H48" s="207">
        <v>0</v>
      </c>
      <c r="I48" s="207">
        <v>0</v>
      </c>
      <c r="J48" s="319"/>
      <c r="K48" s="319"/>
      <c r="L48" s="206">
        <v>100</v>
      </c>
      <c r="M48" s="151"/>
    </row>
    <row r="49" spans="1:13" s="119" customFormat="1" ht="45">
      <c r="A49" s="341"/>
      <c r="B49" s="319"/>
      <c r="C49" s="205" t="s">
        <v>404</v>
      </c>
      <c r="D49" s="222">
        <f t="shared" si="32"/>
        <v>35</v>
      </c>
      <c r="E49" s="222">
        <v>0</v>
      </c>
      <c r="F49" s="222">
        <v>0</v>
      </c>
      <c r="G49" s="222">
        <v>35</v>
      </c>
      <c r="H49" s="222">
        <v>0</v>
      </c>
      <c r="I49" s="222">
        <v>0</v>
      </c>
      <c r="J49" s="319"/>
      <c r="K49" s="319"/>
      <c r="L49" s="143">
        <v>100</v>
      </c>
      <c r="M49" s="128"/>
    </row>
    <row r="50" spans="1:13" s="119" customFormat="1" ht="79.5" customHeight="1">
      <c r="A50" s="342"/>
      <c r="B50" s="320"/>
      <c r="C50" s="205" t="s">
        <v>405</v>
      </c>
      <c r="D50" s="222">
        <f t="shared" si="32"/>
        <v>35</v>
      </c>
      <c r="E50" s="222">
        <v>0</v>
      </c>
      <c r="F50" s="222">
        <v>0</v>
      </c>
      <c r="G50" s="222">
        <v>35</v>
      </c>
      <c r="H50" s="222">
        <v>0</v>
      </c>
      <c r="I50" s="222">
        <v>0</v>
      </c>
      <c r="J50" s="320"/>
      <c r="K50" s="320"/>
      <c r="L50" s="143">
        <v>100</v>
      </c>
      <c r="M50" s="128"/>
    </row>
    <row r="51" spans="1:13" ht="28.5">
      <c r="A51" s="340" t="s">
        <v>358</v>
      </c>
      <c r="B51" s="318" t="s">
        <v>154</v>
      </c>
      <c r="C51" s="206" t="s">
        <v>319</v>
      </c>
      <c r="D51" s="207">
        <f>SUM(D52:D58)</f>
        <v>315</v>
      </c>
      <c r="E51" s="207">
        <f t="shared" ref="E51" si="33">SUM(E52:E58)</f>
        <v>0</v>
      </c>
      <c r="F51" s="207">
        <f t="shared" ref="F51" si="34">SUM(F52:F58)</f>
        <v>0</v>
      </c>
      <c r="G51" s="207">
        <f t="shared" ref="G51" si="35">SUM(G52:G58)</f>
        <v>315</v>
      </c>
      <c r="H51" s="207">
        <f t="shared" ref="H51" si="36">SUM(H52:H58)</f>
        <v>0</v>
      </c>
      <c r="I51" s="207">
        <f t="shared" ref="I51" si="37">SUM(I52:I58)</f>
        <v>0</v>
      </c>
      <c r="J51" s="318" t="s">
        <v>799</v>
      </c>
      <c r="K51" s="318" t="s">
        <v>361</v>
      </c>
      <c r="L51" s="206">
        <f>SUM(L52:L58)</f>
        <v>120</v>
      </c>
    </row>
    <row r="52" spans="1:13">
      <c r="A52" s="341"/>
      <c r="B52" s="319"/>
      <c r="C52" s="205" t="s">
        <v>11</v>
      </c>
      <c r="D52" s="222">
        <f>SUM(E52:I52)</f>
        <v>0</v>
      </c>
      <c r="E52" s="222">
        <v>0</v>
      </c>
      <c r="F52" s="222">
        <v>0</v>
      </c>
      <c r="G52" s="222">
        <v>0</v>
      </c>
      <c r="H52" s="222">
        <v>0</v>
      </c>
      <c r="I52" s="222">
        <v>0</v>
      </c>
      <c r="J52" s="319"/>
      <c r="K52" s="319"/>
      <c r="L52" s="205"/>
    </row>
    <row r="53" spans="1:13">
      <c r="A53" s="341"/>
      <c r="B53" s="319"/>
      <c r="C53" s="205" t="s">
        <v>12</v>
      </c>
      <c r="D53" s="222">
        <f>SUM(E53:I53)</f>
        <v>45</v>
      </c>
      <c r="E53" s="222">
        <v>0</v>
      </c>
      <c r="F53" s="222">
        <v>0</v>
      </c>
      <c r="G53" s="222">
        <v>45</v>
      </c>
      <c r="H53" s="222">
        <v>0</v>
      </c>
      <c r="I53" s="222">
        <v>0</v>
      </c>
      <c r="J53" s="319"/>
      <c r="K53" s="319"/>
      <c r="L53" s="205">
        <v>20</v>
      </c>
    </row>
    <row r="54" spans="1:13">
      <c r="A54" s="341"/>
      <c r="B54" s="319"/>
      <c r="C54" s="205" t="s">
        <v>13</v>
      </c>
      <c r="D54" s="222">
        <f t="shared" ref="D54:D58" si="38">SUM(E54:I54)</f>
        <v>45</v>
      </c>
      <c r="E54" s="222">
        <v>0</v>
      </c>
      <c r="F54" s="222">
        <v>0</v>
      </c>
      <c r="G54" s="222">
        <v>45</v>
      </c>
      <c r="H54" s="222">
        <v>0</v>
      </c>
      <c r="I54" s="222">
        <v>0</v>
      </c>
      <c r="J54" s="319"/>
      <c r="K54" s="319"/>
      <c r="L54" s="205">
        <v>20</v>
      </c>
    </row>
    <row r="55" spans="1:13">
      <c r="A55" s="341"/>
      <c r="B55" s="319"/>
      <c r="C55" s="205" t="s">
        <v>14</v>
      </c>
      <c r="D55" s="222">
        <f t="shared" si="38"/>
        <v>45</v>
      </c>
      <c r="E55" s="222">
        <v>0</v>
      </c>
      <c r="F55" s="222">
        <v>0</v>
      </c>
      <c r="G55" s="222">
        <v>45</v>
      </c>
      <c r="H55" s="222">
        <v>0</v>
      </c>
      <c r="I55" s="222">
        <v>0</v>
      </c>
      <c r="J55" s="319"/>
      <c r="K55" s="319"/>
      <c r="L55" s="205">
        <v>20</v>
      </c>
    </row>
    <row r="56" spans="1:13">
      <c r="A56" s="341"/>
      <c r="B56" s="319"/>
      <c r="C56" s="205" t="s">
        <v>15</v>
      </c>
      <c r="D56" s="222">
        <f t="shared" si="38"/>
        <v>90</v>
      </c>
      <c r="E56" s="222">
        <v>0</v>
      </c>
      <c r="F56" s="222">
        <v>0</v>
      </c>
      <c r="G56" s="222">
        <v>90</v>
      </c>
      <c r="H56" s="222">
        <v>0</v>
      </c>
      <c r="I56" s="222">
        <v>0</v>
      </c>
      <c r="J56" s="319"/>
      <c r="K56" s="319"/>
      <c r="L56" s="205">
        <v>20</v>
      </c>
    </row>
    <row r="57" spans="1:13" s="119" customFormat="1" ht="45">
      <c r="A57" s="341"/>
      <c r="B57" s="319"/>
      <c r="C57" s="205" t="s">
        <v>404</v>
      </c>
      <c r="D57" s="222">
        <f t="shared" si="38"/>
        <v>45</v>
      </c>
      <c r="E57" s="222">
        <v>0</v>
      </c>
      <c r="F57" s="222">
        <v>0</v>
      </c>
      <c r="G57" s="222">
        <v>45</v>
      </c>
      <c r="H57" s="222">
        <v>0</v>
      </c>
      <c r="I57" s="222">
        <v>0</v>
      </c>
      <c r="J57" s="319"/>
      <c r="K57" s="319"/>
      <c r="L57" s="205">
        <v>20</v>
      </c>
      <c r="M57" s="128"/>
    </row>
    <row r="58" spans="1:13" s="119" customFormat="1" ht="82.5" customHeight="1">
      <c r="A58" s="342"/>
      <c r="B58" s="320"/>
      <c r="C58" s="205" t="s">
        <v>405</v>
      </c>
      <c r="D58" s="222">
        <f t="shared" si="38"/>
        <v>45</v>
      </c>
      <c r="E58" s="222">
        <v>0</v>
      </c>
      <c r="F58" s="222">
        <v>0</v>
      </c>
      <c r="G58" s="222">
        <v>45</v>
      </c>
      <c r="H58" s="222">
        <v>0</v>
      </c>
      <c r="I58" s="222">
        <v>0</v>
      </c>
      <c r="J58" s="320"/>
      <c r="K58" s="320"/>
      <c r="L58" s="205">
        <v>20</v>
      </c>
      <c r="M58" s="128"/>
    </row>
    <row r="59" spans="1:13" ht="28.5">
      <c r="A59" s="340" t="s">
        <v>360</v>
      </c>
      <c r="B59" s="318" t="s">
        <v>155</v>
      </c>
      <c r="C59" s="206" t="s">
        <v>319</v>
      </c>
      <c r="D59" s="207">
        <f>SUM(D60:D66)</f>
        <v>2335</v>
      </c>
      <c r="E59" s="207">
        <f t="shared" ref="E59" si="39">SUM(E60:E66)</f>
        <v>0</v>
      </c>
      <c r="F59" s="207">
        <f t="shared" ref="F59" si="40">SUM(F60:F66)</f>
        <v>0</v>
      </c>
      <c r="G59" s="207">
        <f t="shared" ref="G59" si="41">SUM(G60:G66)</f>
        <v>2335</v>
      </c>
      <c r="H59" s="207">
        <f t="shared" ref="H59" si="42">SUM(H60:H66)</f>
        <v>0</v>
      </c>
      <c r="I59" s="207">
        <f t="shared" ref="I59" si="43">SUM(I60:I66)</f>
        <v>0</v>
      </c>
      <c r="J59" s="318" t="s">
        <v>800</v>
      </c>
      <c r="K59" s="318" t="s">
        <v>363</v>
      </c>
      <c r="L59" s="206">
        <f>SUM(L60:L66)</f>
        <v>76</v>
      </c>
    </row>
    <row r="60" spans="1:13">
      <c r="A60" s="341"/>
      <c r="B60" s="319"/>
      <c r="C60" s="205" t="s">
        <v>11</v>
      </c>
      <c r="D60" s="222">
        <f>SUM(E60:I60)</f>
        <v>0</v>
      </c>
      <c r="E60" s="222">
        <v>0</v>
      </c>
      <c r="F60" s="222">
        <v>0</v>
      </c>
      <c r="G60" s="222">
        <v>0</v>
      </c>
      <c r="H60" s="222">
        <v>0</v>
      </c>
      <c r="I60" s="222">
        <v>0</v>
      </c>
      <c r="J60" s="319"/>
      <c r="K60" s="319"/>
      <c r="L60" s="205"/>
    </row>
    <row r="61" spans="1:13">
      <c r="A61" s="341"/>
      <c r="B61" s="319"/>
      <c r="C61" s="205" t="s">
        <v>12</v>
      </c>
      <c r="D61" s="222">
        <f>SUM(E61:I61)</f>
        <v>580</v>
      </c>
      <c r="E61" s="222">
        <v>0</v>
      </c>
      <c r="F61" s="222">
        <v>0</v>
      </c>
      <c r="G61" s="222">
        <v>580</v>
      </c>
      <c r="H61" s="222">
        <v>0</v>
      </c>
      <c r="I61" s="222">
        <v>0</v>
      </c>
      <c r="J61" s="319"/>
      <c r="K61" s="319"/>
      <c r="L61" s="205">
        <v>19</v>
      </c>
    </row>
    <row r="62" spans="1:13">
      <c r="A62" s="341"/>
      <c r="B62" s="319"/>
      <c r="C62" s="205" t="s">
        <v>13</v>
      </c>
      <c r="D62" s="222">
        <f t="shared" ref="D62:D66" si="44">SUM(E62:I62)</f>
        <v>580</v>
      </c>
      <c r="E62" s="222">
        <v>0</v>
      </c>
      <c r="F62" s="222">
        <v>0</v>
      </c>
      <c r="G62" s="222">
        <v>580</v>
      </c>
      <c r="H62" s="222">
        <v>0</v>
      </c>
      <c r="I62" s="222">
        <v>0</v>
      </c>
      <c r="J62" s="319"/>
      <c r="K62" s="319"/>
      <c r="L62" s="205">
        <v>19</v>
      </c>
    </row>
    <row r="63" spans="1:13">
      <c r="A63" s="341"/>
      <c r="B63" s="319"/>
      <c r="C63" s="205" t="s">
        <v>14</v>
      </c>
      <c r="D63" s="222">
        <f t="shared" si="44"/>
        <v>595</v>
      </c>
      <c r="E63" s="222">
        <v>0</v>
      </c>
      <c r="F63" s="222">
        <v>0</v>
      </c>
      <c r="G63" s="222">
        <v>595</v>
      </c>
      <c r="H63" s="222">
        <v>0</v>
      </c>
      <c r="I63" s="222">
        <v>0</v>
      </c>
      <c r="J63" s="319"/>
      <c r="K63" s="319"/>
      <c r="L63" s="205">
        <v>19</v>
      </c>
    </row>
    <row r="64" spans="1:13" s="152" customFormat="1" ht="14.25">
      <c r="A64" s="341"/>
      <c r="B64" s="319"/>
      <c r="C64" s="206" t="s">
        <v>15</v>
      </c>
      <c r="D64" s="207">
        <f t="shared" si="44"/>
        <v>580</v>
      </c>
      <c r="E64" s="207">
        <v>0</v>
      </c>
      <c r="F64" s="207">
        <v>0</v>
      </c>
      <c r="G64" s="207">
        <v>580</v>
      </c>
      <c r="H64" s="207">
        <v>0</v>
      </c>
      <c r="I64" s="207">
        <v>0</v>
      </c>
      <c r="J64" s="319"/>
      <c r="K64" s="319"/>
      <c r="L64" s="206">
        <v>19</v>
      </c>
      <c r="M64" s="151"/>
    </row>
    <row r="65" spans="1:13" s="119" customFormat="1" ht="45">
      <c r="A65" s="341"/>
      <c r="B65" s="319"/>
      <c r="C65" s="205" t="s">
        <v>404</v>
      </c>
      <c r="D65" s="222">
        <f t="shared" si="44"/>
        <v>0</v>
      </c>
      <c r="E65" s="222">
        <v>0</v>
      </c>
      <c r="F65" s="222">
        <v>0</v>
      </c>
      <c r="G65" s="222">
        <v>0</v>
      </c>
      <c r="H65" s="222">
        <v>0</v>
      </c>
      <c r="I65" s="222">
        <v>0</v>
      </c>
      <c r="J65" s="319"/>
      <c r="K65" s="319"/>
      <c r="L65" s="143"/>
      <c r="M65" s="128"/>
    </row>
    <row r="66" spans="1:13" s="119" customFormat="1" ht="189.75" customHeight="1">
      <c r="A66" s="342"/>
      <c r="B66" s="320"/>
      <c r="C66" s="205" t="s">
        <v>405</v>
      </c>
      <c r="D66" s="222">
        <f t="shared" si="44"/>
        <v>0</v>
      </c>
      <c r="E66" s="222">
        <v>0</v>
      </c>
      <c r="F66" s="222">
        <v>0</v>
      </c>
      <c r="G66" s="222">
        <v>0</v>
      </c>
      <c r="H66" s="222">
        <v>0</v>
      </c>
      <c r="I66" s="222">
        <v>0</v>
      </c>
      <c r="J66" s="320"/>
      <c r="K66" s="320"/>
      <c r="L66" s="143"/>
      <c r="M66" s="128"/>
    </row>
    <row r="67" spans="1:13" ht="36" customHeight="1">
      <c r="A67" s="340" t="s">
        <v>362</v>
      </c>
      <c r="B67" s="318" t="s">
        <v>156</v>
      </c>
      <c r="C67" s="206" t="s">
        <v>319</v>
      </c>
      <c r="D67" s="207">
        <f t="shared" ref="D67:I67" si="45">SUM(D68:D74)</f>
        <v>1110.5</v>
      </c>
      <c r="E67" s="207">
        <f t="shared" si="45"/>
        <v>0</v>
      </c>
      <c r="F67" s="207">
        <f t="shared" si="45"/>
        <v>0</v>
      </c>
      <c r="G67" s="207">
        <f t="shared" si="45"/>
        <v>1110.5</v>
      </c>
      <c r="H67" s="207">
        <f t="shared" si="45"/>
        <v>0</v>
      </c>
      <c r="I67" s="207">
        <f t="shared" si="45"/>
        <v>0</v>
      </c>
      <c r="J67" s="318" t="s">
        <v>978</v>
      </c>
      <c r="K67" s="318" t="s">
        <v>352</v>
      </c>
      <c r="L67" s="206">
        <f>SUM(L68:L74)</f>
        <v>1000</v>
      </c>
    </row>
    <row r="68" spans="1:13" ht="22.5" customHeight="1">
      <c r="A68" s="341"/>
      <c r="B68" s="319"/>
      <c r="C68" s="205" t="s">
        <v>11</v>
      </c>
      <c r="D68" s="222">
        <f>SUM(E68:I68)</f>
        <v>0</v>
      </c>
      <c r="E68" s="222">
        <v>0</v>
      </c>
      <c r="F68" s="222">
        <v>0</v>
      </c>
      <c r="G68" s="222">
        <v>0</v>
      </c>
      <c r="H68" s="222">
        <v>0</v>
      </c>
      <c r="I68" s="222">
        <v>0</v>
      </c>
      <c r="J68" s="319"/>
      <c r="K68" s="319"/>
      <c r="L68" s="205"/>
    </row>
    <row r="69" spans="1:13" ht="22.5" customHeight="1">
      <c r="A69" s="341"/>
      <c r="B69" s="319"/>
      <c r="C69" s="205" t="s">
        <v>12</v>
      </c>
      <c r="D69" s="222">
        <f>SUM(E69:I69)</f>
        <v>0</v>
      </c>
      <c r="E69" s="222">
        <v>0</v>
      </c>
      <c r="F69" s="222">
        <v>0</v>
      </c>
      <c r="G69" s="222">
        <v>0</v>
      </c>
      <c r="H69" s="222">
        <v>0</v>
      </c>
      <c r="I69" s="222">
        <v>0</v>
      </c>
      <c r="J69" s="319"/>
      <c r="K69" s="319"/>
      <c r="L69" s="205"/>
    </row>
    <row r="70" spans="1:13" ht="30.75" customHeight="1">
      <c r="A70" s="341"/>
      <c r="B70" s="319"/>
      <c r="C70" s="205" t="s">
        <v>13</v>
      </c>
      <c r="D70" s="222">
        <f t="shared" ref="D70:D73" si="46">SUM(E70:I70)</f>
        <v>185</v>
      </c>
      <c r="E70" s="222">
        <v>0</v>
      </c>
      <c r="F70" s="222">
        <v>0</v>
      </c>
      <c r="G70" s="222">
        <v>185</v>
      </c>
      <c r="H70" s="222">
        <v>0</v>
      </c>
      <c r="I70" s="222">
        <v>0</v>
      </c>
      <c r="J70" s="319"/>
      <c r="K70" s="319"/>
      <c r="L70" s="205">
        <v>200</v>
      </c>
    </row>
    <row r="71" spans="1:13">
      <c r="A71" s="341"/>
      <c r="B71" s="319"/>
      <c r="C71" s="205" t="s">
        <v>14</v>
      </c>
      <c r="D71" s="222">
        <f>SUM(E71:I71)</f>
        <v>278</v>
      </c>
      <c r="E71" s="222">
        <v>0</v>
      </c>
      <c r="F71" s="222">
        <v>0</v>
      </c>
      <c r="G71" s="222">
        <v>278</v>
      </c>
      <c r="H71" s="222">
        <v>0</v>
      </c>
      <c r="I71" s="222">
        <v>0</v>
      </c>
      <c r="J71" s="319"/>
      <c r="K71" s="319"/>
      <c r="L71" s="205">
        <v>200</v>
      </c>
    </row>
    <row r="72" spans="1:13" s="152" customFormat="1" ht="14.25">
      <c r="A72" s="341"/>
      <c r="B72" s="319"/>
      <c r="C72" s="206" t="s">
        <v>15</v>
      </c>
      <c r="D72" s="207">
        <f t="shared" si="46"/>
        <v>277.5</v>
      </c>
      <c r="E72" s="207">
        <v>0</v>
      </c>
      <c r="F72" s="207">
        <v>0</v>
      </c>
      <c r="G72" s="207">
        <v>277.5</v>
      </c>
      <c r="H72" s="207">
        <v>0</v>
      </c>
      <c r="I72" s="207">
        <v>0</v>
      </c>
      <c r="J72" s="319"/>
      <c r="K72" s="319"/>
      <c r="L72" s="206">
        <v>200</v>
      </c>
      <c r="M72" s="151"/>
    </row>
    <row r="73" spans="1:13" s="119" customFormat="1" ht="45">
      <c r="A73" s="341"/>
      <c r="B73" s="319"/>
      <c r="C73" s="205" t="s">
        <v>404</v>
      </c>
      <c r="D73" s="222">
        <f t="shared" si="46"/>
        <v>185</v>
      </c>
      <c r="E73" s="222">
        <v>0</v>
      </c>
      <c r="F73" s="222">
        <v>0</v>
      </c>
      <c r="G73" s="222">
        <v>185</v>
      </c>
      <c r="H73" s="222">
        <v>0</v>
      </c>
      <c r="I73" s="222">
        <v>0</v>
      </c>
      <c r="J73" s="319"/>
      <c r="K73" s="319"/>
      <c r="L73" s="205">
        <v>200</v>
      </c>
      <c r="M73" s="128"/>
    </row>
    <row r="74" spans="1:13" s="119" customFormat="1" ht="77.25" customHeight="1">
      <c r="A74" s="342"/>
      <c r="B74" s="320"/>
      <c r="C74" s="205" t="s">
        <v>405</v>
      </c>
      <c r="D74" s="222">
        <f>SUM(E74:I74)</f>
        <v>185</v>
      </c>
      <c r="E74" s="222">
        <v>0</v>
      </c>
      <c r="F74" s="222">
        <v>0</v>
      </c>
      <c r="G74" s="222">
        <v>185</v>
      </c>
      <c r="H74" s="222">
        <v>0</v>
      </c>
      <c r="I74" s="222">
        <v>0</v>
      </c>
      <c r="J74" s="320"/>
      <c r="K74" s="320"/>
      <c r="L74" s="205">
        <v>200</v>
      </c>
      <c r="M74" s="128"/>
    </row>
    <row r="75" spans="1:13" s="119" customFormat="1" ht="28.5">
      <c r="A75" s="340" t="s">
        <v>592</v>
      </c>
      <c r="B75" s="318" t="s">
        <v>586</v>
      </c>
      <c r="C75" s="206" t="s">
        <v>319</v>
      </c>
      <c r="D75" s="207">
        <f>D76+D77+D78+D79+D80+D81+D82</f>
        <v>710.69999999999993</v>
      </c>
      <c r="E75" s="207">
        <f t="shared" ref="E75:I75" si="47">E76+E77+E78+E79+E80+E81+E82</f>
        <v>0</v>
      </c>
      <c r="F75" s="207">
        <f t="shared" si="47"/>
        <v>0</v>
      </c>
      <c r="G75" s="207">
        <f t="shared" si="47"/>
        <v>710.69999999999993</v>
      </c>
      <c r="H75" s="207">
        <f t="shared" si="47"/>
        <v>0</v>
      </c>
      <c r="I75" s="207">
        <f t="shared" si="47"/>
        <v>0</v>
      </c>
      <c r="J75" s="318" t="s">
        <v>673</v>
      </c>
      <c r="K75" s="318" t="s">
        <v>294</v>
      </c>
      <c r="L75" s="205">
        <v>1</v>
      </c>
      <c r="M75" s="128"/>
    </row>
    <row r="76" spans="1:13" s="119" customFormat="1">
      <c r="A76" s="396"/>
      <c r="B76" s="396"/>
      <c r="C76" s="205" t="s">
        <v>11</v>
      </c>
      <c r="D76" s="222">
        <f>E76+F76+G76+H76+I76</f>
        <v>0</v>
      </c>
      <c r="E76" s="222">
        <v>0</v>
      </c>
      <c r="F76" s="222">
        <v>0</v>
      </c>
      <c r="G76" s="222">
        <v>0</v>
      </c>
      <c r="H76" s="222">
        <v>0</v>
      </c>
      <c r="I76" s="222">
        <v>0</v>
      </c>
      <c r="J76" s="396"/>
      <c r="K76" s="396"/>
      <c r="L76" s="205"/>
      <c r="M76" s="128"/>
    </row>
    <row r="77" spans="1:13" s="119" customFormat="1">
      <c r="A77" s="396"/>
      <c r="B77" s="396"/>
      <c r="C77" s="205" t="s">
        <v>12</v>
      </c>
      <c r="D77" s="222">
        <f t="shared" ref="D77:D82" si="48">E77+F77+G77+H77+I77</f>
        <v>0</v>
      </c>
      <c r="E77" s="222">
        <v>0</v>
      </c>
      <c r="F77" s="222">
        <v>0</v>
      </c>
      <c r="G77" s="222">
        <v>0</v>
      </c>
      <c r="H77" s="222">
        <v>0</v>
      </c>
      <c r="I77" s="222">
        <v>0</v>
      </c>
      <c r="J77" s="396"/>
      <c r="K77" s="396"/>
      <c r="L77" s="205"/>
      <c r="M77" s="128"/>
    </row>
    <row r="78" spans="1:13" s="119" customFormat="1">
      <c r="A78" s="396"/>
      <c r="B78" s="396"/>
      <c r="C78" s="205" t="s">
        <v>13</v>
      </c>
      <c r="D78" s="222">
        <f t="shared" si="48"/>
        <v>0</v>
      </c>
      <c r="E78" s="222">
        <v>0</v>
      </c>
      <c r="F78" s="222">
        <v>0</v>
      </c>
      <c r="G78" s="222">
        <v>0</v>
      </c>
      <c r="H78" s="222">
        <v>0</v>
      </c>
      <c r="I78" s="222">
        <v>0</v>
      </c>
      <c r="J78" s="396"/>
      <c r="K78" s="396"/>
      <c r="L78" s="205"/>
      <c r="M78" s="128"/>
    </row>
    <row r="79" spans="1:13" s="119" customFormat="1">
      <c r="A79" s="396"/>
      <c r="B79" s="396"/>
      <c r="C79" s="205" t="s">
        <v>14</v>
      </c>
      <c r="D79" s="222">
        <f t="shared" si="48"/>
        <v>131.5</v>
      </c>
      <c r="E79" s="222">
        <v>0</v>
      </c>
      <c r="F79" s="222">
        <v>0</v>
      </c>
      <c r="G79" s="222">
        <v>131.5</v>
      </c>
      <c r="H79" s="222">
        <v>0</v>
      </c>
      <c r="I79" s="222">
        <v>0</v>
      </c>
      <c r="J79" s="396"/>
      <c r="K79" s="396"/>
      <c r="L79" s="205">
        <v>1</v>
      </c>
      <c r="M79" s="128"/>
    </row>
    <row r="80" spans="1:13" s="126" customFormat="1">
      <c r="A80" s="396"/>
      <c r="B80" s="396"/>
      <c r="C80" s="206" t="s">
        <v>15</v>
      </c>
      <c r="D80" s="207">
        <f t="shared" si="48"/>
        <v>228.4</v>
      </c>
      <c r="E80" s="207">
        <v>0</v>
      </c>
      <c r="F80" s="207">
        <v>0</v>
      </c>
      <c r="G80" s="207">
        <v>228.4</v>
      </c>
      <c r="H80" s="207">
        <v>0</v>
      </c>
      <c r="I80" s="207">
        <v>0</v>
      </c>
      <c r="J80" s="396"/>
      <c r="K80" s="396"/>
      <c r="L80" s="206">
        <v>1</v>
      </c>
      <c r="M80" s="153"/>
    </row>
    <row r="81" spans="1:13" s="119" customFormat="1" ht="45">
      <c r="A81" s="396"/>
      <c r="B81" s="396"/>
      <c r="C81" s="205" t="s">
        <v>404</v>
      </c>
      <c r="D81" s="222">
        <f t="shared" si="48"/>
        <v>175.4</v>
      </c>
      <c r="E81" s="222">
        <v>0</v>
      </c>
      <c r="F81" s="222">
        <v>0</v>
      </c>
      <c r="G81" s="222">
        <v>175.4</v>
      </c>
      <c r="H81" s="222">
        <v>0</v>
      </c>
      <c r="I81" s="222">
        <v>0</v>
      </c>
      <c r="J81" s="396"/>
      <c r="K81" s="396"/>
      <c r="L81" s="205">
        <v>1</v>
      </c>
      <c r="M81" s="128"/>
    </row>
    <row r="82" spans="1:13" s="119" customFormat="1" ht="55.5" customHeight="1">
      <c r="A82" s="397"/>
      <c r="B82" s="397"/>
      <c r="C82" s="205" t="s">
        <v>405</v>
      </c>
      <c r="D82" s="222">
        <f t="shared" si="48"/>
        <v>175.4</v>
      </c>
      <c r="E82" s="222">
        <v>0</v>
      </c>
      <c r="F82" s="222">
        <v>0</v>
      </c>
      <c r="G82" s="222">
        <v>175.4</v>
      </c>
      <c r="H82" s="222">
        <v>0</v>
      </c>
      <c r="I82" s="222">
        <v>0</v>
      </c>
      <c r="J82" s="397"/>
      <c r="K82" s="397"/>
      <c r="L82" s="205">
        <v>1</v>
      </c>
      <c r="M82" s="128"/>
    </row>
    <row r="83" spans="1:13" s="119" customFormat="1" ht="28.5">
      <c r="A83" s="340" t="s">
        <v>591</v>
      </c>
      <c r="B83" s="318" t="s">
        <v>588</v>
      </c>
      <c r="C83" s="206" t="s">
        <v>319</v>
      </c>
      <c r="D83" s="207">
        <f>D84+D85+D86+D87+D88+D89+D90</f>
        <v>1058.9000000000001</v>
      </c>
      <c r="E83" s="207">
        <f t="shared" ref="E83:H83" si="49">E84+E85+E86+E87+E88+E89+E90</f>
        <v>0</v>
      </c>
      <c r="F83" s="207">
        <f t="shared" si="49"/>
        <v>0</v>
      </c>
      <c r="G83" s="207">
        <f t="shared" si="49"/>
        <v>1058.9000000000001</v>
      </c>
      <c r="H83" s="207">
        <f t="shared" si="49"/>
        <v>0</v>
      </c>
      <c r="I83" s="207">
        <f>I84+I85+I86+I87+I88+I89+I90</f>
        <v>0</v>
      </c>
      <c r="J83" s="318" t="s">
        <v>673</v>
      </c>
      <c r="K83" s="318" t="s">
        <v>294</v>
      </c>
      <c r="L83" s="205">
        <v>1</v>
      </c>
      <c r="M83" s="128"/>
    </row>
    <row r="84" spans="1:13" s="119" customFormat="1">
      <c r="A84" s="396"/>
      <c r="B84" s="396"/>
      <c r="C84" s="205" t="s">
        <v>11</v>
      </c>
      <c r="D84" s="222">
        <f>E84+F84+G84+H84+I84</f>
        <v>0</v>
      </c>
      <c r="E84" s="222">
        <v>0</v>
      </c>
      <c r="F84" s="222">
        <v>0</v>
      </c>
      <c r="G84" s="222">
        <v>0</v>
      </c>
      <c r="H84" s="222">
        <v>0</v>
      </c>
      <c r="I84" s="222">
        <v>0</v>
      </c>
      <c r="J84" s="396"/>
      <c r="K84" s="396"/>
      <c r="L84" s="205"/>
      <c r="M84" s="128"/>
    </row>
    <row r="85" spans="1:13" s="119" customFormat="1">
      <c r="A85" s="396"/>
      <c r="B85" s="396"/>
      <c r="C85" s="205" t="s">
        <v>12</v>
      </c>
      <c r="D85" s="222">
        <f t="shared" ref="D85:D90" si="50">E85+F85+G85+H85+I85</f>
        <v>0</v>
      </c>
      <c r="E85" s="222">
        <v>0</v>
      </c>
      <c r="F85" s="222">
        <v>0</v>
      </c>
      <c r="G85" s="222">
        <v>0</v>
      </c>
      <c r="H85" s="222">
        <v>0</v>
      </c>
      <c r="I85" s="222">
        <v>0</v>
      </c>
      <c r="J85" s="396"/>
      <c r="K85" s="396"/>
      <c r="L85" s="205"/>
      <c r="M85" s="128"/>
    </row>
    <row r="86" spans="1:13" s="119" customFormat="1">
      <c r="A86" s="396"/>
      <c r="B86" s="396"/>
      <c r="C86" s="205" t="s">
        <v>13</v>
      </c>
      <c r="D86" s="222">
        <f t="shared" si="50"/>
        <v>0</v>
      </c>
      <c r="E86" s="222">
        <v>0</v>
      </c>
      <c r="F86" s="222">
        <v>0</v>
      </c>
      <c r="G86" s="222">
        <v>0</v>
      </c>
      <c r="H86" s="222">
        <v>0</v>
      </c>
      <c r="I86" s="222">
        <v>0</v>
      </c>
      <c r="J86" s="396"/>
      <c r="K86" s="396"/>
      <c r="L86" s="205"/>
      <c r="M86" s="128"/>
    </row>
    <row r="87" spans="1:13" s="119" customFormat="1">
      <c r="A87" s="396"/>
      <c r="B87" s="396"/>
      <c r="C87" s="205" t="s">
        <v>14</v>
      </c>
      <c r="D87" s="222">
        <f t="shared" si="50"/>
        <v>210.4</v>
      </c>
      <c r="E87" s="222">
        <v>0</v>
      </c>
      <c r="F87" s="222">
        <v>0</v>
      </c>
      <c r="G87" s="222">
        <v>210.4</v>
      </c>
      <c r="H87" s="222">
        <v>0</v>
      </c>
      <c r="I87" s="222">
        <v>0</v>
      </c>
      <c r="J87" s="396"/>
      <c r="K87" s="396"/>
      <c r="L87" s="205">
        <v>1</v>
      </c>
      <c r="M87" s="128"/>
    </row>
    <row r="88" spans="1:13" s="126" customFormat="1">
      <c r="A88" s="396"/>
      <c r="B88" s="396"/>
      <c r="C88" s="206" t="s">
        <v>15</v>
      </c>
      <c r="D88" s="207">
        <f t="shared" si="50"/>
        <v>287.5</v>
      </c>
      <c r="E88" s="207">
        <v>0</v>
      </c>
      <c r="F88" s="207">
        <v>0</v>
      </c>
      <c r="G88" s="207">
        <v>287.5</v>
      </c>
      <c r="H88" s="207">
        <v>0</v>
      </c>
      <c r="I88" s="207">
        <v>0</v>
      </c>
      <c r="J88" s="396"/>
      <c r="K88" s="396"/>
      <c r="L88" s="206">
        <v>1</v>
      </c>
      <c r="M88" s="153"/>
    </row>
    <row r="89" spans="1:13" s="119" customFormat="1" ht="45">
      <c r="A89" s="396"/>
      <c r="B89" s="396"/>
      <c r="C89" s="205" t="s">
        <v>404</v>
      </c>
      <c r="D89" s="222">
        <f t="shared" si="50"/>
        <v>280.5</v>
      </c>
      <c r="E89" s="222">
        <v>0</v>
      </c>
      <c r="F89" s="222">
        <v>0</v>
      </c>
      <c r="G89" s="222">
        <v>280.5</v>
      </c>
      <c r="H89" s="222">
        <v>0</v>
      </c>
      <c r="I89" s="222">
        <v>0</v>
      </c>
      <c r="J89" s="396"/>
      <c r="K89" s="396"/>
      <c r="L89" s="205">
        <v>1</v>
      </c>
      <c r="M89" s="128"/>
    </row>
    <row r="90" spans="1:13" s="119" customFormat="1" ht="45.75" customHeight="1">
      <c r="A90" s="397"/>
      <c r="B90" s="397"/>
      <c r="C90" s="205" t="s">
        <v>405</v>
      </c>
      <c r="D90" s="222">
        <f t="shared" si="50"/>
        <v>280.5</v>
      </c>
      <c r="E90" s="222">
        <v>0</v>
      </c>
      <c r="F90" s="222">
        <v>0</v>
      </c>
      <c r="G90" s="222">
        <v>280.5</v>
      </c>
      <c r="H90" s="222">
        <v>0</v>
      </c>
      <c r="I90" s="222">
        <v>0</v>
      </c>
      <c r="J90" s="397"/>
      <c r="K90" s="397"/>
      <c r="L90" s="205">
        <v>1</v>
      </c>
      <c r="M90" s="128"/>
    </row>
    <row r="91" spans="1:13" s="119" customFormat="1" ht="28.5">
      <c r="A91" s="340" t="s">
        <v>593</v>
      </c>
      <c r="B91" s="489" t="s">
        <v>590</v>
      </c>
      <c r="C91" s="206" t="s">
        <v>319</v>
      </c>
      <c r="D91" s="207">
        <f>D92+D93+D94+D95+D96+D97+D98</f>
        <v>1682.5</v>
      </c>
      <c r="E91" s="207">
        <f t="shared" ref="E91:I91" si="51">E92+E93+E94+E95+E96+E97+E98</f>
        <v>0</v>
      </c>
      <c r="F91" s="207">
        <f t="shared" si="51"/>
        <v>0</v>
      </c>
      <c r="G91" s="207">
        <f t="shared" si="51"/>
        <v>1682.5</v>
      </c>
      <c r="H91" s="207">
        <f t="shared" si="51"/>
        <v>0</v>
      </c>
      <c r="I91" s="207">
        <f t="shared" si="51"/>
        <v>0</v>
      </c>
      <c r="J91" s="318" t="s">
        <v>673</v>
      </c>
      <c r="K91" s="489" t="s">
        <v>294</v>
      </c>
      <c r="L91" s="205">
        <v>1</v>
      </c>
      <c r="M91" s="128"/>
    </row>
    <row r="92" spans="1:13" s="119" customFormat="1">
      <c r="A92" s="396"/>
      <c r="B92" s="490"/>
      <c r="C92" s="205" t="s">
        <v>11</v>
      </c>
      <c r="D92" s="222">
        <f>E92+F92+G92+H92+I92</f>
        <v>0</v>
      </c>
      <c r="E92" s="222">
        <v>0</v>
      </c>
      <c r="F92" s="222">
        <v>0</v>
      </c>
      <c r="G92" s="222">
        <v>0</v>
      </c>
      <c r="H92" s="222">
        <v>0</v>
      </c>
      <c r="I92" s="222">
        <v>0</v>
      </c>
      <c r="J92" s="396"/>
      <c r="K92" s="490"/>
      <c r="L92" s="205"/>
      <c r="M92" s="128"/>
    </row>
    <row r="93" spans="1:13" s="119" customFormat="1">
      <c r="A93" s="396"/>
      <c r="B93" s="490"/>
      <c r="C93" s="205" t="s">
        <v>12</v>
      </c>
      <c r="D93" s="222">
        <f t="shared" ref="D93:D98" si="52">E93+F93+G93+H93+I93</f>
        <v>0</v>
      </c>
      <c r="E93" s="222">
        <v>0</v>
      </c>
      <c r="F93" s="222">
        <v>0</v>
      </c>
      <c r="G93" s="222">
        <v>0</v>
      </c>
      <c r="H93" s="222">
        <v>0</v>
      </c>
      <c r="I93" s="222">
        <v>0</v>
      </c>
      <c r="J93" s="396"/>
      <c r="K93" s="490"/>
      <c r="L93" s="205"/>
      <c r="M93" s="128"/>
    </row>
    <row r="94" spans="1:13" s="119" customFormat="1">
      <c r="A94" s="396"/>
      <c r="B94" s="490"/>
      <c r="C94" s="205" t="s">
        <v>13</v>
      </c>
      <c r="D94" s="222">
        <f t="shared" si="52"/>
        <v>0</v>
      </c>
      <c r="E94" s="222">
        <v>0</v>
      </c>
      <c r="F94" s="222">
        <v>0</v>
      </c>
      <c r="G94" s="222">
        <v>0</v>
      </c>
      <c r="H94" s="222">
        <v>0</v>
      </c>
      <c r="I94" s="222">
        <v>0</v>
      </c>
      <c r="J94" s="396"/>
      <c r="K94" s="490"/>
      <c r="L94" s="205"/>
      <c r="M94" s="128"/>
    </row>
    <row r="95" spans="1:13" s="119" customFormat="1">
      <c r="A95" s="396"/>
      <c r="B95" s="490"/>
      <c r="C95" s="205" t="s">
        <v>14</v>
      </c>
      <c r="D95" s="222">
        <f t="shared" si="52"/>
        <v>338.4</v>
      </c>
      <c r="E95" s="222">
        <v>0</v>
      </c>
      <c r="F95" s="222">
        <v>0</v>
      </c>
      <c r="G95" s="222">
        <v>338.4</v>
      </c>
      <c r="H95" s="222">
        <v>0</v>
      </c>
      <c r="I95" s="222">
        <v>0</v>
      </c>
      <c r="J95" s="396"/>
      <c r="K95" s="490"/>
      <c r="L95" s="205">
        <v>1</v>
      </c>
      <c r="M95" s="128"/>
    </row>
    <row r="96" spans="1:13" s="126" customFormat="1" ht="20.25" customHeight="1">
      <c r="A96" s="396"/>
      <c r="B96" s="490"/>
      <c r="C96" s="206" t="s">
        <v>15</v>
      </c>
      <c r="D96" s="207">
        <f t="shared" si="52"/>
        <v>467.5</v>
      </c>
      <c r="E96" s="207">
        <v>0</v>
      </c>
      <c r="F96" s="207">
        <v>0</v>
      </c>
      <c r="G96" s="207">
        <v>467.5</v>
      </c>
      <c r="H96" s="207">
        <v>0</v>
      </c>
      <c r="I96" s="207">
        <v>0</v>
      </c>
      <c r="J96" s="396"/>
      <c r="K96" s="490"/>
      <c r="L96" s="206">
        <v>1</v>
      </c>
      <c r="M96" s="153"/>
    </row>
    <row r="97" spans="1:23" s="119" customFormat="1" ht="93.75" customHeight="1">
      <c r="A97" s="396"/>
      <c r="B97" s="490"/>
      <c r="C97" s="205" t="s">
        <v>404</v>
      </c>
      <c r="D97" s="222">
        <f t="shared" si="52"/>
        <v>438.3</v>
      </c>
      <c r="E97" s="222">
        <v>0</v>
      </c>
      <c r="F97" s="222">
        <v>0</v>
      </c>
      <c r="G97" s="222">
        <v>438.3</v>
      </c>
      <c r="H97" s="222">
        <v>0</v>
      </c>
      <c r="I97" s="222">
        <v>0</v>
      </c>
      <c r="J97" s="396"/>
      <c r="K97" s="490"/>
      <c r="L97" s="205">
        <v>1</v>
      </c>
      <c r="M97" s="128"/>
    </row>
    <row r="98" spans="1:23" s="119" customFormat="1" ht="57.75" customHeight="1">
      <c r="A98" s="397"/>
      <c r="B98" s="491"/>
      <c r="C98" s="205" t="s">
        <v>405</v>
      </c>
      <c r="D98" s="222">
        <f t="shared" si="52"/>
        <v>438.3</v>
      </c>
      <c r="E98" s="222">
        <v>0</v>
      </c>
      <c r="F98" s="222">
        <v>0</v>
      </c>
      <c r="G98" s="222">
        <v>438.3</v>
      </c>
      <c r="H98" s="222">
        <v>0</v>
      </c>
      <c r="I98" s="222">
        <v>0</v>
      </c>
      <c r="J98" s="397"/>
      <c r="K98" s="491"/>
      <c r="L98" s="205">
        <v>1</v>
      </c>
      <c r="M98" s="128"/>
    </row>
    <row r="99" spans="1:23" s="119" customFormat="1" ht="28.5">
      <c r="A99" s="340" t="s">
        <v>979</v>
      </c>
      <c r="B99" s="489" t="s">
        <v>980</v>
      </c>
      <c r="C99" s="206" t="s">
        <v>319</v>
      </c>
      <c r="D99" s="207">
        <f>D100+D101+D102+D103+D104+D105+D106</f>
        <v>180</v>
      </c>
      <c r="E99" s="207">
        <f t="shared" ref="E99:I99" si="53">E100+E101+E102+E103+E104+E105+E106</f>
        <v>0</v>
      </c>
      <c r="F99" s="207">
        <f t="shared" si="53"/>
        <v>0</v>
      </c>
      <c r="G99" s="207">
        <f t="shared" si="53"/>
        <v>180</v>
      </c>
      <c r="H99" s="207">
        <f t="shared" si="53"/>
        <v>0</v>
      </c>
      <c r="I99" s="207">
        <f t="shared" si="53"/>
        <v>0</v>
      </c>
      <c r="J99" s="318" t="s">
        <v>0</v>
      </c>
      <c r="K99" s="489" t="s">
        <v>981</v>
      </c>
      <c r="L99" s="205">
        <v>1</v>
      </c>
      <c r="M99" s="128"/>
    </row>
    <row r="100" spans="1:23" s="119" customFormat="1">
      <c r="A100" s="396"/>
      <c r="B100" s="490"/>
      <c r="C100" s="205" t="s">
        <v>11</v>
      </c>
      <c r="D100" s="222">
        <f>E100+F100+G100+H100+I100</f>
        <v>0</v>
      </c>
      <c r="E100" s="222">
        <v>0</v>
      </c>
      <c r="F100" s="222">
        <v>0</v>
      </c>
      <c r="G100" s="222">
        <v>0</v>
      </c>
      <c r="H100" s="222">
        <v>0</v>
      </c>
      <c r="I100" s="222">
        <v>0</v>
      </c>
      <c r="J100" s="396"/>
      <c r="K100" s="490"/>
      <c r="L100" s="205"/>
      <c r="M100" s="128"/>
    </row>
    <row r="101" spans="1:23" s="119" customFormat="1">
      <c r="A101" s="396"/>
      <c r="B101" s="490"/>
      <c r="C101" s="205" t="s">
        <v>12</v>
      </c>
      <c r="D101" s="222">
        <f t="shared" ref="D101:D105" si="54">E101+F101+G101+H101+I101</f>
        <v>0</v>
      </c>
      <c r="E101" s="222">
        <v>0</v>
      </c>
      <c r="F101" s="222">
        <v>0</v>
      </c>
      <c r="G101" s="222">
        <v>0</v>
      </c>
      <c r="H101" s="222">
        <v>0</v>
      </c>
      <c r="I101" s="222">
        <v>0</v>
      </c>
      <c r="J101" s="396"/>
      <c r="K101" s="490"/>
      <c r="L101" s="205"/>
      <c r="M101" s="128"/>
    </row>
    <row r="102" spans="1:23" s="119" customFormat="1">
      <c r="A102" s="396"/>
      <c r="B102" s="490"/>
      <c r="C102" s="205" t="s">
        <v>13</v>
      </c>
      <c r="D102" s="222">
        <f t="shared" si="54"/>
        <v>0</v>
      </c>
      <c r="E102" s="222">
        <v>0</v>
      </c>
      <c r="F102" s="222">
        <v>0</v>
      </c>
      <c r="G102" s="222">
        <v>0</v>
      </c>
      <c r="H102" s="222">
        <v>0</v>
      </c>
      <c r="I102" s="222">
        <v>0</v>
      </c>
      <c r="J102" s="396"/>
      <c r="K102" s="490"/>
      <c r="L102" s="205"/>
      <c r="M102" s="128"/>
    </row>
    <row r="103" spans="1:23" s="119" customFormat="1">
      <c r="A103" s="396"/>
      <c r="B103" s="490"/>
      <c r="C103" s="205" t="s">
        <v>14</v>
      </c>
      <c r="D103" s="222">
        <v>0</v>
      </c>
      <c r="E103" s="222">
        <v>0</v>
      </c>
      <c r="F103" s="222">
        <v>0</v>
      </c>
      <c r="G103" s="222">
        <v>0</v>
      </c>
      <c r="H103" s="222">
        <v>0</v>
      </c>
      <c r="I103" s="222">
        <v>0</v>
      </c>
      <c r="J103" s="396"/>
      <c r="K103" s="490"/>
      <c r="L103" s="205">
        <v>0</v>
      </c>
      <c r="M103" s="128"/>
    </row>
    <row r="104" spans="1:23" s="126" customFormat="1" ht="20.25" customHeight="1">
      <c r="A104" s="396"/>
      <c r="B104" s="490"/>
      <c r="C104" s="206" t="s">
        <v>15</v>
      </c>
      <c r="D104" s="207">
        <f t="shared" si="54"/>
        <v>180</v>
      </c>
      <c r="E104" s="207">
        <v>0</v>
      </c>
      <c r="F104" s="207">
        <v>0</v>
      </c>
      <c r="G104" s="207">
        <v>180</v>
      </c>
      <c r="H104" s="207">
        <v>0</v>
      </c>
      <c r="I104" s="207">
        <v>0</v>
      </c>
      <c r="J104" s="396"/>
      <c r="K104" s="490"/>
      <c r="L104" s="206" t="s">
        <v>982</v>
      </c>
      <c r="M104" s="153"/>
    </row>
    <row r="105" spans="1:23" s="119" customFormat="1" ht="93.75" customHeight="1">
      <c r="A105" s="396"/>
      <c r="B105" s="490"/>
      <c r="C105" s="205" t="s">
        <v>404</v>
      </c>
      <c r="D105" s="222">
        <f t="shared" si="54"/>
        <v>0</v>
      </c>
      <c r="E105" s="222">
        <v>0</v>
      </c>
      <c r="F105" s="222">
        <v>0</v>
      </c>
      <c r="G105" s="222">
        <v>0</v>
      </c>
      <c r="H105" s="222">
        <v>0</v>
      </c>
      <c r="I105" s="222">
        <v>0</v>
      </c>
      <c r="J105" s="396"/>
      <c r="K105" s="490"/>
      <c r="L105" s="205">
        <v>0</v>
      </c>
      <c r="M105" s="128"/>
    </row>
    <row r="106" spans="1:23" s="119" customFormat="1" ht="57.75" customHeight="1">
      <c r="A106" s="397"/>
      <c r="B106" s="491"/>
      <c r="C106" s="205" t="s">
        <v>405</v>
      </c>
      <c r="D106" s="222">
        <v>0</v>
      </c>
      <c r="E106" s="222">
        <v>0</v>
      </c>
      <c r="F106" s="222">
        <v>0</v>
      </c>
      <c r="G106" s="222">
        <v>0</v>
      </c>
      <c r="H106" s="222">
        <v>0</v>
      </c>
      <c r="I106" s="222">
        <v>0</v>
      </c>
      <c r="J106" s="397"/>
      <c r="K106" s="491"/>
      <c r="L106" s="205">
        <v>0</v>
      </c>
      <c r="M106" s="128"/>
    </row>
    <row r="107" spans="1:23" s="119" customFormat="1" ht="57.75" customHeight="1">
      <c r="A107" s="202"/>
      <c r="B107" s="203"/>
      <c r="C107" s="214"/>
      <c r="D107" s="221"/>
      <c r="E107" s="221"/>
      <c r="F107" s="221"/>
      <c r="G107" s="221"/>
      <c r="H107" s="221"/>
      <c r="I107" s="221"/>
      <c r="J107" s="204"/>
      <c r="K107" s="203"/>
      <c r="L107" s="215"/>
      <c r="M107" s="128"/>
    </row>
    <row r="108" spans="1:23" ht="29.25" customHeight="1">
      <c r="A108" s="335" t="s">
        <v>364</v>
      </c>
      <c r="B108" s="336"/>
      <c r="C108" s="336"/>
      <c r="D108" s="336"/>
      <c r="E108" s="336"/>
      <c r="F108" s="336"/>
      <c r="G108" s="336"/>
      <c r="H108" s="336"/>
      <c r="I108" s="336"/>
      <c r="J108" s="336"/>
      <c r="K108" s="336"/>
      <c r="L108" s="337"/>
    </row>
    <row r="109" spans="1:23" ht="40.5" customHeight="1">
      <c r="A109" s="346" t="s">
        <v>249</v>
      </c>
      <c r="B109" s="489" t="s">
        <v>365</v>
      </c>
      <c r="C109" s="206" t="s">
        <v>319</v>
      </c>
      <c r="D109" s="207">
        <f>SUM(D110:D116)</f>
        <v>329172.7</v>
      </c>
      <c r="E109" s="207">
        <f t="shared" ref="E109" si="55">SUM(E110:E116)</f>
        <v>8896.4</v>
      </c>
      <c r="F109" s="207">
        <f t="shared" ref="F109" si="56">SUM(F110:F116)</f>
        <v>320276.30000000005</v>
      </c>
      <c r="G109" s="207">
        <f t="shared" ref="G109" si="57">SUM(G110:G116)</f>
        <v>0</v>
      </c>
      <c r="H109" s="207">
        <f t="shared" ref="H109" si="58">SUM(H110:H116)</f>
        <v>0</v>
      </c>
      <c r="I109" s="207">
        <f t="shared" ref="I109" si="59">SUM(I110:I116)</f>
        <v>0</v>
      </c>
      <c r="J109" s="489" t="s">
        <v>0</v>
      </c>
      <c r="K109" s="489" t="s">
        <v>366</v>
      </c>
      <c r="L109" s="206">
        <f>SUM(L110:L116)</f>
        <v>2804</v>
      </c>
    </row>
    <row r="110" spans="1:23" ht="24" customHeight="1">
      <c r="A110" s="347"/>
      <c r="B110" s="492"/>
      <c r="C110" s="205" t="s">
        <v>11</v>
      </c>
      <c r="D110" s="222">
        <f>SUM(E110:I110)</f>
        <v>39334.5</v>
      </c>
      <c r="E110" s="222">
        <f>E118+E126+E134+E142</f>
        <v>1001.7</v>
      </c>
      <c r="F110" s="222">
        <f t="shared" ref="F110:I110" si="60">F118+F126+F134+F142</f>
        <v>38332.800000000003</v>
      </c>
      <c r="G110" s="222">
        <f t="shared" si="60"/>
        <v>0</v>
      </c>
      <c r="H110" s="222">
        <f t="shared" si="60"/>
        <v>0</v>
      </c>
      <c r="I110" s="222">
        <f t="shared" si="60"/>
        <v>0</v>
      </c>
      <c r="J110" s="492"/>
      <c r="K110" s="492"/>
      <c r="L110" s="205">
        <f>L126+L134+L142</f>
        <v>332</v>
      </c>
      <c r="V110" s="119"/>
      <c r="W110" s="119"/>
    </row>
    <row r="111" spans="1:23" ht="22.5" customHeight="1">
      <c r="A111" s="347"/>
      <c r="B111" s="492"/>
      <c r="C111" s="205" t="s">
        <v>12</v>
      </c>
      <c r="D111" s="222">
        <f>SUM(E111:I111)</f>
        <v>34871.000000000007</v>
      </c>
      <c r="E111" s="222">
        <f t="shared" ref="E111:I111" si="61">E119+E127+E135+E143</f>
        <v>709.9</v>
      </c>
      <c r="F111" s="222">
        <f t="shared" si="61"/>
        <v>34161.100000000006</v>
      </c>
      <c r="G111" s="222">
        <f t="shared" si="61"/>
        <v>0</v>
      </c>
      <c r="H111" s="222">
        <f t="shared" si="61"/>
        <v>0</v>
      </c>
      <c r="I111" s="222">
        <f t="shared" si="61"/>
        <v>0</v>
      </c>
      <c r="J111" s="492"/>
      <c r="K111" s="492"/>
      <c r="L111" s="205">
        <f t="shared" ref="L111:L115" si="62">L127+L135+L143</f>
        <v>321</v>
      </c>
    </row>
    <row r="112" spans="1:23" ht="26.25" customHeight="1">
      <c r="A112" s="347"/>
      <c r="B112" s="492"/>
      <c r="C112" s="205" t="s">
        <v>13</v>
      </c>
      <c r="D112" s="222">
        <f t="shared" ref="D112:D116" si="63">SUM(E112:I112)</f>
        <v>40834.799999999996</v>
      </c>
      <c r="E112" s="222">
        <f t="shared" ref="E112:I112" si="64">E120+E128+E136+E144</f>
        <v>1264.0999999999999</v>
      </c>
      <c r="F112" s="222">
        <f t="shared" si="64"/>
        <v>39570.699999999997</v>
      </c>
      <c r="G112" s="222">
        <f t="shared" si="64"/>
        <v>0</v>
      </c>
      <c r="H112" s="222">
        <f t="shared" si="64"/>
        <v>0</v>
      </c>
      <c r="I112" s="222">
        <f t="shared" si="64"/>
        <v>0</v>
      </c>
      <c r="J112" s="492"/>
      <c r="K112" s="492"/>
      <c r="L112" s="205">
        <f>L128+L136+L144</f>
        <v>369</v>
      </c>
    </row>
    <row r="113" spans="1:13" ht="36" customHeight="1">
      <c r="A113" s="347"/>
      <c r="B113" s="492"/>
      <c r="C113" s="205" t="s">
        <v>14</v>
      </c>
      <c r="D113" s="222">
        <f t="shared" si="63"/>
        <v>46696.5</v>
      </c>
      <c r="E113" s="222">
        <f t="shared" ref="E113:I114" si="65">E121+E129+E137+E145</f>
        <v>1537</v>
      </c>
      <c r="F113" s="222">
        <f t="shared" si="65"/>
        <v>45159.5</v>
      </c>
      <c r="G113" s="222">
        <f t="shared" si="65"/>
        <v>0</v>
      </c>
      <c r="H113" s="222">
        <f t="shared" si="65"/>
        <v>0</v>
      </c>
      <c r="I113" s="222">
        <f t="shared" si="65"/>
        <v>0</v>
      </c>
      <c r="J113" s="492"/>
      <c r="K113" s="492"/>
      <c r="L113" s="205">
        <f t="shared" si="62"/>
        <v>434</v>
      </c>
    </row>
    <row r="114" spans="1:13" s="152" customFormat="1" ht="45" customHeight="1">
      <c r="A114" s="347"/>
      <c r="B114" s="492"/>
      <c r="C114" s="206" t="s">
        <v>15</v>
      </c>
      <c r="D114" s="207">
        <f t="shared" si="63"/>
        <v>53421.700000000004</v>
      </c>
      <c r="E114" s="207">
        <f t="shared" ref="E114:I115" si="66">E122+E130+E138+E146</f>
        <v>1404.3</v>
      </c>
      <c r="F114" s="207">
        <f t="shared" si="65"/>
        <v>52017.4</v>
      </c>
      <c r="G114" s="207">
        <f t="shared" ref="G114:I114" si="67">G122+G130+G138+G146</f>
        <v>0</v>
      </c>
      <c r="H114" s="207">
        <f t="shared" si="67"/>
        <v>0</v>
      </c>
      <c r="I114" s="207">
        <f t="shared" si="67"/>
        <v>0</v>
      </c>
      <c r="J114" s="492"/>
      <c r="K114" s="492"/>
      <c r="L114" s="206">
        <f t="shared" si="62"/>
        <v>442</v>
      </c>
      <c r="M114" s="151"/>
    </row>
    <row r="115" spans="1:13" s="119" customFormat="1" ht="55.5" customHeight="1">
      <c r="A115" s="347"/>
      <c r="B115" s="492"/>
      <c r="C115" s="205" t="s">
        <v>404</v>
      </c>
      <c r="D115" s="222">
        <f t="shared" si="63"/>
        <v>56977.9</v>
      </c>
      <c r="E115" s="222">
        <f t="shared" si="66"/>
        <v>1460.5</v>
      </c>
      <c r="F115" s="222">
        <f>F123+F131+F139+F147+G147</f>
        <v>55517.4</v>
      </c>
      <c r="G115" s="222">
        <v>0</v>
      </c>
      <c r="H115" s="222">
        <f t="shared" si="66"/>
        <v>0</v>
      </c>
      <c r="I115" s="222">
        <f t="shared" si="66"/>
        <v>0</v>
      </c>
      <c r="J115" s="492"/>
      <c r="K115" s="492"/>
      <c r="L115" s="205">
        <f t="shared" si="62"/>
        <v>453</v>
      </c>
      <c r="M115" s="128"/>
    </row>
    <row r="116" spans="1:13" s="119" customFormat="1" ht="45">
      <c r="A116" s="348"/>
      <c r="B116" s="493"/>
      <c r="C116" s="205" t="s">
        <v>405</v>
      </c>
      <c r="D116" s="222">
        <f t="shared" si="63"/>
        <v>57036.3</v>
      </c>
      <c r="E116" s="222">
        <f t="shared" ref="E116:I116" si="68">E124+E132+E140+E148</f>
        <v>1518.9</v>
      </c>
      <c r="F116" s="222">
        <f>F124+F132+F140+F148</f>
        <v>55517.4</v>
      </c>
      <c r="G116" s="222">
        <f t="shared" si="68"/>
        <v>0</v>
      </c>
      <c r="H116" s="222">
        <f t="shared" si="68"/>
        <v>0</v>
      </c>
      <c r="I116" s="222">
        <f t="shared" si="68"/>
        <v>0</v>
      </c>
      <c r="J116" s="493"/>
      <c r="K116" s="493"/>
      <c r="L116" s="205">
        <f>L132+L140+L148</f>
        <v>453</v>
      </c>
      <c r="M116" s="128"/>
    </row>
    <row r="117" spans="1:13" ht="37.5" customHeight="1">
      <c r="A117" s="340" t="s">
        <v>203</v>
      </c>
      <c r="B117" s="318" t="s">
        <v>159</v>
      </c>
      <c r="C117" s="206" t="s">
        <v>319</v>
      </c>
      <c r="D117" s="207">
        <f>SUM(D118:D124)</f>
        <v>121.5</v>
      </c>
      <c r="E117" s="207">
        <f t="shared" ref="E117" si="69">SUM(E118:E124)</f>
        <v>0</v>
      </c>
      <c r="F117" s="207">
        <f t="shared" ref="F117" si="70">SUM(F118:F124)</f>
        <v>121.5</v>
      </c>
      <c r="G117" s="207">
        <f t="shared" ref="G117" si="71">SUM(G118:G124)</f>
        <v>0</v>
      </c>
      <c r="H117" s="207">
        <f t="shared" ref="H117" si="72">SUM(H118:H124)</f>
        <v>0</v>
      </c>
      <c r="I117" s="207">
        <f t="shared" ref="I117" si="73">SUM(I118:I124)</f>
        <v>0</v>
      </c>
      <c r="J117" s="318" t="s">
        <v>0</v>
      </c>
      <c r="K117" s="318" t="s">
        <v>367</v>
      </c>
      <c r="L117" s="206">
        <f>SUM(L118:L124)</f>
        <v>1</v>
      </c>
    </row>
    <row r="118" spans="1:13">
      <c r="A118" s="341"/>
      <c r="B118" s="319"/>
      <c r="C118" s="205" t="s">
        <v>11</v>
      </c>
      <c r="D118" s="222">
        <f>SUM(E118:I118)</f>
        <v>121.5</v>
      </c>
      <c r="E118" s="222">
        <v>0</v>
      </c>
      <c r="F118" s="222">
        <v>121.5</v>
      </c>
      <c r="G118" s="222">
        <v>0</v>
      </c>
      <c r="H118" s="222">
        <v>0</v>
      </c>
      <c r="I118" s="222">
        <v>0</v>
      </c>
      <c r="J118" s="319"/>
      <c r="K118" s="319"/>
      <c r="L118" s="205">
        <v>1</v>
      </c>
    </row>
    <row r="119" spans="1:13">
      <c r="A119" s="341"/>
      <c r="B119" s="319"/>
      <c r="C119" s="205" t="s">
        <v>12</v>
      </c>
      <c r="D119" s="222">
        <f>SUM(E119:I119)</f>
        <v>0</v>
      </c>
      <c r="E119" s="222">
        <v>0</v>
      </c>
      <c r="F119" s="222">
        <v>0</v>
      </c>
      <c r="G119" s="222">
        <v>0</v>
      </c>
      <c r="H119" s="222">
        <v>0</v>
      </c>
      <c r="I119" s="222">
        <v>0</v>
      </c>
      <c r="J119" s="319"/>
      <c r="K119" s="319"/>
      <c r="L119" s="205" t="s">
        <v>16</v>
      </c>
    </row>
    <row r="120" spans="1:13">
      <c r="A120" s="341"/>
      <c r="B120" s="319"/>
      <c r="C120" s="205" t="s">
        <v>13</v>
      </c>
      <c r="D120" s="222">
        <f t="shared" ref="D120:D124" si="74">SUM(E120:I120)</f>
        <v>0</v>
      </c>
      <c r="E120" s="222">
        <v>0</v>
      </c>
      <c r="F120" s="222">
        <v>0</v>
      </c>
      <c r="G120" s="222">
        <v>0</v>
      </c>
      <c r="H120" s="222">
        <v>0</v>
      </c>
      <c r="I120" s="222">
        <v>0</v>
      </c>
      <c r="J120" s="319"/>
      <c r="K120" s="319"/>
      <c r="L120" s="205" t="s">
        <v>16</v>
      </c>
    </row>
    <row r="121" spans="1:13">
      <c r="A121" s="341"/>
      <c r="B121" s="319"/>
      <c r="C121" s="205" t="s">
        <v>14</v>
      </c>
      <c r="D121" s="222">
        <f t="shared" si="74"/>
        <v>0</v>
      </c>
      <c r="E121" s="222">
        <v>0</v>
      </c>
      <c r="F121" s="222">
        <v>0</v>
      </c>
      <c r="G121" s="222">
        <v>0</v>
      </c>
      <c r="H121" s="222">
        <v>0</v>
      </c>
      <c r="I121" s="222">
        <v>0</v>
      </c>
      <c r="J121" s="319"/>
      <c r="K121" s="319"/>
      <c r="L121" s="205" t="s">
        <v>16</v>
      </c>
    </row>
    <row r="122" spans="1:13" s="152" customFormat="1" ht="14.25">
      <c r="A122" s="341"/>
      <c r="B122" s="319"/>
      <c r="C122" s="206" t="s">
        <v>15</v>
      </c>
      <c r="D122" s="207">
        <f t="shared" si="74"/>
        <v>0</v>
      </c>
      <c r="E122" s="207">
        <v>0</v>
      </c>
      <c r="F122" s="207">
        <v>0</v>
      </c>
      <c r="G122" s="207">
        <v>0</v>
      </c>
      <c r="H122" s="207">
        <v>0</v>
      </c>
      <c r="I122" s="207">
        <v>0</v>
      </c>
      <c r="J122" s="319"/>
      <c r="K122" s="319"/>
      <c r="L122" s="206"/>
      <c r="M122" s="151"/>
    </row>
    <row r="123" spans="1:13" s="119" customFormat="1" ht="50.25" customHeight="1">
      <c r="A123" s="341"/>
      <c r="B123" s="319"/>
      <c r="C123" s="205" t="s">
        <v>404</v>
      </c>
      <c r="D123" s="222">
        <f t="shared" si="74"/>
        <v>0</v>
      </c>
      <c r="E123" s="222">
        <v>0</v>
      </c>
      <c r="F123" s="222">
        <v>0</v>
      </c>
      <c r="G123" s="222">
        <v>0</v>
      </c>
      <c r="H123" s="222">
        <v>0</v>
      </c>
      <c r="I123" s="222">
        <v>0</v>
      </c>
      <c r="J123" s="319"/>
      <c r="K123" s="319"/>
      <c r="L123" s="143"/>
      <c r="M123" s="128"/>
    </row>
    <row r="124" spans="1:13" s="119" customFormat="1" ht="51" customHeight="1">
      <c r="A124" s="342"/>
      <c r="B124" s="320"/>
      <c r="C124" s="205" t="s">
        <v>405</v>
      </c>
      <c r="D124" s="222">
        <f t="shared" si="74"/>
        <v>0</v>
      </c>
      <c r="E124" s="222">
        <v>0</v>
      </c>
      <c r="F124" s="222">
        <v>0</v>
      </c>
      <c r="G124" s="222">
        <v>0</v>
      </c>
      <c r="H124" s="222">
        <v>0</v>
      </c>
      <c r="I124" s="222">
        <v>0</v>
      </c>
      <c r="J124" s="320"/>
      <c r="K124" s="320"/>
      <c r="L124" s="143"/>
      <c r="M124" s="128"/>
    </row>
    <row r="125" spans="1:13" ht="38.25" customHeight="1">
      <c r="A125" s="340" t="s">
        <v>204</v>
      </c>
      <c r="B125" s="318" t="s">
        <v>160</v>
      </c>
      <c r="C125" s="206" t="s">
        <v>319</v>
      </c>
      <c r="D125" s="207">
        <f>SUM(D126:D132)</f>
        <v>99017.7</v>
      </c>
      <c r="E125" s="207">
        <f t="shared" ref="E125" si="75">SUM(E126:E132)</f>
        <v>0</v>
      </c>
      <c r="F125" s="207">
        <f t="shared" ref="F125" si="76">SUM(F126:F132)</f>
        <v>99017.7</v>
      </c>
      <c r="G125" s="207">
        <f t="shared" ref="G125" si="77">SUM(G126:G132)</f>
        <v>0</v>
      </c>
      <c r="H125" s="207">
        <f t="shared" ref="H125" si="78">SUM(H126:H132)</f>
        <v>0</v>
      </c>
      <c r="I125" s="207">
        <f t="shared" ref="I125" si="79">SUM(I126:I132)</f>
        <v>0</v>
      </c>
      <c r="J125" s="489" t="s">
        <v>0</v>
      </c>
      <c r="K125" s="318" t="s">
        <v>368</v>
      </c>
      <c r="L125" s="206">
        <f>SUM(L126:L132)</f>
        <v>1177</v>
      </c>
    </row>
    <row r="126" spans="1:13" ht="38.25" customHeight="1">
      <c r="A126" s="341"/>
      <c r="B126" s="319"/>
      <c r="C126" s="205" t="s">
        <v>11</v>
      </c>
      <c r="D126" s="222">
        <f>SUM(E126:I126)</f>
        <v>12868.4</v>
      </c>
      <c r="E126" s="222">
        <v>0</v>
      </c>
      <c r="F126" s="222">
        <v>12868.4</v>
      </c>
      <c r="G126" s="222">
        <v>0</v>
      </c>
      <c r="H126" s="222">
        <v>0</v>
      </c>
      <c r="I126" s="222">
        <v>0</v>
      </c>
      <c r="J126" s="492"/>
      <c r="K126" s="319"/>
      <c r="L126" s="205">
        <v>136</v>
      </c>
    </row>
    <row r="127" spans="1:13" ht="38.25" customHeight="1">
      <c r="A127" s="341"/>
      <c r="B127" s="319"/>
      <c r="C127" s="205" t="s">
        <v>12</v>
      </c>
      <c r="D127" s="222">
        <f t="shared" ref="D127:D132" si="80">SUM(E127:I127)</f>
        <v>11027.7</v>
      </c>
      <c r="E127" s="222">
        <v>0</v>
      </c>
      <c r="F127" s="222">
        <v>11027.7</v>
      </c>
      <c r="G127" s="222">
        <v>0</v>
      </c>
      <c r="H127" s="222">
        <v>0</v>
      </c>
      <c r="I127" s="222">
        <v>0</v>
      </c>
      <c r="J127" s="492"/>
      <c r="K127" s="319"/>
      <c r="L127" s="205">
        <v>133</v>
      </c>
    </row>
    <row r="128" spans="1:13" ht="38.25" customHeight="1">
      <c r="A128" s="341"/>
      <c r="B128" s="319"/>
      <c r="C128" s="205" t="s">
        <v>13</v>
      </c>
      <c r="D128" s="222">
        <f t="shared" si="80"/>
        <v>13351.8</v>
      </c>
      <c r="E128" s="222">
        <v>0</v>
      </c>
      <c r="F128" s="222">
        <v>13351.8</v>
      </c>
      <c r="G128" s="222">
        <v>0</v>
      </c>
      <c r="H128" s="222">
        <v>0</v>
      </c>
      <c r="I128" s="222">
        <v>0</v>
      </c>
      <c r="J128" s="492"/>
      <c r="K128" s="319"/>
      <c r="L128" s="205">
        <v>152</v>
      </c>
    </row>
    <row r="129" spans="1:13" ht="38.25" customHeight="1">
      <c r="A129" s="341"/>
      <c r="B129" s="319"/>
      <c r="C129" s="205" t="s">
        <v>14</v>
      </c>
      <c r="D129" s="222">
        <f t="shared" si="80"/>
        <v>12943.8</v>
      </c>
      <c r="E129" s="222">
        <v>0</v>
      </c>
      <c r="F129" s="222">
        <v>12943.8</v>
      </c>
      <c r="G129" s="222">
        <v>0</v>
      </c>
      <c r="H129" s="222">
        <v>0</v>
      </c>
      <c r="I129" s="222">
        <v>0</v>
      </c>
      <c r="J129" s="492"/>
      <c r="K129" s="319"/>
      <c r="L129" s="205">
        <v>186</v>
      </c>
    </row>
    <row r="130" spans="1:13" s="152" customFormat="1" ht="38.25" customHeight="1">
      <c r="A130" s="341"/>
      <c r="B130" s="319"/>
      <c r="C130" s="206" t="s">
        <v>15</v>
      </c>
      <c r="D130" s="207">
        <f t="shared" si="80"/>
        <v>13942</v>
      </c>
      <c r="E130" s="207">
        <v>0</v>
      </c>
      <c r="F130" s="207">
        <v>13942</v>
      </c>
      <c r="G130" s="207">
        <v>0</v>
      </c>
      <c r="H130" s="207">
        <v>0</v>
      </c>
      <c r="I130" s="207">
        <v>0</v>
      </c>
      <c r="J130" s="492"/>
      <c r="K130" s="319"/>
      <c r="L130" s="206">
        <v>190</v>
      </c>
      <c r="M130" s="151"/>
    </row>
    <row r="131" spans="1:13" s="119" customFormat="1" ht="45">
      <c r="A131" s="341"/>
      <c r="B131" s="319"/>
      <c r="C131" s="205" t="s">
        <v>404</v>
      </c>
      <c r="D131" s="222">
        <f t="shared" si="80"/>
        <v>17442</v>
      </c>
      <c r="E131" s="222">
        <v>0</v>
      </c>
      <c r="F131" s="222">
        <v>17442</v>
      </c>
      <c r="G131" s="222">
        <v>0</v>
      </c>
      <c r="H131" s="222">
        <v>0</v>
      </c>
      <c r="I131" s="222">
        <v>0</v>
      </c>
      <c r="J131" s="492"/>
      <c r="K131" s="319"/>
      <c r="L131" s="143">
        <v>190</v>
      </c>
      <c r="M131" s="128"/>
    </row>
    <row r="132" spans="1:13" s="119" customFormat="1" ht="45">
      <c r="A132" s="342"/>
      <c r="B132" s="320"/>
      <c r="C132" s="205" t="s">
        <v>405</v>
      </c>
      <c r="D132" s="222">
        <f t="shared" si="80"/>
        <v>17442</v>
      </c>
      <c r="E132" s="222">
        <v>0</v>
      </c>
      <c r="F132" s="222">
        <v>17442</v>
      </c>
      <c r="G132" s="222">
        <v>0</v>
      </c>
      <c r="H132" s="222">
        <v>0</v>
      </c>
      <c r="I132" s="222">
        <v>0</v>
      </c>
      <c r="J132" s="493"/>
      <c r="K132" s="320"/>
      <c r="L132" s="143">
        <v>190</v>
      </c>
      <c r="M132" s="128"/>
    </row>
    <row r="133" spans="1:13" ht="39" customHeight="1">
      <c r="A133" s="340" t="s">
        <v>205</v>
      </c>
      <c r="B133" s="318" t="s">
        <v>161</v>
      </c>
      <c r="C133" s="206" t="s">
        <v>319</v>
      </c>
      <c r="D133" s="207">
        <f>SUM(D134:D140)</f>
        <v>221137.1</v>
      </c>
      <c r="E133" s="207">
        <f t="shared" ref="E133" si="81">SUM(E134:E140)</f>
        <v>0</v>
      </c>
      <c r="F133" s="207">
        <f t="shared" ref="F133" si="82">SUM(F134:F140)</f>
        <v>221137.1</v>
      </c>
      <c r="G133" s="207">
        <f t="shared" ref="G133" si="83">SUM(G134:G140)</f>
        <v>0</v>
      </c>
      <c r="H133" s="207">
        <f t="shared" ref="H133" si="84">SUM(H134:H140)</f>
        <v>0</v>
      </c>
      <c r="I133" s="207">
        <f t="shared" ref="I133" si="85">SUM(I134:I140)</f>
        <v>0</v>
      </c>
      <c r="J133" s="318" t="s">
        <v>0</v>
      </c>
      <c r="K133" s="318" t="s">
        <v>369</v>
      </c>
      <c r="L133" s="206">
        <f>SUM(L134:L140)</f>
        <v>1221</v>
      </c>
    </row>
    <row r="134" spans="1:13">
      <c r="A134" s="341"/>
      <c r="B134" s="319"/>
      <c r="C134" s="205" t="s">
        <v>11</v>
      </c>
      <c r="D134" s="222">
        <f>SUM(E134:I134)</f>
        <v>25342.9</v>
      </c>
      <c r="E134" s="222">
        <v>0</v>
      </c>
      <c r="F134" s="222">
        <v>25342.9</v>
      </c>
      <c r="G134" s="222">
        <v>0</v>
      </c>
      <c r="H134" s="222">
        <v>0</v>
      </c>
      <c r="I134" s="222">
        <v>0</v>
      </c>
      <c r="J134" s="319"/>
      <c r="K134" s="319"/>
      <c r="L134" s="205">
        <v>153</v>
      </c>
    </row>
    <row r="135" spans="1:13">
      <c r="A135" s="341"/>
      <c r="B135" s="319"/>
      <c r="C135" s="205" t="s">
        <v>12</v>
      </c>
      <c r="D135" s="222">
        <f>SUM(E135:I135)</f>
        <v>23133.4</v>
      </c>
      <c r="E135" s="222">
        <v>0</v>
      </c>
      <c r="F135" s="222">
        <v>23133.4</v>
      </c>
      <c r="G135" s="222">
        <v>0</v>
      </c>
      <c r="H135" s="222">
        <v>0</v>
      </c>
      <c r="I135" s="222">
        <v>0</v>
      </c>
      <c r="J135" s="319"/>
      <c r="K135" s="319"/>
      <c r="L135" s="205">
        <v>159</v>
      </c>
    </row>
    <row r="136" spans="1:13">
      <c r="A136" s="341"/>
      <c r="B136" s="319"/>
      <c r="C136" s="205" t="s">
        <v>13</v>
      </c>
      <c r="D136" s="222">
        <f t="shared" ref="D136:D140" si="86">SUM(E136:I136)</f>
        <v>26218.9</v>
      </c>
      <c r="E136" s="222">
        <v>0</v>
      </c>
      <c r="F136" s="222">
        <v>26218.9</v>
      </c>
      <c r="G136" s="222">
        <v>0</v>
      </c>
      <c r="H136" s="222">
        <v>0</v>
      </c>
      <c r="I136" s="222">
        <v>0</v>
      </c>
      <c r="J136" s="319"/>
      <c r="K136" s="319"/>
      <c r="L136" s="205">
        <v>157</v>
      </c>
    </row>
    <row r="137" spans="1:13" ht="30.75" customHeight="1">
      <c r="A137" s="341"/>
      <c r="B137" s="319"/>
      <c r="C137" s="205" t="s">
        <v>14</v>
      </c>
      <c r="D137" s="222">
        <f t="shared" si="86"/>
        <v>32215.7</v>
      </c>
      <c r="E137" s="222">
        <v>0</v>
      </c>
      <c r="F137" s="222">
        <v>32215.7</v>
      </c>
      <c r="G137" s="222">
        <v>0</v>
      </c>
      <c r="H137" s="222">
        <v>0</v>
      </c>
      <c r="I137" s="222">
        <v>0</v>
      </c>
      <c r="J137" s="319"/>
      <c r="K137" s="319"/>
      <c r="L137" s="205">
        <v>181</v>
      </c>
    </row>
    <row r="138" spans="1:13" s="152" customFormat="1" ht="45" customHeight="1">
      <c r="A138" s="341"/>
      <c r="B138" s="319"/>
      <c r="C138" s="206" t="s">
        <v>15</v>
      </c>
      <c r="D138" s="207">
        <f t="shared" si="86"/>
        <v>38075.4</v>
      </c>
      <c r="E138" s="207">
        <v>0</v>
      </c>
      <c r="F138" s="207">
        <v>38075.4</v>
      </c>
      <c r="G138" s="207">
        <v>0</v>
      </c>
      <c r="H138" s="207">
        <v>0</v>
      </c>
      <c r="I138" s="207">
        <v>0</v>
      </c>
      <c r="J138" s="319"/>
      <c r="K138" s="319"/>
      <c r="L138" s="206">
        <v>183</v>
      </c>
      <c r="M138" s="151"/>
    </row>
    <row r="139" spans="1:13" s="119" customFormat="1" ht="45">
      <c r="A139" s="341"/>
      <c r="B139" s="319"/>
      <c r="C139" s="205" t="s">
        <v>404</v>
      </c>
      <c r="D139" s="222">
        <f t="shared" si="86"/>
        <v>38075.4</v>
      </c>
      <c r="E139" s="222">
        <v>0</v>
      </c>
      <c r="F139" s="222">
        <v>38075.4</v>
      </c>
      <c r="G139" s="222">
        <v>0</v>
      </c>
      <c r="H139" s="222">
        <v>0</v>
      </c>
      <c r="I139" s="222">
        <v>0</v>
      </c>
      <c r="J139" s="319"/>
      <c r="K139" s="319"/>
      <c r="L139" s="143">
        <v>194</v>
      </c>
      <c r="M139" s="128"/>
    </row>
    <row r="140" spans="1:13" s="119" customFormat="1" ht="45">
      <c r="A140" s="342"/>
      <c r="B140" s="320"/>
      <c r="C140" s="205" t="s">
        <v>405</v>
      </c>
      <c r="D140" s="222">
        <f t="shared" si="86"/>
        <v>38075.4</v>
      </c>
      <c r="E140" s="222">
        <v>0</v>
      </c>
      <c r="F140" s="222">
        <v>38075.4</v>
      </c>
      <c r="G140" s="222">
        <v>0</v>
      </c>
      <c r="H140" s="222">
        <v>0</v>
      </c>
      <c r="I140" s="222">
        <v>0</v>
      </c>
      <c r="J140" s="320"/>
      <c r="K140" s="320"/>
      <c r="L140" s="143">
        <v>194</v>
      </c>
      <c r="M140" s="128"/>
    </row>
    <row r="141" spans="1:13" ht="36.75" customHeight="1">
      <c r="A141" s="340" t="s">
        <v>49</v>
      </c>
      <c r="B141" s="318" t="s">
        <v>162</v>
      </c>
      <c r="C141" s="206" t="s">
        <v>319</v>
      </c>
      <c r="D141" s="207">
        <f>SUM(D142:D148)</f>
        <v>8896.4</v>
      </c>
      <c r="E141" s="207">
        <f t="shared" ref="E141" si="87">SUM(E142:E148)</f>
        <v>8896.4</v>
      </c>
      <c r="F141" s="207">
        <f t="shared" ref="F141" si="88">SUM(F142:F148)</f>
        <v>0</v>
      </c>
      <c r="G141" s="207">
        <f t="shared" ref="G141" si="89">SUM(G142:G148)</f>
        <v>0</v>
      </c>
      <c r="H141" s="207">
        <f t="shared" ref="H141" si="90">SUM(H142:H148)</f>
        <v>0</v>
      </c>
      <c r="I141" s="207">
        <f t="shared" ref="I141" si="91">SUM(I142:I148)</f>
        <v>0</v>
      </c>
      <c r="J141" s="318" t="s">
        <v>0</v>
      </c>
      <c r="K141" s="318" t="s">
        <v>370</v>
      </c>
      <c r="L141" s="206">
        <f>SUM(L142:L148)</f>
        <v>406</v>
      </c>
    </row>
    <row r="142" spans="1:13" ht="24" customHeight="1">
      <c r="A142" s="341"/>
      <c r="B142" s="319"/>
      <c r="C142" s="205" t="s">
        <v>11</v>
      </c>
      <c r="D142" s="222">
        <f>SUM(E142:I142)</f>
        <v>1001.7</v>
      </c>
      <c r="E142" s="222">
        <v>1001.7</v>
      </c>
      <c r="F142" s="222">
        <v>0</v>
      </c>
      <c r="G142" s="222">
        <v>0</v>
      </c>
      <c r="H142" s="222">
        <v>0</v>
      </c>
      <c r="I142" s="222">
        <v>0</v>
      </c>
      <c r="J142" s="319"/>
      <c r="K142" s="319"/>
      <c r="L142" s="205">
        <v>43</v>
      </c>
    </row>
    <row r="143" spans="1:13" ht="32.25" customHeight="1">
      <c r="A143" s="341"/>
      <c r="B143" s="319"/>
      <c r="C143" s="205" t="s">
        <v>12</v>
      </c>
      <c r="D143" s="222">
        <f t="shared" ref="D143:D162" si="92">SUM(E143:I143)</f>
        <v>709.9</v>
      </c>
      <c r="E143" s="222">
        <v>709.9</v>
      </c>
      <c r="F143" s="222">
        <v>0</v>
      </c>
      <c r="G143" s="222">
        <v>0</v>
      </c>
      <c r="H143" s="222">
        <v>0</v>
      </c>
      <c r="I143" s="222">
        <v>0</v>
      </c>
      <c r="J143" s="319"/>
      <c r="K143" s="319"/>
      <c r="L143" s="205">
        <v>29</v>
      </c>
    </row>
    <row r="144" spans="1:13" ht="50.25" customHeight="1">
      <c r="A144" s="341"/>
      <c r="B144" s="319"/>
      <c r="C144" s="205" t="s">
        <v>13</v>
      </c>
      <c r="D144" s="222">
        <f t="shared" si="92"/>
        <v>1264.0999999999999</v>
      </c>
      <c r="E144" s="222">
        <v>1264.0999999999999</v>
      </c>
      <c r="F144" s="222">
        <v>0</v>
      </c>
      <c r="G144" s="222">
        <v>0</v>
      </c>
      <c r="H144" s="222">
        <v>0</v>
      </c>
      <c r="I144" s="222">
        <v>0</v>
      </c>
      <c r="J144" s="319"/>
      <c r="K144" s="319"/>
      <c r="L144" s="205">
        <v>60</v>
      </c>
    </row>
    <row r="145" spans="1:13" ht="24.75" customHeight="1">
      <c r="A145" s="341"/>
      <c r="B145" s="319"/>
      <c r="C145" s="205" t="s">
        <v>14</v>
      </c>
      <c r="D145" s="222">
        <f t="shared" si="92"/>
        <v>1537</v>
      </c>
      <c r="E145" s="222">
        <v>1537</v>
      </c>
      <c r="F145" s="222">
        <v>0</v>
      </c>
      <c r="G145" s="222">
        <v>0</v>
      </c>
      <c r="H145" s="222">
        <v>0</v>
      </c>
      <c r="I145" s="222">
        <v>0</v>
      </c>
      <c r="J145" s="319"/>
      <c r="K145" s="319"/>
      <c r="L145" s="205">
        <v>67</v>
      </c>
    </row>
    <row r="146" spans="1:13" s="152" customFormat="1" ht="27.75" customHeight="1">
      <c r="A146" s="341"/>
      <c r="B146" s="319"/>
      <c r="C146" s="206" t="s">
        <v>15</v>
      </c>
      <c r="D146" s="207">
        <f>SUM(E146:I146)</f>
        <v>1404.3</v>
      </c>
      <c r="E146" s="207">
        <v>1404.3</v>
      </c>
      <c r="F146" s="207">
        <v>0</v>
      </c>
      <c r="G146" s="207">
        <v>0</v>
      </c>
      <c r="H146" s="207">
        <v>0</v>
      </c>
      <c r="I146" s="207">
        <v>0</v>
      </c>
      <c r="J146" s="319"/>
      <c r="K146" s="319"/>
      <c r="L146" s="206">
        <v>69</v>
      </c>
      <c r="M146" s="151"/>
    </row>
    <row r="147" spans="1:13" s="119" customFormat="1" ht="45">
      <c r="A147" s="341"/>
      <c r="B147" s="319"/>
      <c r="C147" s="205" t="s">
        <v>404</v>
      </c>
      <c r="D147" s="222">
        <f t="shared" si="92"/>
        <v>1460.5</v>
      </c>
      <c r="E147" s="222">
        <v>1460.5</v>
      </c>
      <c r="F147" s="222">
        <v>0</v>
      </c>
      <c r="G147" s="222">
        <v>0</v>
      </c>
      <c r="H147" s="222">
        <v>0</v>
      </c>
      <c r="I147" s="222">
        <v>0</v>
      </c>
      <c r="J147" s="319"/>
      <c r="K147" s="319"/>
      <c r="L147" s="143">
        <v>69</v>
      </c>
      <c r="M147" s="128"/>
    </row>
    <row r="148" spans="1:13" s="119" customFormat="1" ht="45">
      <c r="A148" s="342"/>
      <c r="B148" s="320"/>
      <c r="C148" s="205" t="s">
        <v>405</v>
      </c>
      <c r="D148" s="222">
        <f t="shared" si="92"/>
        <v>1518.9</v>
      </c>
      <c r="E148" s="222">
        <v>1518.9</v>
      </c>
      <c r="F148" s="222">
        <v>0</v>
      </c>
      <c r="G148" s="222">
        <v>0</v>
      </c>
      <c r="H148" s="222">
        <v>0</v>
      </c>
      <c r="I148" s="222">
        <v>0</v>
      </c>
      <c r="J148" s="320"/>
      <c r="K148" s="320"/>
      <c r="L148" s="143">
        <v>69</v>
      </c>
      <c r="M148" s="128"/>
    </row>
    <row r="149" spans="1:13" ht="33.75" customHeight="1">
      <c r="A149" s="340" t="s">
        <v>335</v>
      </c>
      <c r="B149" s="318" t="s">
        <v>371</v>
      </c>
      <c r="C149" s="206" t="s">
        <v>319</v>
      </c>
      <c r="D149" s="207">
        <f>SUM(D150:D156)</f>
        <v>147525.40000000002</v>
      </c>
      <c r="E149" s="207">
        <f t="shared" ref="E149" si="93">SUM(E150:E156)</f>
        <v>28056.3</v>
      </c>
      <c r="F149" s="207">
        <f t="shared" ref="F149" si="94">SUM(F150:F156)</f>
        <v>119469.09999999999</v>
      </c>
      <c r="G149" s="207">
        <f t="shared" ref="G149" si="95">SUM(G150:G156)</f>
        <v>0</v>
      </c>
      <c r="H149" s="207">
        <f t="shared" ref="H149" si="96">SUM(H150:H156)</f>
        <v>0</v>
      </c>
      <c r="I149" s="207">
        <f t="shared" ref="I149" si="97">SUM(I150:I156)</f>
        <v>0</v>
      </c>
      <c r="J149" s="318" t="s">
        <v>348</v>
      </c>
      <c r="K149" s="318" t="s">
        <v>372</v>
      </c>
      <c r="L149" s="206">
        <f>SUM(L150:L156)</f>
        <v>103</v>
      </c>
    </row>
    <row r="150" spans="1:13" ht="21.75" customHeight="1">
      <c r="A150" s="341"/>
      <c r="B150" s="319"/>
      <c r="C150" s="205" t="s">
        <v>11</v>
      </c>
      <c r="D150" s="222">
        <f t="shared" si="92"/>
        <v>19638.400000000001</v>
      </c>
      <c r="E150" s="222">
        <f>E158</f>
        <v>3300</v>
      </c>
      <c r="F150" s="222">
        <f t="shared" ref="F150:I150" si="98">F158</f>
        <v>16338.4</v>
      </c>
      <c r="G150" s="222">
        <f t="shared" si="98"/>
        <v>0</v>
      </c>
      <c r="H150" s="222">
        <f t="shared" si="98"/>
        <v>0</v>
      </c>
      <c r="I150" s="222">
        <f t="shared" si="98"/>
        <v>0</v>
      </c>
      <c r="J150" s="319"/>
      <c r="K150" s="319"/>
      <c r="L150" s="205">
        <f>L158</f>
        <v>14</v>
      </c>
    </row>
    <row r="151" spans="1:13" ht="21.75" customHeight="1">
      <c r="A151" s="341"/>
      <c r="B151" s="319"/>
      <c r="C151" s="205" t="s">
        <v>12</v>
      </c>
      <c r="D151" s="222">
        <f t="shared" si="92"/>
        <v>25803.200000000001</v>
      </c>
      <c r="E151" s="222">
        <f t="shared" ref="E151:I151" si="99">E159</f>
        <v>4950</v>
      </c>
      <c r="F151" s="222">
        <f t="shared" si="99"/>
        <v>20853.2</v>
      </c>
      <c r="G151" s="222">
        <f t="shared" si="99"/>
        <v>0</v>
      </c>
      <c r="H151" s="222">
        <f t="shared" si="99"/>
        <v>0</v>
      </c>
      <c r="I151" s="222">
        <f t="shared" si="99"/>
        <v>0</v>
      </c>
      <c r="J151" s="319"/>
      <c r="K151" s="319"/>
      <c r="L151" s="205">
        <f t="shared" ref="L151:L156" si="100">L159</f>
        <v>19</v>
      </c>
    </row>
    <row r="152" spans="1:13" ht="21.75" customHeight="1">
      <c r="A152" s="341"/>
      <c r="B152" s="319"/>
      <c r="C152" s="205" t="s">
        <v>13</v>
      </c>
      <c r="D152" s="222">
        <f t="shared" si="92"/>
        <v>19571.599999999999</v>
      </c>
      <c r="E152" s="222">
        <f t="shared" ref="E152:I152" si="101">E160</f>
        <v>3306.3</v>
      </c>
      <c r="F152" s="222">
        <f t="shared" si="101"/>
        <v>16265.3</v>
      </c>
      <c r="G152" s="222">
        <f t="shared" si="101"/>
        <v>0</v>
      </c>
      <c r="H152" s="222">
        <f t="shared" si="101"/>
        <v>0</v>
      </c>
      <c r="I152" s="222">
        <f t="shared" si="101"/>
        <v>0</v>
      </c>
      <c r="J152" s="319"/>
      <c r="K152" s="319"/>
      <c r="L152" s="205">
        <f t="shared" si="100"/>
        <v>14</v>
      </c>
    </row>
    <row r="153" spans="1:13" ht="21.75" customHeight="1">
      <c r="A153" s="341"/>
      <c r="B153" s="319"/>
      <c r="C153" s="205" t="s">
        <v>14</v>
      </c>
      <c r="D153" s="222">
        <f t="shared" si="92"/>
        <v>19812.2</v>
      </c>
      <c r="E153" s="222">
        <f t="shared" ref="E153:I153" si="102">E161</f>
        <v>3300</v>
      </c>
      <c r="F153" s="222">
        <f t="shared" si="102"/>
        <v>16512.2</v>
      </c>
      <c r="G153" s="222">
        <f t="shared" si="102"/>
        <v>0</v>
      </c>
      <c r="H153" s="222">
        <f t="shared" si="102"/>
        <v>0</v>
      </c>
      <c r="I153" s="222">
        <f t="shared" si="102"/>
        <v>0</v>
      </c>
      <c r="J153" s="319"/>
      <c r="K153" s="319"/>
      <c r="L153" s="205">
        <f t="shared" si="100"/>
        <v>12</v>
      </c>
    </row>
    <row r="154" spans="1:13" s="152" customFormat="1" ht="21.75" customHeight="1">
      <c r="A154" s="341"/>
      <c r="B154" s="319"/>
      <c r="C154" s="206" t="s">
        <v>15</v>
      </c>
      <c r="D154" s="207">
        <f t="shared" si="92"/>
        <v>19800</v>
      </c>
      <c r="E154" s="207">
        <f>E162</f>
        <v>3300</v>
      </c>
      <c r="F154" s="207">
        <f t="shared" ref="F154:I154" si="103">F162</f>
        <v>16500</v>
      </c>
      <c r="G154" s="207">
        <f t="shared" si="103"/>
        <v>0</v>
      </c>
      <c r="H154" s="207">
        <f t="shared" si="103"/>
        <v>0</v>
      </c>
      <c r="I154" s="207">
        <f t="shared" si="103"/>
        <v>0</v>
      </c>
      <c r="J154" s="319"/>
      <c r="K154" s="319"/>
      <c r="L154" s="206">
        <f t="shared" si="100"/>
        <v>14</v>
      </c>
      <c r="M154" s="151"/>
    </row>
    <row r="155" spans="1:13" s="119" customFormat="1" ht="45">
      <c r="A155" s="341"/>
      <c r="B155" s="319"/>
      <c r="C155" s="205" t="s">
        <v>404</v>
      </c>
      <c r="D155" s="222">
        <f t="shared" si="92"/>
        <v>21450</v>
      </c>
      <c r="E155" s="222">
        <f t="shared" ref="E155:I155" si="104">E163</f>
        <v>4950</v>
      </c>
      <c r="F155" s="222">
        <f t="shared" si="104"/>
        <v>16500</v>
      </c>
      <c r="G155" s="222">
        <f t="shared" si="104"/>
        <v>0</v>
      </c>
      <c r="H155" s="222">
        <f t="shared" si="104"/>
        <v>0</v>
      </c>
      <c r="I155" s="222">
        <f t="shared" si="104"/>
        <v>0</v>
      </c>
      <c r="J155" s="319"/>
      <c r="K155" s="319"/>
      <c r="L155" s="205">
        <f t="shared" si="100"/>
        <v>15</v>
      </c>
      <c r="M155" s="128"/>
    </row>
    <row r="156" spans="1:13" s="119" customFormat="1" ht="45">
      <c r="A156" s="342"/>
      <c r="B156" s="320"/>
      <c r="C156" s="205" t="s">
        <v>405</v>
      </c>
      <c r="D156" s="222">
        <f t="shared" si="92"/>
        <v>21450</v>
      </c>
      <c r="E156" s="222">
        <f t="shared" ref="E156:I156" si="105">E164</f>
        <v>4950</v>
      </c>
      <c r="F156" s="222">
        <f t="shared" si="105"/>
        <v>16500</v>
      </c>
      <c r="G156" s="222">
        <f t="shared" si="105"/>
        <v>0</v>
      </c>
      <c r="H156" s="222">
        <f t="shared" si="105"/>
        <v>0</v>
      </c>
      <c r="I156" s="222">
        <f t="shared" si="105"/>
        <v>0</v>
      </c>
      <c r="J156" s="320"/>
      <c r="K156" s="320"/>
      <c r="L156" s="205">
        <f t="shared" si="100"/>
        <v>15</v>
      </c>
      <c r="M156" s="128"/>
    </row>
    <row r="157" spans="1:13" ht="35.25" customHeight="1">
      <c r="A157" s="395" t="s">
        <v>373</v>
      </c>
      <c r="B157" s="273" t="s">
        <v>163</v>
      </c>
      <c r="C157" s="206" t="s">
        <v>319</v>
      </c>
      <c r="D157" s="207">
        <f>SUM(D158:D164)</f>
        <v>147525.40000000002</v>
      </c>
      <c r="E157" s="207">
        <f t="shared" ref="E157" si="106">SUM(E158:E164)</f>
        <v>28056.3</v>
      </c>
      <c r="F157" s="207">
        <f t="shared" ref="F157" si="107">SUM(F158:F164)</f>
        <v>119469.09999999999</v>
      </c>
      <c r="G157" s="207">
        <f t="shared" ref="G157" si="108">SUM(G158:G164)</f>
        <v>0</v>
      </c>
      <c r="H157" s="207">
        <f t="shared" ref="H157" si="109">SUM(H158:H164)</f>
        <v>0</v>
      </c>
      <c r="I157" s="207">
        <f t="shared" ref="I157" si="110">SUM(I158:I164)</f>
        <v>0</v>
      </c>
      <c r="J157" s="273" t="s">
        <v>348</v>
      </c>
      <c r="K157" s="273" t="s">
        <v>374</v>
      </c>
      <c r="L157" s="206">
        <f>SUM(L158:L164)</f>
        <v>103</v>
      </c>
    </row>
    <row r="158" spans="1:13" ht="21.75" customHeight="1">
      <c r="A158" s="395"/>
      <c r="B158" s="273"/>
      <c r="C158" s="205" t="s">
        <v>11</v>
      </c>
      <c r="D158" s="222">
        <f t="shared" si="92"/>
        <v>19638.400000000001</v>
      </c>
      <c r="E158" s="222">
        <v>3300</v>
      </c>
      <c r="F158" s="222">
        <v>16338.4</v>
      </c>
      <c r="G158" s="222">
        <v>0</v>
      </c>
      <c r="H158" s="222">
        <v>0</v>
      </c>
      <c r="I158" s="222">
        <v>0</v>
      </c>
      <c r="J158" s="273"/>
      <c r="K158" s="273"/>
      <c r="L158" s="205">
        <v>14</v>
      </c>
    </row>
    <row r="159" spans="1:13" ht="21.75" customHeight="1">
      <c r="A159" s="395"/>
      <c r="B159" s="273"/>
      <c r="C159" s="205" t="s">
        <v>12</v>
      </c>
      <c r="D159" s="222">
        <f t="shared" si="92"/>
        <v>25803.200000000001</v>
      </c>
      <c r="E159" s="222">
        <v>4950</v>
      </c>
      <c r="F159" s="222">
        <v>20853.2</v>
      </c>
      <c r="G159" s="222">
        <v>0</v>
      </c>
      <c r="H159" s="222">
        <v>0</v>
      </c>
      <c r="I159" s="222">
        <v>0</v>
      </c>
      <c r="J159" s="273"/>
      <c r="K159" s="273"/>
      <c r="L159" s="205">
        <v>19</v>
      </c>
    </row>
    <row r="160" spans="1:13" ht="21.75" customHeight="1">
      <c r="A160" s="395"/>
      <c r="B160" s="273"/>
      <c r="C160" s="205" t="s">
        <v>13</v>
      </c>
      <c r="D160" s="222">
        <f t="shared" si="92"/>
        <v>19571.599999999999</v>
      </c>
      <c r="E160" s="222">
        <v>3306.3</v>
      </c>
      <c r="F160" s="222">
        <v>16265.3</v>
      </c>
      <c r="G160" s="222">
        <v>0</v>
      </c>
      <c r="H160" s="222">
        <v>0</v>
      </c>
      <c r="I160" s="222">
        <v>0</v>
      </c>
      <c r="J160" s="273"/>
      <c r="K160" s="273"/>
      <c r="L160" s="205">
        <v>14</v>
      </c>
    </row>
    <row r="161" spans="1:13" ht="21.75" customHeight="1">
      <c r="A161" s="395"/>
      <c r="B161" s="273"/>
      <c r="C161" s="205" t="s">
        <v>14</v>
      </c>
      <c r="D161" s="222">
        <f t="shared" si="92"/>
        <v>19812.2</v>
      </c>
      <c r="E161" s="222">
        <v>3300</v>
      </c>
      <c r="F161" s="222">
        <v>16512.2</v>
      </c>
      <c r="G161" s="222">
        <v>0</v>
      </c>
      <c r="H161" s="222">
        <v>0</v>
      </c>
      <c r="I161" s="222">
        <v>0</v>
      </c>
      <c r="J161" s="273"/>
      <c r="K161" s="273"/>
      <c r="L161" s="205">
        <v>12</v>
      </c>
    </row>
    <row r="162" spans="1:13" s="152" customFormat="1" ht="21.75" customHeight="1">
      <c r="A162" s="395"/>
      <c r="B162" s="273"/>
      <c r="C162" s="206" t="s">
        <v>15</v>
      </c>
      <c r="D162" s="207">
        <f t="shared" si="92"/>
        <v>19800</v>
      </c>
      <c r="E162" s="207">
        <v>3300</v>
      </c>
      <c r="F162" s="207">
        <v>16500</v>
      </c>
      <c r="G162" s="207">
        <v>0</v>
      </c>
      <c r="H162" s="207">
        <v>0</v>
      </c>
      <c r="I162" s="207">
        <v>0</v>
      </c>
      <c r="J162" s="273"/>
      <c r="K162" s="273"/>
      <c r="L162" s="206">
        <v>14</v>
      </c>
      <c r="M162" s="151"/>
    </row>
    <row r="163" spans="1:13" s="119" customFormat="1" ht="48" customHeight="1">
      <c r="A163" s="395"/>
      <c r="B163" s="273"/>
      <c r="C163" s="205" t="s">
        <v>404</v>
      </c>
      <c r="D163" s="222">
        <f t="shared" ref="D163:D164" si="111">SUM(E163:I163)</f>
        <v>21450</v>
      </c>
      <c r="E163" s="222">
        <v>4950</v>
      </c>
      <c r="F163" s="222">
        <v>16500</v>
      </c>
      <c r="G163" s="222">
        <v>0</v>
      </c>
      <c r="H163" s="222">
        <v>0</v>
      </c>
      <c r="I163" s="222">
        <v>0</v>
      </c>
      <c r="J163" s="273"/>
      <c r="K163" s="273"/>
      <c r="L163" s="143">
        <v>15</v>
      </c>
      <c r="M163" s="128"/>
    </row>
    <row r="164" spans="1:13" s="119" customFormat="1" ht="58.5" customHeight="1">
      <c r="A164" s="395"/>
      <c r="B164" s="273"/>
      <c r="C164" s="205" t="s">
        <v>405</v>
      </c>
      <c r="D164" s="222">
        <f t="shared" si="111"/>
        <v>21450</v>
      </c>
      <c r="E164" s="222">
        <v>4950</v>
      </c>
      <c r="F164" s="222">
        <v>16500</v>
      </c>
      <c r="G164" s="222">
        <v>0</v>
      </c>
      <c r="H164" s="222">
        <v>0</v>
      </c>
      <c r="I164" s="222">
        <v>0</v>
      </c>
      <c r="J164" s="273"/>
      <c r="K164" s="273"/>
      <c r="L164" s="143">
        <v>15</v>
      </c>
      <c r="M164" s="128"/>
    </row>
    <row r="165" spans="1:13" ht="19.5" customHeight="1">
      <c r="A165" s="495" t="s">
        <v>375</v>
      </c>
      <c r="B165" s="497"/>
      <c r="C165" s="497"/>
      <c r="D165" s="497"/>
      <c r="E165" s="497"/>
      <c r="F165" s="497"/>
      <c r="G165" s="497"/>
      <c r="H165" s="497"/>
      <c r="I165" s="497"/>
      <c r="J165" s="497"/>
      <c r="K165" s="497"/>
      <c r="L165" s="498"/>
    </row>
    <row r="166" spans="1:13" ht="28.5">
      <c r="A166" s="340" t="s">
        <v>52</v>
      </c>
      <c r="B166" s="318" t="s">
        <v>376</v>
      </c>
      <c r="C166" s="206" t="s">
        <v>319</v>
      </c>
      <c r="D166" s="207">
        <f>SUM(D167:D173)</f>
        <v>6475</v>
      </c>
      <c r="E166" s="207">
        <f t="shared" ref="E166" si="112">SUM(E167:E173)</f>
        <v>0</v>
      </c>
      <c r="F166" s="207">
        <f t="shared" ref="F166" si="113">SUM(F167:F173)</f>
        <v>4855</v>
      </c>
      <c r="G166" s="207">
        <f t="shared" ref="G166" si="114">SUM(G167:G173)</f>
        <v>1620</v>
      </c>
      <c r="H166" s="207">
        <f t="shared" ref="H166" si="115">SUM(H167:H173)</f>
        <v>0</v>
      </c>
      <c r="I166" s="207">
        <f t="shared" ref="I166" si="116">SUM(I167:I173)</f>
        <v>0</v>
      </c>
      <c r="J166" s="318" t="s">
        <v>0</v>
      </c>
      <c r="K166" s="318" t="s">
        <v>377</v>
      </c>
      <c r="L166" s="206">
        <f>L167+L168+L169+L170+L171+L172+L173</f>
        <v>560</v>
      </c>
    </row>
    <row r="167" spans="1:13" ht="18" customHeight="1">
      <c r="A167" s="341"/>
      <c r="B167" s="319"/>
      <c r="C167" s="205" t="s">
        <v>11</v>
      </c>
      <c r="D167" s="222">
        <f t="shared" ref="D167:D173" si="117">SUM(E167:I167)</f>
        <v>1170</v>
      </c>
      <c r="E167" s="222">
        <f>E175</f>
        <v>0</v>
      </c>
      <c r="F167" s="222">
        <f t="shared" ref="F167:I167" si="118">F175</f>
        <v>1170</v>
      </c>
      <c r="G167" s="222">
        <f t="shared" si="118"/>
        <v>0</v>
      </c>
      <c r="H167" s="222">
        <f t="shared" si="118"/>
        <v>0</v>
      </c>
      <c r="I167" s="222">
        <f t="shared" si="118"/>
        <v>0</v>
      </c>
      <c r="J167" s="319"/>
      <c r="K167" s="319"/>
      <c r="L167" s="205">
        <v>80</v>
      </c>
    </row>
    <row r="168" spans="1:13" ht="18" customHeight="1">
      <c r="A168" s="341"/>
      <c r="B168" s="319"/>
      <c r="C168" s="205" t="s">
        <v>12</v>
      </c>
      <c r="D168" s="222">
        <f t="shared" si="117"/>
        <v>890</v>
      </c>
      <c r="E168" s="222">
        <f t="shared" ref="E168:I168" si="119">E176</f>
        <v>0</v>
      </c>
      <c r="F168" s="222">
        <f t="shared" si="119"/>
        <v>890</v>
      </c>
      <c r="G168" s="222">
        <f t="shared" si="119"/>
        <v>0</v>
      </c>
      <c r="H168" s="222">
        <f t="shared" si="119"/>
        <v>0</v>
      </c>
      <c r="I168" s="222">
        <f t="shared" si="119"/>
        <v>0</v>
      </c>
      <c r="J168" s="319"/>
      <c r="K168" s="319"/>
      <c r="L168" s="205">
        <v>80</v>
      </c>
    </row>
    <row r="169" spans="1:13" ht="18" customHeight="1">
      <c r="A169" s="341"/>
      <c r="B169" s="319"/>
      <c r="C169" s="205" t="s">
        <v>13</v>
      </c>
      <c r="D169" s="222">
        <f t="shared" si="117"/>
        <v>960</v>
      </c>
      <c r="E169" s="222">
        <f t="shared" ref="E169:I169" si="120">E177</f>
        <v>0</v>
      </c>
      <c r="F169" s="222">
        <f t="shared" si="120"/>
        <v>960</v>
      </c>
      <c r="G169" s="222">
        <f t="shared" si="120"/>
        <v>0</v>
      </c>
      <c r="H169" s="222">
        <f t="shared" si="120"/>
        <v>0</v>
      </c>
      <c r="I169" s="222">
        <f t="shared" si="120"/>
        <v>0</v>
      </c>
      <c r="J169" s="319"/>
      <c r="K169" s="319"/>
      <c r="L169" s="205">
        <v>80</v>
      </c>
    </row>
    <row r="170" spans="1:13" ht="83.25" customHeight="1">
      <c r="A170" s="341"/>
      <c r="B170" s="319"/>
      <c r="C170" s="205" t="s">
        <v>14</v>
      </c>
      <c r="D170" s="222">
        <f t="shared" si="117"/>
        <v>960</v>
      </c>
      <c r="E170" s="222">
        <f t="shared" ref="E170:I170" si="121">E178</f>
        <v>0</v>
      </c>
      <c r="F170" s="222">
        <f t="shared" si="121"/>
        <v>960</v>
      </c>
      <c r="G170" s="222">
        <f t="shared" si="121"/>
        <v>0</v>
      </c>
      <c r="H170" s="222">
        <f t="shared" si="121"/>
        <v>0</v>
      </c>
      <c r="I170" s="222">
        <f t="shared" si="121"/>
        <v>0</v>
      </c>
      <c r="J170" s="319"/>
      <c r="K170" s="319"/>
      <c r="L170" s="205">
        <v>80</v>
      </c>
    </row>
    <row r="171" spans="1:13" s="152" customFormat="1" ht="42.75" customHeight="1">
      <c r="A171" s="341"/>
      <c r="B171" s="319"/>
      <c r="C171" s="206" t="s">
        <v>15</v>
      </c>
      <c r="D171" s="207">
        <f t="shared" si="117"/>
        <v>875</v>
      </c>
      <c r="E171" s="207">
        <f t="shared" ref="E171:I171" si="122">E179</f>
        <v>0</v>
      </c>
      <c r="F171" s="207">
        <f t="shared" si="122"/>
        <v>875</v>
      </c>
      <c r="G171" s="207">
        <f t="shared" si="122"/>
        <v>0</v>
      </c>
      <c r="H171" s="207">
        <f t="shared" si="122"/>
        <v>0</v>
      </c>
      <c r="I171" s="207">
        <f t="shared" si="122"/>
        <v>0</v>
      </c>
      <c r="J171" s="319"/>
      <c r="K171" s="319"/>
      <c r="L171" s="206">
        <v>80</v>
      </c>
      <c r="M171" s="151"/>
    </row>
    <row r="172" spans="1:13" s="119" customFormat="1" ht="45">
      <c r="A172" s="341"/>
      <c r="B172" s="319"/>
      <c r="C172" s="205" t="s">
        <v>404</v>
      </c>
      <c r="D172" s="222">
        <f t="shared" si="117"/>
        <v>810</v>
      </c>
      <c r="E172" s="222">
        <f t="shared" ref="E172:I172" si="123">E180</f>
        <v>0</v>
      </c>
      <c r="F172" s="222">
        <v>0</v>
      </c>
      <c r="G172" s="222">
        <f t="shared" si="123"/>
        <v>810</v>
      </c>
      <c r="H172" s="222">
        <f t="shared" si="123"/>
        <v>0</v>
      </c>
      <c r="I172" s="222">
        <f t="shared" si="123"/>
        <v>0</v>
      </c>
      <c r="J172" s="319"/>
      <c r="K172" s="319"/>
      <c r="L172" s="143">
        <v>80</v>
      </c>
      <c r="M172" s="128"/>
    </row>
    <row r="173" spans="1:13" s="119" customFormat="1" ht="55.5" customHeight="1">
      <c r="A173" s="342"/>
      <c r="B173" s="320"/>
      <c r="C173" s="205" t="s">
        <v>405</v>
      </c>
      <c r="D173" s="222">
        <f t="shared" si="117"/>
        <v>810</v>
      </c>
      <c r="E173" s="222">
        <f t="shared" ref="E173:I173" si="124">E181</f>
        <v>0</v>
      </c>
      <c r="F173" s="222">
        <v>0</v>
      </c>
      <c r="G173" s="222">
        <f t="shared" si="124"/>
        <v>810</v>
      </c>
      <c r="H173" s="222">
        <f t="shared" si="124"/>
        <v>0</v>
      </c>
      <c r="I173" s="222">
        <f t="shared" si="124"/>
        <v>0</v>
      </c>
      <c r="J173" s="320"/>
      <c r="K173" s="320"/>
      <c r="L173" s="143">
        <v>80</v>
      </c>
      <c r="M173" s="128"/>
    </row>
    <row r="174" spans="1:13" ht="43.5" customHeight="1">
      <c r="A174" s="340" t="s">
        <v>54</v>
      </c>
      <c r="B174" s="318" t="s">
        <v>811</v>
      </c>
      <c r="C174" s="206" t="s">
        <v>319</v>
      </c>
      <c r="D174" s="207">
        <f>SUM(D175:D181)</f>
        <v>6475</v>
      </c>
      <c r="E174" s="207">
        <f t="shared" ref="E174" si="125">SUM(E175:E181)</f>
        <v>0</v>
      </c>
      <c r="F174" s="207">
        <f t="shared" ref="F174" si="126">SUM(F175:F181)</f>
        <v>4855</v>
      </c>
      <c r="G174" s="207">
        <f t="shared" ref="G174" si="127">SUM(G175:G181)</f>
        <v>1620</v>
      </c>
      <c r="H174" s="207">
        <f t="shared" ref="H174" si="128">SUM(H175:H181)</f>
        <v>0</v>
      </c>
      <c r="I174" s="207">
        <f t="shared" ref="I174" si="129">SUM(I175:I181)</f>
        <v>0</v>
      </c>
      <c r="J174" s="318" t="s">
        <v>384</v>
      </c>
      <c r="K174" s="318" t="s">
        <v>378</v>
      </c>
      <c r="L174" s="206">
        <v>560</v>
      </c>
    </row>
    <row r="175" spans="1:13" ht="67.5" customHeight="1">
      <c r="A175" s="341"/>
      <c r="B175" s="319"/>
      <c r="C175" s="205" t="s">
        <v>11</v>
      </c>
      <c r="D175" s="222">
        <f t="shared" ref="D175:D181" si="130">SUM(E175:I175)</f>
        <v>1170</v>
      </c>
      <c r="E175" s="222">
        <v>0</v>
      </c>
      <c r="F175" s="222">
        <v>1170</v>
      </c>
      <c r="G175" s="222">
        <v>0</v>
      </c>
      <c r="H175" s="222">
        <v>0</v>
      </c>
      <c r="I175" s="222">
        <v>0</v>
      </c>
      <c r="J175" s="319"/>
      <c r="K175" s="319"/>
      <c r="L175" s="205">
        <v>80</v>
      </c>
    </row>
    <row r="176" spans="1:13" ht="65.25" customHeight="1">
      <c r="A176" s="341"/>
      <c r="B176" s="319"/>
      <c r="C176" s="205" t="s">
        <v>12</v>
      </c>
      <c r="D176" s="222">
        <f t="shared" si="130"/>
        <v>890</v>
      </c>
      <c r="E176" s="222">
        <v>0</v>
      </c>
      <c r="F176" s="222">
        <v>890</v>
      </c>
      <c r="G176" s="222">
        <v>0</v>
      </c>
      <c r="H176" s="222">
        <v>0</v>
      </c>
      <c r="I176" s="222">
        <v>0</v>
      </c>
      <c r="J176" s="319"/>
      <c r="K176" s="319"/>
      <c r="L176" s="205">
        <v>80</v>
      </c>
    </row>
    <row r="177" spans="1:13" ht="48" customHeight="1">
      <c r="A177" s="341"/>
      <c r="B177" s="319"/>
      <c r="C177" s="205" t="s">
        <v>13</v>
      </c>
      <c r="D177" s="222">
        <f t="shared" si="130"/>
        <v>960</v>
      </c>
      <c r="E177" s="222">
        <v>0</v>
      </c>
      <c r="F177" s="222">
        <v>960</v>
      </c>
      <c r="G177" s="222">
        <v>0</v>
      </c>
      <c r="H177" s="222">
        <v>0</v>
      </c>
      <c r="I177" s="222">
        <v>0</v>
      </c>
      <c r="J177" s="319"/>
      <c r="K177" s="319"/>
      <c r="L177" s="205">
        <v>80</v>
      </c>
    </row>
    <row r="178" spans="1:13" ht="36" customHeight="1">
      <c r="A178" s="341"/>
      <c r="B178" s="319"/>
      <c r="C178" s="205" t="s">
        <v>14</v>
      </c>
      <c r="D178" s="222">
        <f t="shared" si="130"/>
        <v>960</v>
      </c>
      <c r="E178" s="222">
        <v>0</v>
      </c>
      <c r="F178" s="222">
        <v>960</v>
      </c>
      <c r="G178" s="222">
        <v>0</v>
      </c>
      <c r="H178" s="222">
        <v>0</v>
      </c>
      <c r="I178" s="222">
        <v>0</v>
      </c>
      <c r="J178" s="319"/>
      <c r="K178" s="319"/>
      <c r="L178" s="205">
        <v>80</v>
      </c>
    </row>
    <row r="179" spans="1:13" s="152" customFormat="1" ht="44.25" customHeight="1">
      <c r="A179" s="341"/>
      <c r="B179" s="319"/>
      <c r="C179" s="206" t="s">
        <v>15</v>
      </c>
      <c r="D179" s="207">
        <f t="shared" si="130"/>
        <v>875</v>
      </c>
      <c r="E179" s="207">
        <v>0</v>
      </c>
      <c r="F179" s="207">
        <v>875</v>
      </c>
      <c r="G179" s="207">
        <v>0</v>
      </c>
      <c r="H179" s="207">
        <v>0</v>
      </c>
      <c r="I179" s="207">
        <v>0</v>
      </c>
      <c r="J179" s="319"/>
      <c r="K179" s="319"/>
      <c r="L179" s="206">
        <v>80</v>
      </c>
      <c r="M179" s="151"/>
    </row>
    <row r="180" spans="1:13" s="119" customFormat="1" ht="59.25" customHeight="1">
      <c r="A180" s="341"/>
      <c r="B180" s="319"/>
      <c r="C180" s="205" t="s">
        <v>404</v>
      </c>
      <c r="D180" s="222">
        <f t="shared" si="130"/>
        <v>810</v>
      </c>
      <c r="E180" s="222">
        <v>0</v>
      </c>
      <c r="F180" s="222">
        <v>0</v>
      </c>
      <c r="G180" s="222">
        <v>810</v>
      </c>
      <c r="H180" s="222">
        <v>0</v>
      </c>
      <c r="I180" s="222">
        <v>0</v>
      </c>
      <c r="J180" s="319"/>
      <c r="K180" s="319"/>
      <c r="L180" s="205">
        <v>80</v>
      </c>
      <c r="M180" s="128"/>
    </row>
    <row r="181" spans="1:13" s="119" customFormat="1" ht="249" customHeight="1">
      <c r="A181" s="342"/>
      <c r="B181" s="320"/>
      <c r="C181" s="205" t="s">
        <v>405</v>
      </c>
      <c r="D181" s="222">
        <f t="shared" si="130"/>
        <v>810</v>
      </c>
      <c r="E181" s="222">
        <v>0</v>
      </c>
      <c r="F181" s="222">
        <v>0</v>
      </c>
      <c r="G181" s="222">
        <v>810</v>
      </c>
      <c r="H181" s="222">
        <v>0</v>
      </c>
      <c r="I181" s="222">
        <v>0</v>
      </c>
      <c r="J181" s="320"/>
      <c r="K181" s="320"/>
      <c r="L181" s="205">
        <v>80</v>
      </c>
      <c r="M181" s="128"/>
    </row>
    <row r="182" spans="1:13" ht="28.5">
      <c r="A182" s="340" t="s">
        <v>177</v>
      </c>
      <c r="B182" s="318" t="s">
        <v>379</v>
      </c>
      <c r="C182" s="206" t="s">
        <v>319</v>
      </c>
      <c r="D182" s="207">
        <f>SUM(D183:D189)</f>
        <v>50</v>
      </c>
      <c r="E182" s="207">
        <f t="shared" ref="E182" si="131">SUM(E183:E189)</f>
        <v>0</v>
      </c>
      <c r="F182" s="207">
        <f t="shared" ref="F182" si="132">SUM(F183:F189)</f>
        <v>0</v>
      </c>
      <c r="G182" s="207">
        <f t="shared" ref="G182" si="133">SUM(G183:G189)</f>
        <v>50</v>
      </c>
      <c r="H182" s="207">
        <f t="shared" ref="H182" si="134">SUM(H183:H189)</f>
        <v>0</v>
      </c>
      <c r="I182" s="207">
        <f t="shared" ref="I182" si="135">SUM(I183:I189)</f>
        <v>0</v>
      </c>
      <c r="J182" s="318" t="s">
        <v>0</v>
      </c>
      <c r="K182" s="318" t="s">
        <v>380</v>
      </c>
      <c r="L182" s="206">
        <v>1</v>
      </c>
    </row>
    <row r="183" spans="1:13">
      <c r="A183" s="341"/>
      <c r="B183" s="319"/>
      <c r="C183" s="205" t="s">
        <v>11</v>
      </c>
      <c r="D183" s="222">
        <f t="shared" ref="D183:D189" si="136">SUM(E183:I183)</f>
        <v>50</v>
      </c>
      <c r="E183" s="222">
        <f>E191</f>
        <v>0</v>
      </c>
      <c r="F183" s="222">
        <f t="shared" ref="F183:I183" si="137">F191</f>
        <v>0</v>
      </c>
      <c r="G183" s="222">
        <f t="shared" si="137"/>
        <v>50</v>
      </c>
      <c r="H183" s="222">
        <f t="shared" si="137"/>
        <v>0</v>
      </c>
      <c r="I183" s="222">
        <f t="shared" si="137"/>
        <v>0</v>
      </c>
      <c r="J183" s="319"/>
      <c r="K183" s="319"/>
      <c r="L183" s="205">
        <v>1</v>
      </c>
    </row>
    <row r="184" spans="1:13">
      <c r="A184" s="341"/>
      <c r="B184" s="319"/>
      <c r="C184" s="205" t="s">
        <v>12</v>
      </c>
      <c r="D184" s="222">
        <f t="shared" si="136"/>
        <v>0</v>
      </c>
      <c r="E184" s="222">
        <f t="shared" ref="E184:I184" si="138">E192</f>
        <v>0</v>
      </c>
      <c r="F184" s="222">
        <f t="shared" si="138"/>
        <v>0</v>
      </c>
      <c r="G184" s="222">
        <f t="shared" si="138"/>
        <v>0</v>
      </c>
      <c r="H184" s="222">
        <f t="shared" si="138"/>
        <v>0</v>
      </c>
      <c r="I184" s="222">
        <f t="shared" si="138"/>
        <v>0</v>
      </c>
      <c r="J184" s="319"/>
      <c r="K184" s="319"/>
      <c r="L184" s="205"/>
    </row>
    <row r="185" spans="1:13">
      <c r="A185" s="341"/>
      <c r="B185" s="319"/>
      <c r="C185" s="205" t="s">
        <v>13</v>
      </c>
      <c r="D185" s="222">
        <f t="shared" si="136"/>
        <v>0</v>
      </c>
      <c r="E185" s="222">
        <f t="shared" ref="E185:I185" si="139">E193</f>
        <v>0</v>
      </c>
      <c r="F185" s="222">
        <f t="shared" si="139"/>
        <v>0</v>
      </c>
      <c r="G185" s="222">
        <f t="shared" si="139"/>
        <v>0</v>
      </c>
      <c r="H185" s="222">
        <f t="shared" si="139"/>
        <v>0</v>
      </c>
      <c r="I185" s="222">
        <f t="shared" si="139"/>
        <v>0</v>
      </c>
      <c r="J185" s="319"/>
      <c r="K185" s="319"/>
      <c r="L185" s="205"/>
    </row>
    <row r="186" spans="1:13">
      <c r="A186" s="341"/>
      <c r="B186" s="319"/>
      <c r="C186" s="205" t="s">
        <v>14</v>
      </c>
      <c r="D186" s="222">
        <f t="shared" si="136"/>
        <v>0</v>
      </c>
      <c r="E186" s="222">
        <f t="shared" ref="E186:I186" si="140">E194</f>
        <v>0</v>
      </c>
      <c r="F186" s="222">
        <f t="shared" si="140"/>
        <v>0</v>
      </c>
      <c r="G186" s="222">
        <f t="shared" si="140"/>
        <v>0</v>
      </c>
      <c r="H186" s="222">
        <f t="shared" si="140"/>
        <v>0</v>
      </c>
      <c r="I186" s="222">
        <f t="shared" si="140"/>
        <v>0</v>
      </c>
      <c r="J186" s="319"/>
      <c r="K186" s="319"/>
      <c r="L186" s="205"/>
    </row>
    <row r="187" spans="1:13" s="152" customFormat="1" ht="14.25">
      <c r="A187" s="341"/>
      <c r="B187" s="319"/>
      <c r="C187" s="206" t="s">
        <v>15</v>
      </c>
      <c r="D187" s="207">
        <f t="shared" si="136"/>
        <v>0</v>
      </c>
      <c r="E187" s="207">
        <f t="shared" ref="E187:I187" si="141">E195</f>
        <v>0</v>
      </c>
      <c r="F187" s="207">
        <f t="shared" si="141"/>
        <v>0</v>
      </c>
      <c r="G187" s="207">
        <f t="shared" si="141"/>
        <v>0</v>
      </c>
      <c r="H187" s="207">
        <f t="shared" si="141"/>
        <v>0</v>
      </c>
      <c r="I187" s="207">
        <f t="shared" si="141"/>
        <v>0</v>
      </c>
      <c r="J187" s="319"/>
      <c r="K187" s="319"/>
      <c r="L187" s="206"/>
      <c r="M187" s="151"/>
    </row>
    <row r="188" spans="1:13" s="119" customFormat="1" ht="45">
      <c r="A188" s="341"/>
      <c r="B188" s="319"/>
      <c r="C188" s="205" t="s">
        <v>404</v>
      </c>
      <c r="D188" s="222">
        <f t="shared" si="136"/>
        <v>0</v>
      </c>
      <c r="E188" s="222">
        <f t="shared" ref="E188:I188" si="142">E196</f>
        <v>0</v>
      </c>
      <c r="F188" s="222">
        <f t="shared" si="142"/>
        <v>0</v>
      </c>
      <c r="G188" s="222">
        <f t="shared" si="142"/>
        <v>0</v>
      </c>
      <c r="H188" s="222">
        <f t="shared" si="142"/>
        <v>0</v>
      </c>
      <c r="I188" s="222">
        <f t="shared" si="142"/>
        <v>0</v>
      </c>
      <c r="J188" s="319"/>
      <c r="K188" s="319"/>
      <c r="L188" s="143"/>
      <c r="M188" s="128"/>
    </row>
    <row r="189" spans="1:13" s="119" customFormat="1" ht="45">
      <c r="A189" s="342"/>
      <c r="B189" s="320"/>
      <c r="C189" s="205" t="s">
        <v>405</v>
      </c>
      <c r="D189" s="222">
        <f t="shared" si="136"/>
        <v>0</v>
      </c>
      <c r="E189" s="222">
        <f t="shared" ref="E189:I189" si="143">E197</f>
        <v>0</v>
      </c>
      <c r="F189" s="222">
        <f t="shared" si="143"/>
        <v>0</v>
      </c>
      <c r="G189" s="222">
        <f t="shared" si="143"/>
        <v>0</v>
      </c>
      <c r="H189" s="222">
        <f t="shared" si="143"/>
        <v>0</v>
      </c>
      <c r="I189" s="222">
        <f t="shared" si="143"/>
        <v>0</v>
      </c>
      <c r="J189" s="320"/>
      <c r="K189" s="320"/>
      <c r="L189" s="143"/>
      <c r="M189" s="128"/>
    </row>
    <row r="190" spans="1:13" ht="28.5">
      <c r="A190" s="340" t="s">
        <v>208</v>
      </c>
      <c r="B190" s="318" t="s">
        <v>168</v>
      </c>
      <c r="C190" s="206" t="s">
        <v>319</v>
      </c>
      <c r="D190" s="207">
        <f>SUM(D191:D197)</f>
        <v>50</v>
      </c>
      <c r="E190" s="207">
        <f t="shared" ref="E190" si="144">SUM(E191:E197)</f>
        <v>0</v>
      </c>
      <c r="F190" s="207">
        <f t="shared" ref="F190" si="145">SUM(F191:F197)</f>
        <v>0</v>
      </c>
      <c r="G190" s="207">
        <f t="shared" ref="G190" si="146">SUM(G191:G197)</f>
        <v>50</v>
      </c>
      <c r="H190" s="207">
        <f t="shared" ref="H190" si="147">SUM(H191:H197)</f>
        <v>0</v>
      </c>
      <c r="I190" s="207">
        <f t="shared" ref="I190" si="148">SUM(I191:I197)</f>
        <v>0</v>
      </c>
      <c r="J190" s="318" t="s">
        <v>0</v>
      </c>
      <c r="K190" s="318" t="s">
        <v>381</v>
      </c>
      <c r="L190" s="206">
        <v>1</v>
      </c>
    </row>
    <row r="191" spans="1:13">
      <c r="A191" s="341"/>
      <c r="B191" s="319"/>
      <c r="C191" s="205" t="s">
        <v>11</v>
      </c>
      <c r="D191" s="222">
        <f t="shared" ref="D191:D197" si="149">SUM(E191:I191)</f>
        <v>50</v>
      </c>
      <c r="E191" s="222">
        <v>0</v>
      </c>
      <c r="F191" s="222">
        <v>0</v>
      </c>
      <c r="G191" s="222">
        <v>50</v>
      </c>
      <c r="H191" s="222">
        <v>0</v>
      </c>
      <c r="I191" s="222">
        <v>0</v>
      </c>
      <c r="J191" s="319"/>
      <c r="K191" s="319"/>
      <c r="L191" s="205">
        <v>1</v>
      </c>
    </row>
    <row r="192" spans="1:13">
      <c r="A192" s="341"/>
      <c r="B192" s="319"/>
      <c r="C192" s="205" t="s">
        <v>12</v>
      </c>
      <c r="D192" s="222">
        <f t="shared" si="149"/>
        <v>0</v>
      </c>
      <c r="E192" s="222">
        <v>0</v>
      </c>
      <c r="F192" s="222">
        <v>0</v>
      </c>
      <c r="G192" s="222">
        <v>0</v>
      </c>
      <c r="H192" s="222">
        <v>0</v>
      </c>
      <c r="I192" s="222">
        <v>0</v>
      </c>
      <c r="J192" s="319"/>
      <c r="K192" s="319"/>
      <c r="L192" s="205"/>
    </row>
    <row r="193" spans="1:13">
      <c r="A193" s="341"/>
      <c r="B193" s="319"/>
      <c r="C193" s="205" t="s">
        <v>13</v>
      </c>
      <c r="D193" s="222">
        <f t="shared" si="149"/>
        <v>0</v>
      </c>
      <c r="E193" s="222">
        <v>0</v>
      </c>
      <c r="F193" s="222">
        <v>0</v>
      </c>
      <c r="G193" s="222">
        <v>0</v>
      </c>
      <c r="H193" s="222">
        <v>0</v>
      </c>
      <c r="I193" s="222">
        <v>0</v>
      </c>
      <c r="J193" s="319"/>
      <c r="K193" s="319"/>
      <c r="L193" s="205"/>
    </row>
    <row r="194" spans="1:13">
      <c r="A194" s="341"/>
      <c r="B194" s="319"/>
      <c r="C194" s="205" t="s">
        <v>14</v>
      </c>
      <c r="D194" s="222">
        <f t="shared" si="149"/>
        <v>0</v>
      </c>
      <c r="E194" s="222">
        <v>0</v>
      </c>
      <c r="F194" s="222">
        <v>0</v>
      </c>
      <c r="G194" s="222">
        <v>0</v>
      </c>
      <c r="H194" s="222">
        <v>0</v>
      </c>
      <c r="I194" s="222">
        <v>0</v>
      </c>
      <c r="J194" s="319"/>
      <c r="K194" s="319"/>
      <c r="L194" s="205"/>
    </row>
    <row r="195" spans="1:13">
      <c r="A195" s="341"/>
      <c r="B195" s="319"/>
      <c r="C195" s="205" t="s">
        <v>15</v>
      </c>
      <c r="D195" s="222">
        <f t="shared" si="149"/>
        <v>0</v>
      </c>
      <c r="E195" s="222">
        <v>0</v>
      </c>
      <c r="F195" s="222">
        <v>0</v>
      </c>
      <c r="G195" s="222">
        <v>0</v>
      </c>
      <c r="H195" s="222">
        <v>0</v>
      </c>
      <c r="I195" s="222">
        <v>0</v>
      </c>
      <c r="J195" s="319"/>
      <c r="K195" s="319"/>
      <c r="L195" s="205"/>
    </row>
    <row r="196" spans="1:13" s="119" customFormat="1" ht="45">
      <c r="A196" s="341"/>
      <c r="B196" s="319"/>
      <c r="C196" s="205" t="s">
        <v>404</v>
      </c>
      <c r="D196" s="222">
        <f t="shared" si="149"/>
        <v>0</v>
      </c>
      <c r="E196" s="222">
        <v>0</v>
      </c>
      <c r="F196" s="222">
        <v>0</v>
      </c>
      <c r="G196" s="222">
        <v>0</v>
      </c>
      <c r="H196" s="222">
        <v>0</v>
      </c>
      <c r="I196" s="222">
        <v>0</v>
      </c>
      <c r="J196" s="319"/>
      <c r="K196" s="319"/>
      <c r="L196" s="143"/>
      <c r="M196" s="128"/>
    </row>
    <row r="197" spans="1:13" s="119" customFormat="1" ht="45">
      <c r="A197" s="342"/>
      <c r="B197" s="320"/>
      <c r="C197" s="205" t="s">
        <v>405</v>
      </c>
      <c r="D197" s="222">
        <f t="shared" si="149"/>
        <v>0</v>
      </c>
      <c r="E197" s="222">
        <v>0</v>
      </c>
      <c r="F197" s="222">
        <v>0</v>
      </c>
      <c r="G197" s="222">
        <v>0</v>
      </c>
      <c r="H197" s="222">
        <v>0</v>
      </c>
      <c r="I197" s="222">
        <v>0</v>
      </c>
      <c r="J197" s="320"/>
      <c r="K197" s="320"/>
      <c r="L197" s="143"/>
      <c r="M197" s="128"/>
    </row>
    <row r="198" spans="1:13" s="119" customFormat="1" ht="15.75" thickBot="1">
      <c r="A198" s="495" t="s">
        <v>869</v>
      </c>
      <c r="B198" s="496"/>
      <c r="C198" s="496"/>
      <c r="D198" s="496"/>
      <c r="E198" s="496"/>
      <c r="F198" s="496"/>
      <c r="G198" s="496"/>
      <c r="H198" s="496"/>
      <c r="I198" s="496"/>
      <c r="J198" s="496"/>
      <c r="K198" s="496"/>
      <c r="L198" s="368"/>
      <c r="M198" s="128"/>
    </row>
    <row r="199" spans="1:13" s="119" customFormat="1" ht="29.25" customHeight="1" thickBot="1">
      <c r="A199" s="340" t="s">
        <v>870</v>
      </c>
      <c r="B199" s="318" t="s">
        <v>930</v>
      </c>
      <c r="C199" s="146" t="s">
        <v>319</v>
      </c>
      <c r="D199" s="95">
        <f>SUM(D200:D206)</f>
        <v>2756.76</v>
      </c>
      <c r="E199" s="95">
        <f t="shared" ref="E199:I199" si="150">SUM(E200:E206)</f>
        <v>0</v>
      </c>
      <c r="F199" s="95">
        <f t="shared" si="150"/>
        <v>0</v>
      </c>
      <c r="G199" s="95">
        <f t="shared" si="150"/>
        <v>2756.76</v>
      </c>
      <c r="H199" s="95">
        <f t="shared" si="150"/>
        <v>0</v>
      </c>
      <c r="I199" s="95">
        <f t="shared" si="150"/>
        <v>0</v>
      </c>
      <c r="J199" s="486" t="s">
        <v>872</v>
      </c>
      <c r="K199" s="486" t="s">
        <v>922</v>
      </c>
      <c r="L199" s="131">
        <v>4.0000000000000002E-4</v>
      </c>
      <c r="M199" s="128"/>
    </row>
    <row r="200" spans="1:13" s="119" customFormat="1" ht="15.75" thickBot="1">
      <c r="A200" s="396"/>
      <c r="B200" s="396"/>
      <c r="C200" s="147" t="s">
        <v>11</v>
      </c>
      <c r="D200" s="94">
        <f t="shared" ref="D200:D206" si="151">SUM(E200:I200)</f>
        <v>0</v>
      </c>
      <c r="E200" s="94">
        <f>E208</f>
        <v>0</v>
      </c>
      <c r="F200" s="94">
        <f t="shared" ref="F200:I200" si="152">F208</f>
        <v>0</v>
      </c>
      <c r="G200" s="94">
        <f t="shared" si="152"/>
        <v>0</v>
      </c>
      <c r="H200" s="94">
        <f t="shared" si="152"/>
        <v>0</v>
      </c>
      <c r="I200" s="94">
        <f t="shared" si="152"/>
        <v>0</v>
      </c>
      <c r="J200" s="487"/>
      <c r="K200" s="487"/>
      <c r="L200" s="132">
        <v>0</v>
      </c>
      <c r="M200" s="128"/>
    </row>
    <row r="201" spans="1:13" s="119" customFormat="1" ht="15.75" thickBot="1">
      <c r="A201" s="396"/>
      <c r="B201" s="396"/>
      <c r="C201" s="147" t="s">
        <v>12</v>
      </c>
      <c r="D201" s="94">
        <f t="shared" si="151"/>
        <v>0</v>
      </c>
      <c r="E201" s="94">
        <f t="shared" ref="E201:I201" si="153">E209</f>
        <v>0</v>
      </c>
      <c r="F201" s="94">
        <f t="shared" si="153"/>
        <v>0</v>
      </c>
      <c r="G201" s="94">
        <f t="shared" si="153"/>
        <v>0</v>
      </c>
      <c r="H201" s="94">
        <f t="shared" si="153"/>
        <v>0</v>
      </c>
      <c r="I201" s="94">
        <f t="shared" si="153"/>
        <v>0</v>
      </c>
      <c r="J201" s="487"/>
      <c r="K201" s="487"/>
      <c r="L201" s="132">
        <v>0</v>
      </c>
      <c r="M201" s="128"/>
    </row>
    <row r="202" spans="1:13" s="119" customFormat="1" ht="15.75" thickBot="1">
      <c r="A202" s="396"/>
      <c r="B202" s="396"/>
      <c r="C202" s="147" t="s">
        <v>13</v>
      </c>
      <c r="D202" s="94">
        <f t="shared" si="151"/>
        <v>0</v>
      </c>
      <c r="E202" s="94">
        <f t="shared" ref="E202:I202" si="154">E210</f>
        <v>0</v>
      </c>
      <c r="F202" s="94">
        <f t="shared" si="154"/>
        <v>0</v>
      </c>
      <c r="G202" s="94">
        <f t="shared" si="154"/>
        <v>0</v>
      </c>
      <c r="H202" s="94">
        <f t="shared" si="154"/>
        <v>0</v>
      </c>
      <c r="I202" s="94">
        <f t="shared" si="154"/>
        <v>0</v>
      </c>
      <c r="J202" s="487"/>
      <c r="K202" s="487"/>
      <c r="L202" s="132">
        <v>0</v>
      </c>
      <c r="M202" s="128"/>
    </row>
    <row r="203" spans="1:13" s="119" customFormat="1" ht="15.75" thickBot="1">
      <c r="A203" s="396"/>
      <c r="B203" s="396"/>
      <c r="C203" s="147" t="s">
        <v>14</v>
      </c>
      <c r="D203" s="94">
        <f t="shared" si="151"/>
        <v>300</v>
      </c>
      <c r="E203" s="94">
        <f t="shared" ref="E203:I203" si="155">E211</f>
        <v>0</v>
      </c>
      <c r="F203" s="94">
        <f t="shared" si="155"/>
        <v>0</v>
      </c>
      <c r="G203" s="94">
        <f t="shared" si="155"/>
        <v>300</v>
      </c>
      <c r="H203" s="94">
        <f t="shared" si="155"/>
        <v>0</v>
      </c>
      <c r="I203" s="94">
        <f t="shared" si="155"/>
        <v>0</v>
      </c>
      <c r="J203" s="487"/>
      <c r="K203" s="487"/>
      <c r="L203" s="132">
        <v>4.0000000000000002E-4</v>
      </c>
      <c r="M203" s="128"/>
    </row>
    <row r="204" spans="1:13" s="126" customFormat="1" ht="15.75" thickBot="1">
      <c r="A204" s="396"/>
      <c r="B204" s="396"/>
      <c r="C204" s="146" t="s">
        <v>15</v>
      </c>
      <c r="D204" s="95">
        <f t="shared" si="151"/>
        <v>944.8</v>
      </c>
      <c r="E204" s="95">
        <v>0</v>
      </c>
      <c r="F204" s="95">
        <f t="shared" ref="F204:I204" si="156">F212</f>
        <v>0</v>
      </c>
      <c r="G204" s="95">
        <f>G220+G212</f>
        <v>944.8</v>
      </c>
      <c r="H204" s="95">
        <f t="shared" si="156"/>
        <v>0</v>
      </c>
      <c r="I204" s="95">
        <f t="shared" si="156"/>
        <v>0</v>
      </c>
      <c r="J204" s="487"/>
      <c r="K204" s="487"/>
      <c r="L204" s="154">
        <v>4.0000000000000002E-4</v>
      </c>
      <c r="M204" s="153"/>
    </row>
    <row r="205" spans="1:13" s="119" customFormat="1" ht="45.75" thickBot="1">
      <c r="A205" s="396"/>
      <c r="B205" s="396"/>
      <c r="C205" s="148" t="s">
        <v>404</v>
      </c>
      <c r="D205" s="94">
        <f t="shared" si="151"/>
        <v>755.98</v>
      </c>
      <c r="E205" s="94">
        <f t="shared" ref="E205:I205" si="157">E213</f>
        <v>0</v>
      </c>
      <c r="F205" s="94">
        <f t="shared" si="157"/>
        <v>0</v>
      </c>
      <c r="G205" s="94">
        <f>G221+G213</f>
        <v>755.98</v>
      </c>
      <c r="H205" s="94">
        <f t="shared" si="157"/>
        <v>0</v>
      </c>
      <c r="I205" s="94">
        <f t="shared" si="157"/>
        <v>0</v>
      </c>
      <c r="J205" s="487"/>
      <c r="K205" s="487"/>
      <c r="L205" s="132">
        <v>4.0000000000000002E-4</v>
      </c>
      <c r="M205" s="128"/>
    </row>
    <row r="206" spans="1:13" s="119" customFormat="1" ht="45.75" thickBot="1">
      <c r="A206" s="397"/>
      <c r="B206" s="397"/>
      <c r="C206" s="148" t="s">
        <v>405</v>
      </c>
      <c r="D206" s="94">
        <f t="shared" si="151"/>
        <v>755.98</v>
      </c>
      <c r="E206" s="94">
        <f>E214</f>
        <v>0</v>
      </c>
      <c r="F206" s="94">
        <f>F214</f>
        <v>0</v>
      </c>
      <c r="G206" s="94">
        <f>G222+G214</f>
        <v>755.98</v>
      </c>
      <c r="H206" s="94">
        <f>H214</f>
        <v>0</v>
      </c>
      <c r="I206" s="94">
        <f>I214</f>
        <v>0</v>
      </c>
      <c r="J206" s="488"/>
      <c r="K206" s="488"/>
      <c r="L206" s="132">
        <v>4.0000000000000002E-4</v>
      </c>
      <c r="M206" s="128"/>
    </row>
    <row r="207" spans="1:13" s="119" customFormat="1" ht="15.75" thickBot="1">
      <c r="A207" s="340" t="s">
        <v>67</v>
      </c>
      <c r="B207" s="318" t="s">
        <v>871</v>
      </c>
      <c r="C207" s="147" t="s">
        <v>319</v>
      </c>
      <c r="D207" s="94">
        <f t="shared" ref="D207:I207" si="158">SUM(D208:D214)</f>
        <v>1334.3999999999999</v>
      </c>
      <c r="E207" s="94">
        <f t="shared" si="158"/>
        <v>0</v>
      </c>
      <c r="F207" s="94">
        <f t="shared" si="158"/>
        <v>0</v>
      </c>
      <c r="G207" s="94">
        <f t="shared" si="158"/>
        <v>1334.3999999999999</v>
      </c>
      <c r="H207" s="94">
        <f t="shared" si="158"/>
        <v>0</v>
      </c>
      <c r="I207" s="94">
        <f t="shared" si="158"/>
        <v>0</v>
      </c>
      <c r="J207" s="486" t="s">
        <v>872</v>
      </c>
      <c r="K207" s="486" t="s">
        <v>921</v>
      </c>
      <c r="L207" s="131">
        <f>L211+L212+L213+L214</f>
        <v>116</v>
      </c>
      <c r="M207" s="128"/>
    </row>
    <row r="208" spans="1:13" s="119" customFormat="1" ht="15.75" thickBot="1">
      <c r="A208" s="396"/>
      <c r="B208" s="396"/>
      <c r="C208" s="147" t="s">
        <v>11</v>
      </c>
      <c r="D208" s="94">
        <f t="shared" ref="D208:D214" si="159">SUM(E208:I208)</f>
        <v>0</v>
      </c>
      <c r="E208" s="94">
        <f t="shared" ref="E208:E210" si="160">SUM(F208:J208)</f>
        <v>0</v>
      </c>
      <c r="F208" s="94">
        <v>0</v>
      </c>
      <c r="G208" s="94">
        <v>0</v>
      </c>
      <c r="H208" s="94">
        <v>0</v>
      </c>
      <c r="I208" s="94">
        <v>0</v>
      </c>
      <c r="J208" s="487"/>
      <c r="K208" s="487"/>
      <c r="L208" s="132">
        <v>0</v>
      </c>
      <c r="M208" s="128"/>
    </row>
    <row r="209" spans="1:13" s="119" customFormat="1" ht="15.75" thickBot="1">
      <c r="A209" s="396"/>
      <c r="B209" s="396"/>
      <c r="C209" s="147" t="s">
        <v>12</v>
      </c>
      <c r="D209" s="94">
        <f t="shared" si="159"/>
        <v>0</v>
      </c>
      <c r="E209" s="94">
        <f t="shared" si="160"/>
        <v>0</v>
      </c>
      <c r="F209" s="94">
        <v>0</v>
      </c>
      <c r="G209" s="94">
        <v>0</v>
      </c>
      <c r="H209" s="94">
        <v>0</v>
      </c>
      <c r="I209" s="94">
        <v>0</v>
      </c>
      <c r="J209" s="487"/>
      <c r="K209" s="487"/>
      <c r="L209" s="132">
        <v>0</v>
      </c>
      <c r="M209" s="128"/>
    </row>
    <row r="210" spans="1:13" s="119" customFormat="1" ht="15.75" thickBot="1">
      <c r="A210" s="396"/>
      <c r="B210" s="396"/>
      <c r="C210" s="147" t="s">
        <v>13</v>
      </c>
      <c r="D210" s="94">
        <f t="shared" si="159"/>
        <v>0</v>
      </c>
      <c r="E210" s="94">
        <f t="shared" si="160"/>
        <v>0</v>
      </c>
      <c r="F210" s="94">
        <v>0</v>
      </c>
      <c r="G210" s="94">
        <v>0</v>
      </c>
      <c r="H210" s="94">
        <v>0</v>
      </c>
      <c r="I210" s="94">
        <v>0</v>
      </c>
      <c r="J210" s="487"/>
      <c r="K210" s="487"/>
      <c r="L210" s="132">
        <v>0</v>
      </c>
      <c r="M210" s="128"/>
    </row>
    <row r="211" spans="1:13" s="119" customFormat="1" ht="15.75" thickBot="1">
      <c r="A211" s="396"/>
      <c r="B211" s="396"/>
      <c r="C211" s="147" t="s">
        <v>14</v>
      </c>
      <c r="D211" s="94">
        <f t="shared" si="159"/>
        <v>300</v>
      </c>
      <c r="E211" s="94">
        <v>0</v>
      </c>
      <c r="F211" s="94">
        <v>0</v>
      </c>
      <c r="G211" s="94">
        <v>300</v>
      </c>
      <c r="H211" s="94">
        <v>0</v>
      </c>
      <c r="I211" s="94">
        <v>0</v>
      </c>
      <c r="J211" s="487"/>
      <c r="K211" s="487"/>
      <c r="L211" s="132">
        <v>26</v>
      </c>
      <c r="M211" s="128"/>
    </row>
    <row r="212" spans="1:13" s="126" customFormat="1" ht="15.75" thickBot="1">
      <c r="A212" s="396"/>
      <c r="B212" s="396"/>
      <c r="C212" s="146" t="s">
        <v>15</v>
      </c>
      <c r="D212" s="129">
        <f t="shared" si="159"/>
        <v>344.8</v>
      </c>
      <c r="E212" s="95">
        <v>0</v>
      </c>
      <c r="F212" s="95">
        <v>0</v>
      </c>
      <c r="G212" s="95">
        <v>344.8</v>
      </c>
      <c r="H212" s="95">
        <v>0</v>
      </c>
      <c r="I212" s="95">
        <v>0</v>
      </c>
      <c r="J212" s="487"/>
      <c r="K212" s="487"/>
      <c r="L212" s="154">
        <v>30</v>
      </c>
      <c r="M212" s="153"/>
    </row>
    <row r="213" spans="1:13" s="119" customFormat="1" ht="45.75" thickBot="1">
      <c r="A213" s="396"/>
      <c r="B213" s="396"/>
      <c r="C213" s="205" t="s">
        <v>404</v>
      </c>
      <c r="D213" s="96">
        <f t="shared" si="159"/>
        <v>344.8</v>
      </c>
      <c r="E213" s="94">
        <v>0</v>
      </c>
      <c r="F213" s="94">
        <v>0</v>
      </c>
      <c r="G213" s="94">
        <v>344.8</v>
      </c>
      <c r="H213" s="94">
        <v>0</v>
      </c>
      <c r="I213" s="94">
        <v>0</v>
      </c>
      <c r="J213" s="487"/>
      <c r="K213" s="487"/>
      <c r="L213" s="132">
        <v>30</v>
      </c>
      <c r="M213" s="128"/>
    </row>
    <row r="214" spans="1:13" s="119" customFormat="1" ht="45.75" thickBot="1">
      <c r="A214" s="397"/>
      <c r="B214" s="397"/>
      <c r="C214" s="205" t="s">
        <v>405</v>
      </c>
      <c r="D214" s="96">
        <f t="shared" si="159"/>
        <v>344.8</v>
      </c>
      <c r="E214" s="94">
        <v>0</v>
      </c>
      <c r="F214" s="94">
        <v>0</v>
      </c>
      <c r="G214" s="94">
        <v>344.8</v>
      </c>
      <c r="H214" s="94">
        <v>0</v>
      </c>
      <c r="I214" s="94">
        <v>0</v>
      </c>
      <c r="J214" s="488"/>
      <c r="K214" s="488"/>
      <c r="L214" s="132">
        <v>30</v>
      </c>
      <c r="M214" s="128"/>
    </row>
    <row r="215" spans="1:13" s="119" customFormat="1" ht="15.75" customHeight="1" thickBot="1">
      <c r="A215" s="340" t="s">
        <v>69</v>
      </c>
      <c r="B215" s="318" t="s">
        <v>940</v>
      </c>
      <c r="C215" s="147" t="s">
        <v>319</v>
      </c>
      <c r="D215" s="94">
        <f>SUM(D216:D222)</f>
        <v>1722.3600000000001</v>
      </c>
      <c r="E215" s="94">
        <f>SUM(E216:E222)</f>
        <v>0</v>
      </c>
      <c r="F215" s="94">
        <f t="shared" ref="F215:I215" si="161">SUM(F216:F222)</f>
        <v>0</v>
      </c>
      <c r="G215" s="94">
        <f t="shared" si="161"/>
        <v>1722.3600000000001</v>
      </c>
      <c r="H215" s="94">
        <f t="shared" si="161"/>
        <v>0</v>
      </c>
      <c r="I215" s="94">
        <f t="shared" si="161"/>
        <v>0</v>
      </c>
      <c r="J215" s="486" t="s">
        <v>872</v>
      </c>
      <c r="K215" s="486" t="s">
        <v>953</v>
      </c>
      <c r="L215" s="131">
        <f>L219+L220+L221+L222</f>
        <v>136</v>
      </c>
      <c r="M215" s="128"/>
    </row>
    <row r="216" spans="1:13" s="119" customFormat="1" ht="15.75" thickBot="1">
      <c r="A216" s="341"/>
      <c r="B216" s="319"/>
      <c r="C216" s="147" t="s">
        <v>11</v>
      </c>
      <c r="D216" s="94">
        <f t="shared" ref="D216:D222" si="162">SUM(E216:I216)</f>
        <v>0</v>
      </c>
      <c r="E216" s="94">
        <f t="shared" ref="E216:E218" si="163">SUM(F216:J216)</f>
        <v>0</v>
      </c>
      <c r="F216" s="94">
        <v>0</v>
      </c>
      <c r="G216" s="94">
        <v>0</v>
      </c>
      <c r="H216" s="94">
        <v>0</v>
      </c>
      <c r="I216" s="94">
        <v>0</v>
      </c>
      <c r="J216" s="487"/>
      <c r="K216" s="487"/>
      <c r="L216" s="132">
        <v>0</v>
      </c>
      <c r="M216" s="128"/>
    </row>
    <row r="217" spans="1:13" s="119" customFormat="1" ht="15.75" thickBot="1">
      <c r="A217" s="341"/>
      <c r="B217" s="319"/>
      <c r="C217" s="147" t="s">
        <v>12</v>
      </c>
      <c r="D217" s="94">
        <f t="shared" si="162"/>
        <v>0</v>
      </c>
      <c r="E217" s="94">
        <f t="shared" si="163"/>
        <v>0</v>
      </c>
      <c r="F217" s="94">
        <v>0</v>
      </c>
      <c r="G217" s="94">
        <v>0</v>
      </c>
      <c r="H217" s="94">
        <v>0</v>
      </c>
      <c r="I217" s="94">
        <v>0</v>
      </c>
      <c r="J217" s="487"/>
      <c r="K217" s="487"/>
      <c r="L217" s="132">
        <v>0</v>
      </c>
      <c r="M217" s="128"/>
    </row>
    <row r="218" spans="1:13" s="119" customFormat="1" ht="15.75" thickBot="1">
      <c r="A218" s="341"/>
      <c r="B218" s="319"/>
      <c r="C218" s="147" t="s">
        <v>13</v>
      </c>
      <c r="D218" s="94">
        <f t="shared" si="162"/>
        <v>0</v>
      </c>
      <c r="E218" s="94">
        <f t="shared" si="163"/>
        <v>0</v>
      </c>
      <c r="F218" s="94">
        <v>0</v>
      </c>
      <c r="G218" s="94">
        <v>0</v>
      </c>
      <c r="H218" s="94">
        <v>0</v>
      </c>
      <c r="I218" s="94">
        <v>0</v>
      </c>
      <c r="J218" s="487"/>
      <c r="K218" s="487"/>
      <c r="L218" s="132">
        <v>0</v>
      </c>
      <c r="M218" s="128"/>
    </row>
    <row r="219" spans="1:13" s="119" customFormat="1" ht="15.75" thickBot="1">
      <c r="A219" s="341"/>
      <c r="B219" s="319"/>
      <c r="C219" s="147" t="s">
        <v>14</v>
      </c>
      <c r="D219" s="94">
        <f t="shared" si="162"/>
        <v>300</v>
      </c>
      <c r="E219" s="94">
        <v>0</v>
      </c>
      <c r="F219" s="94">
        <v>0</v>
      </c>
      <c r="G219" s="94">
        <v>300</v>
      </c>
      <c r="H219" s="94">
        <v>0</v>
      </c>
      <c r="I219" s="94">
        <v>0</v>
      </c>
      <c r="J219" s="487"/>
      <c r="K219" s="487"/>
      <c r="L219" s="132">
        <v>26</v>
      </c>
      <c r="M219" s="128"/>
    </row>
    <row r="220" spans="1:13" s="126" customFormat="1" ht="15.75" thickBot="1">
      <c r="A220" s="341"/>
      <c r="B220" s="319"/>
      <c r="C220" s="146" t="s">
        <v>15</v>
      </c>
      <c r="D220" s="129">
        <f t="shared" si="162"/>
        <v>600</v>
      </c>
      <c r="E220" s="95">
        <v>0</v>
      </c>
      <c r="F220" s="95">
        <v>0</v>
      </c>
      <c r="G220" s="95">
        <v>600</v>
      </c>
      <c r="H220" s="95">
        <v>0</v>
      </c>
      <c r="I220" s="95">
        <v>0</v>
      </c>
      <c r="J220" s="487"/>
      <c r="K220" s="487"/>
      <c r="L220" s="154">
        <v>50</v>
      </c>
      <c r="M220" s="153"/>
    </row>
    <row r="221" spans="1:13" s="119" customFormat="1" ht="45.75" thickBot="1">
      <c r="A221" s="341"/>
      <c r="B221" s="319"/>
      <c r="C221" s="205" t="s">
        <v>404</v>
      </c>
      <c r="D221" s="96">
        <f t="shared" si="162"/>
        <v>411.18</v>
      </c>
      <c r="E221" s="94">
        <v>0</v>
      </c>
      <c r="F221" s="94">
        <v>0</v>
      </c>
      <c r="G221" s="94">
        <v>411.18</v>
      </c>
      <c r="H221" s="94">
        <v>0</v>
      </c>
      <c r="I221" s="94">
        <v>0</v>
      </c>
      <c r="J221" s="487"/>
      <c r="K221" s="487"/>
      <c r="L221" s="132">
        <v>30</v>
      </c>
      <c r="M221" s="128"/>
    </row>
    <row r="222" spans="1:13" s="119" customFormat="1" ht="45.75" thickBot="1">
      <c r="A222" s="342"/>
      <c r="B222" s="320"/>
      <c r="C222" s="205" t="s">
        <v>405</v>
      </c>
      <c r="D222" s="96">
        <f t="shared" si="162"/>
        <v>411.18</v>
      </c>
      <c r="E222" s="94">
        <v>0</v>
      </c>
      <c r="F222" s="94">
        <v>0</v>
      </c>
      <c r="G222" s="94">
        <v>411.18</v>
      </c>
      <c r="H222" s="94">
        <v>0</v>
      </c>
      <c r="I222" s="94">
        <v>0</v>
      </c>
      <c r="J222" s="488"/>
      <c r="K222" s="488"/>
      <c r="L222" s="132">
        <v>30</v>
      </c>
      <c r="M222" s="128"/>
    </row>
    <row r="223" spans="1:13" s="119" customFormat="1" ht="15.75" hidden="1" thickBot="1">
      <c r="A223" s="340" t="s">
        <v>948</v>
      </c>
      <c r="B223" s="330" t="s">
        <v>949</v>
      </c>
      <c r="C223" s="147" t="s">
        <v>319</v>
      </c>
      <c r="D223" s="94">
        <f>SUM(D224:D230)</f>
        <v>0</v>
      </c>
      <c r="E223" s="94">
        <f>SUM(E224:E230)</f>
        <v>0</v>
      </c>
      <c r="F223" s="94">
        <f t="shared" ref="F223:I223" si="164">SUM(F224:F230)</f>
        <v>0</v>
      </c>
      <c r="G223" s="94">
        <f t="shared" si="164"/>
        <v>0</v>
      </c>
      <c r="H223" s="94">
        <f t="shared" si="164"/>
        <v>0</v>
      </c>
      <c r="I223" s="94">
        <f t="shared" si="164"/>
        <v>0</v>
      </c>
      <c r="J223" s="486" t="s">
        <v>384</v>
      </c>
      <c r="K223" s="486" t="s">
        <v>950</v>
      </c>
      <c r="L223" s="131">
        <f>L227+L228+L229+L230</f>
        <v>4580</v>
      </c>
      <c r="M223" s="128"/>
    </row>
    <row r="224" spans="1:13" ht="15.75" hidden="1" thickBot="1">
      <c r="A224" s="341"/>
      <c r="B224" s="331"/>
      <c r="C224" s="147" t="s">
        <v>11</v>
      </c>
      <c r="D224" s="94">
        <f t="shared" ref="D224:D228" si="165">SUM(E224:I224)</f>
        <v>0</v>
      </c>
      <c r="E224" s="94">
        <f t="shared" ref="E224:E226" si="166">SUM(F224:J224)</f>
        <v>0</v>
      </c>
      <c r="F224" s="94">
        <v>0</v>
      </c>
      <c r="G224" s="94">
        <v>0</v>
      </c>
      <c r="H224" s="94">
        <v>0</v>
      </c>
      <c r="I224" s="94">
        <v>0</v>
      </c>
      <c r="J224" s="487"/>
      <c r="K224" s="487"/>
      <c r="L224" s="132">
        <v>0</v>
      </c>
    </row>
    <row r="225" spans="1:13" ht="22.5" hidden="1" customHeight="1" thickBot="1">
      <c r="A225" s="341"/>
      <c r="B225" s="331"/>
      <c r="C225" s="147" t="s">
        <v>12</v>
      </c>
      <c r="D225" s="94">
        <f t="shared" si="165"/>
        <v>0</v>
      </c>
      <c r="E225" s="94">
        <f t="shared" si="166"/>
        <v>0</v>
      </c>
      <c r="F225" s="94">
        <v>0</v>
      </c>
      <c r="G225" s="94">
        <v>0</v>
      </c>
      <c r="H225" s="94">
        <v>0</v>
      </c>
      <c r="I225" s="94">
        <v>0</v>
      </c>
      <c r="J225" s="487"/>
      <c r="K225" s="487"/>
      <c r="L225" s="132">
        <v>0</v>
      </c>
    </row>
    <row r="226" spans="1:13" ht="26.25" hidden="1" customHeight="1" thickBot="1">
      <c r="A226" s="341"/>
      <c r="B226" s="331"/>
      <c r="C226" s="147" t="s">
        <v>13</v>
      </c>
      <c r="D226" s="94">
        <f t="shared" si="165"/>
        <v>0</v>
      </c>
      <c r="E226" s="94">
        <f t="shared" si="166"/>
        <v>0</v>
      </c>
      <c r="F226" s="94">
        <v>0</v>
      </c>
      <c r="G226" s="94">
        <v>0</v>
      </c>
      <c r="H226" s="94">
        <v>0</v>
      </c>
      <c r="I226" s="94">
        <v>0</v>
      </c>
      <c r="J226" s="487"/>
      <c r="K226" s="487"/>
      <c r="L226" s="132">
        <v>0</v>
      </c>
    </row>
    <row r="227" spans="1:13" ht="24.75" hidden="1" customHeight="1" thickBot="1">
      <c r="A227" s="341"/>
      <c r="B227" s="331"/>
      <c r="C227" s="147" t="s">
        <v>14</v>
      </c>
      <c r="D227" s="94">
        <v>0</v>
      </c>
      <c r="E227" s="94">
        <v>0</v>
      </c>
      <c r="F227" s="94">
        <v>0</v>
      </c>
      <c r="G227" s="94">
        <v>0</v>
      </c>
      <c r="H227" s="94">
        <v>0</v>
      </c>
      <c r="I227" s="94">
        <v>0</v>
      </c>
      <c r="J227" s="487"/>
      <c r="K227" s="487"/>
      <c r="L227" s="132">
        <v>0</v>
      </c>
      <c r="M227" s="139" t="s">
        <v>951</v>
      </c>
    </row>
    <row r="228" spans="1:13" ht="21" hidden="1" customHeight="1" thickBot="1">
      <c r="A228" s="341"/>
      <c r="B228" s="331"/>
      <c r="C228" s="146" t="s">
        <v>15</v>
      </c>
      <c r="D228" s="129">
        <f t="shared" si="165"/>
        <v>0</v>
      </c>
      <c r="E228" s="95">
        <v>0</v>
      </c>
      <c r="F228" s="95">
        <v>0</v>
      </c>
      <c r="G228" s="95"/>
      <c r="H228" s="95">
        <v>0</v>
      </c>
      <c r="I228" s="95">
        <v>0</v>
      </c>
      <c r="J228" s="487"/>
      <c r="K228" s="487"/>
      <c r="L228" s="154">
        <v>4580</v>
      </c>
      <c r="M228" s="139">
        <v>69697</v>
      </c>
    </row>
    <row r="229" spans="1:13" ht="52.5" hidden="1" customHeight="1" thickBot="1">
      <c r="A229" s="341"/>
      <c r="B229" s="331"/>
      <c r="C229" s="205" t="s">
        <v>404</v>
      </c>
      <c r="D229" s="96">
        <v>0</v>
      </c>
      <c r="E229" s="94">
        <v>0</v>
      </c>
      <c r="F229" s="94">
        <v>0</v>
      </c>
      <c r="G229" s="94">
        <v>0</v>
      </c>
      <c r="H229" s="94">
        <v>0</v>
      </c>
      <c r="I229" s="94">
        <v>0</v>
      </c>
      <c r="J229" s="487"/>
      <c r="K229" s="487"/>
      <c r="L229" s="132">
        <v>0</v>
      </c>
    </row>
    <row r="230" spans="1:13" s="108" customFormat="1" ht="45.75" hidden="1" thickBot="1">
      <c r="A230" s="342"/>
      <c r="B230" s="332"/>
      <c r="C230" s="205" t="s">
        <v>405</v>
      </c>
      <c r="D230" s="96">
        <v>0</v>
      </c>
      <c r="E230" s="94">
        <v>0</v>
      </c>
      <c r="F230" s="94">
        <v>0</v>
      </c>
      <c r="G230" s="94">
        <v>0</v>
      </c>
      <c r="H230" s="94">
        <v>0</v>
      </c>
      <c r="I230" s="94">
        <v>0</v>
      </c>
      <c r="J230" s="488"/>
      <c r="K230" s="488"/>
      <c r="L230" s="132">
        <v>0</v>
      </c>
      <c r="M230" s="128"/>
    </row>
    <row r="231" spans="1:13" s="108" customFormat="1">
      <c r="A231" s="218"/>
      <c r="B231" s="216"/>
      <c r="C231" s="205"/>
      <c r="D231" s="96"/>
      <c r="E231" s="94"/>
      <c r="F231" s="94"/>
      <c r="G231" s="94"/>
      <c r="H231" s="94"/>
      <c r="I231" s="94"/>
      <c r="J231" s="158"/>
      <c r="K231" s="158"/>
      <c r="L231" s="74"/>
      <c r="M231" s="128"/>
    </row>
    <row r="232" spans="1:13" ht="28.5">
      <c r="A232" s="340"/>
      <c r="B232" s="330" t="s">
        <v>382</v>
      </c>
      <c r="C232" s="206" t="s">
        <v>319</v>
      </c>
      <c r="D232" s="207">
        <f>SUM(D233:D239)</f>
        <v>497286.25999999995</v>
      </c>
      <c r="E232" s="207">
        <f>SUM(E233:E239)</f>
        <v>36952.699999999997</v>
      </c>
      <c r="F232" s="207">
        <f>SUM(F233:F239)</f>
        <v>444600.4</v>
      </c>
      <c r="G232" s="207">
        <f>SUM(G233:G239)</f>
        <v>15733.16</v>
      </c>
      <c r="H232" s="207">
        <f t="shared" ref="H232" si="167">SUM(H233:H239)</f>
        <v>0</v>
      </c>
      <c r="I232" s="207">
        <f t="shared" ref="I232" si="168">SUM(I233:I239)</f>
        <v>0</v>
      </c>
      <c r="J232" s="318"/>
      <c r="K232" s="318"/>
      <c r="L232" s="205"/>
    </row>
    <row r="233" spans="1:13">
      <c r="A233" s="341"/>
      <c r="B233" s="331"/>
      <c r="C233" s="205" t="s">
        <v>11</v>
      </c>
      <c r="D233" s="222">
        <f>SUM(E233:I233)</f>
        <v>61194.1</v>
      </c>
      <c r="E233" s="222">
        <f t="shared" ref="E233:F236" si="169">E12++E110+E150+E167+E183</f>
        <v>4301.7</v>
      </c>
      <c r="F233" s="222">
        <f t="shared" si="169"/>
        <v>55841.200000000004</v>
      </c>
      <c r="G233" s="222">
        <f>G12++G110+G150+G167+G183+G10</f>
        <v>1051.2</v>
      </c>
      <c r="H233" s="222">
        <f>H12++H110+H150+H167+H183</f>
        <v>0</v>
      </c>
      <c r="I233" s="222">
        <f>I12++I110+I150+I167+I183</f>
        <v>0</v>
      </c>
      <c r="J233" s="319"/>
      <c r="K233" s="319"/>
      <c r="L233" s="205"/>
    </row>
    <row r="234" spans="1:13">
      <c r="A234" s="341"/>
      <c r="B234" s="331"/>
      <c r="C234" s="205" t="s">
        <v>12</v>
      </c>
      <c r="D234" s="222">
        <f t="shared" ref="D234:D239" si="170">SUM(E234:I234)</f>
        <v>62704.200000000004</v>
      </c>
      <c r="E234" s="222">
        <f t="shared" si="169"/>
        <v>5659.9</v>
      </c>
      <c r="F234" s="222">
        <f t="shared" si="169"/>
        <v>55904.3</v>
      </c>
      <c r="G234" s="222">
        <f>G13++G111+G151+G168+G184</f>
        <v>1140</v>
      </c>
      <c r="H234" s="222">
        <f t="shared" ref="H234:I236" si="171">H13+H111+H151+H168+H184</f>
        <v>0</v>
      </c>
      <c r="I234" s="222">
        <f t="shared" si="171"/>
        <v>0</v>
      </c>
      <c r="J234" s="319"/>
      <c r="K234" s="319"/>
      <c r="L234" s="205"/>
    </row>
    <row r="235" spans="1:13" ht="15.75">
      <c r="A235" s="341"/>
      <c r="B235" s="331"/>
      <c r="C235" s="205" t="s">
        <v>13</v>
      </c>
      <c r="D235" s="222">
        <f t="shared" si="170"/>
        <v>62506.400000000001</v>
      </c>
      <c r="E235" s="222">
        <f t="shared" si="169"/>
        <v>4570.3999999999996</v>
      </c>
      <c r="F235" s="222">
        <f t="shared" si="169"/>
        <v>56796</v>
      </c>
      <c r="G235" s="222">
        <f>G14++G112+G152+G169+G185</f>
        <v>1140</v>
      </c>
      <c r="H235" s="51">
        <f t="shared" si="171"/>
        <v>0</v>
      </c>
      <c r="I235" s="51">
        <f t="shared" si="171"/>
        <v>0</v>
      </c>
      <c r="J235" s="319"/>
      <c r="K235" s="319"/>
      <c r="L235" s="205"/>
    </row>
    <row r="236" spans="1:13" ht="15.75">
      <c r="A236" s="341"/>
      <c r="B236" s="331"/>
      <c r="C236" s="205" t="s">
        <v>14</v>
      </c>
      <c r="D236" s="222">
        <f>SUM(E236:I236)</f>
        <v>69697</v>
      </c>
      <c r="E236" s="222">
        <f t="shared" si="169"/>
        <v>4837</v>
      </c>
      <c r="F236" s="222">
        <f t="shared" si="169"/>
        <v>62631.7</v>
      </c>
      <c r="G236" s="222">
        <f>G15++G113+G153+G170+G186+G203</f>
        <v>2228.3000000000002</v>
      </c>
      <c r="H236" s="51">
        <f t="shared" si="171"/>
        <v>0</v>
      </c>
      <c r="I236" s="51">
        <f t="shared" si="171"/>
        <v>0</v>
      </c>
      <c r="J236" s="319"/>
      <c r="K236" s="319"/>
      <c r="L236" s="205"/>
    </row>
    <row r="237" spans="1:13">
      <c r="A237" s="341"/>
      <c r="B237" s="331"/>
      <c r="C237" s="206" t="s">
        <v>15</v>
      </c>
      <c r="D237" s="207">
        <f>SUM(E237:I237)</f>
        <v>77572.399999999994</v>
      </c>
      <c r="E237" s="207">
        <f>E16++E114+E154+E171+E187+E204</f>
        <v>4704.3</v>
      </c>
      <c r="F237" s="207">
        <f t="shared" ref="F237:I237" si="172">F16++F114+F154+F171+F187+F204</f>
        <v>69392.399999999994</v>
      </c>
      <c r="G237" s="207">
        <f>G16++G114+G154+G171+G187+G204+G228</f>
        <v>3475.7</v>
      </c>
      <c r="H237" s="207">
        <f t="shared" si="172"/>
        <v>0</v>
      </c>
      <c r="I237" s="207">
        <f t="shared" si="172"/>
        <v>0</v>
      </c>
      <c r="J237" s="319"/>
      <c r="K237" s="319"/>
      <c r="L237" s="205"/>
    </row>
    <row r="238" spans="1:13" ht="45">
      <c r="A238" s="341"/>
      <c r="B238" s="331"/>
      <c r="C238" s="205" t="s">
        <v>404</v>
      </c>
      <c r="D238" s="222">
        <f t="shared" si="170"/>
        <v>81671.87999999999</v>
      </c>
      <c r="E238" s="222">
        <f t="shared" ref="E238:I238" si="173">E17++E115+E155+E172+E188+E205</f>
        <v>6410.5</v>
      </c>
      <c r="F238" s="222">
        <f t="shared" si="173"/>
        <v>72017.399999999994</v>
      </c>
      <c r="G238" s="222">
        <f t="shared" si="173"/>
        <v>3243.98</v>
      </c>
      <c r="H238" s="222">
        <f t="shared" si="173"/>
        <v>0</v>
      </c>
      <c r="I238" s="222">
        <f t="shared" si="173"/>
        <v>0</v>
      </c>
      <c r="J238" s="319"/>
      <c r="K238" s="319"/>
      <c r="L238" s="143"/>
    </row>
    <row r="239" spans="1:13" ht="45">
      <c r="A239" s="342"/>
      <c r="B239" s="332"/>
      <c r="C239" s="205" t="s">
        <v>405</v>
      </c>
      <c r="D239" s="222">
        <f t="shared" si="170"/>
        <v>81940.279999999984</v>
      </c>
      <c r="E239" s="222">
        <f t="shared" ref="E239:I239" si="174">E18++E116+E156+E173+E189+E206</f>
        <v>6468.9</v>
      </c>
      <c r="F239" s="222">
        <f t="shared" si="174"/>
        <v>72017.399999999994</v>
      </c>
      <c r="G239" s="222">
        <f t="shared" si="174"/>
        <v>3453.98</v>
      </c>
      <c r="H239" s="222">
        <f t="shared" si="174"/>
        <v>0</v>
      </c>
      <c r="I239" s="222">
        <f t="shared" si="174"/>
        <v>0</v>
      </c>
      <c r="J239" s="320"/>
      <c r="K239" s="320"/>
      <c r="L239" s="143"/>
    </row>
    <row r="240" spans="1:13">
      <c r="A240" s="149"/>
      <c r="B240" s="79"/>
      <c r="C240" s="80"/>
      <c r="D240" s="81"/>
      <c r="E240" s="81"/>
      <c r="F240" s="81"/>
      <c r="G240" s="81"/>
      <c r="H240" s="81"/>
      <c r="I240" s="81"/>
      <c r="J240" s="80"/>
      <c r="K240" s="80"/>
      <c r="L240" s="80"/>
    </row>
    <row r="241" spans="1:12">
      <c r="A241" s="149"/>
      <c r="B241" s="79"/>
      <c r="C241" s="80"/>
      <c r="D241" s="81"/>
      <c r="E241" s="81"/>
      <c r="F241" s="81"/>
      <c r="G241" s="81"/>
      <c r="H241" s="81"/>
      <c r="I241" s="81"/>
      <c r="J241" s="80"/>
      <c r="K241" s="80"/>
      <c r="L241" s="80"/>
    </row>
    <row r="245" spans="1:12">
      <c r="C245" s="101"/>
    </row>
  </sheetData>
  <mergeCells count="126">
    <mergeCell ref="A198:L198"/>
    <mergeCell ref="B141:B148"/>
    <mergeCell ref="A141:A148"/>
    <mergeCell ref="B149:B156"/>
    <mergeCell ref="A149:A156"/>
    <mergeCell ref="K149:K156"/>
    <mergeCell ref="J149:J156"/>
    <mergeCell ref="A165:L165"/>
    <mergeCell ref="A215:A222"/>
    <mergeCell ref="B215:B222"/>
    <mergeCell ref="J215:J222"/>
    <mergeCell ref="K215:K222"/>
    <mergeCell ref="A199:A206"/>
    <mergeCell ref="B199:B206"/>
    <mergeCell ref="J199:J206"/>
    <mergeCell ref="K199:K206"/>
    <mergeCell ref="A207:A214"/>
    <mergeCell ref="B207:B214"/>
    <mergeCell ref="J207:J214"/>
    <mergeCell ref="K207:K214"/>
    <mergeCell ref="K157:K164"/>
    <mergeCell ref="J157:J164"/>
    <mergeCell ref="B157:B164"/>
    <mergeCell ref="A157:A164"/>
    <mergeCell ref="A1:L3"/>
    <mergeCell ref="K232:K239"/>
    <mergeCell ref="J232:J239"/>
    <mergeCell ref="B232:B239"/>
    <mergeCell ref="A232:A239"/>
    <mergeCell ref="K190:K197"/>
    <mergeCell ref="J190:J197"/>
    <mergeCell ref="B190:B197"/>
    <mergeCell ref="A190:A197"/>
    <mergeCell ref="K166:K173"/>
    <mergeCell ref="J166:J173"/>
    <mergeCell ref="B166:B173"/>
    <mergeCell ref="A166:A173"/>
    <mergeCell ref="B174:B181"/>
    <mergeCell ref="A174:A181"/>
    <mergeCell ref="K174:K181"/>
    <mergeCell ref="J174:J181"/>
    <mergeCell ref="K182:K189"/>
    <mergeCell ref="J182:J189"/>
    <mergeCell ref="B182:B189"/>
    <mergeCell ref="A182:A189"/>
    <mergeCell ref="K141:K148"/>
    <mergeCell ref="J141:J148"/>
    <mergeCell ref="B35:B42"/>
    <mergeCell ref="A51:A58"/>
    <mergeCell ref="K51:K58"/>
    <mergeCell ref="A43:A50"/>
    <mergeCell ref="K43:K50"/>
    <mergeCell ref="J43:J50"/>
    <mergeCell ref="B43:B50"/>
    <mergeCell ref="A108:L108"/>
    <mergeCell ref="K83:K90"/>
    <mergeCell ref="J51:J58"/>
    <mergeCell ref="B67:B74"/>
    <mergeCell ref="A67:A74"/>
    <mergeCell ref="K59:K66"/>
    <mergeCell ref="A99:A106"/>
    <mergeCell ref="B99:B106"/>
    <mergeCell ref="J99:J106"/>
    <mergeCell ref="K99:K106"/>
    <mergeCell ref="A27:A34"/>
    <mergeCell ref="K133:K140"/>
    <mergeCell ref="J133:J140"/>
    <mergeCell ref="B133:B140"/>
    <mergeCell ref="A133:A140"/>
    <mergeCell ref="K125:K132"/>
    <mergeCell ref="J125:J132"/>
    <mergeCell ref="B125:B132"/>
    <mergeCell ref="A125:A132"/>
    <mergeCell ref="K117:K124"/>
    <mergeCell ref="J117:J124"/>
    <mergeCell ref="B117:B124"/>
    <mergeCell ref="A117:A124"/>
    <mergeCell ref="K109:K116"/>
    <mergeCell ref="J109:J116"/>
    <mergeCell ref="B109:B116"/>
    <mergeCell ref="A109:A116"/>
    <mergeCell ref="J59:J66"/>
    <mergeCell ref="B59:B66"/>
    <mergeCell ref="A59:A66"/>
    <mergeCell ref="A35:A42"/>
    <mergeCell ref="K35:K42"/>
    <mergeCell ref="J35:J42"/>
    <mergeCell ref="B51:B58"/>
    <mergeCell ref="K5:L5"/>
    <mergeCell ref="A8:L8"/>
    <mergeCell ref="A9:L9"/>
    <mergeCell ref="A10:B10"/>
    <mergeCell ref="K10:K18"/>
    <mergeCell ref="J10:J18"/>
    <mergeCell ref="A11:A18"/>
    <mergeCell ref="B11:B18"/>
    <mergeCell ref="A5:A6"/>
    <mergeCell ref="J5:J6"/>
    <mergeCell ref="E5:I5"/>
    <mergeCell ref="C5:C6"/>
    <mergeCell ref="B5:B6"/>
    <mergeCell ref="D5:D6"/>
    <mergeCell ref="A223:A230"/>
    <mergeCell ref="B223:B230"/>
    <mergeCell ref="J223:J230"/>
    <mergeCell ref="K223:K230"/>
    <mergeCell ref="K19:K26"/>
    <mergeCell ref="J19:J26"/>
    <mergeCell ref="B19:B26"/>
    <mergeCell ref="A19:A26"/>
    <mergeCell ref="K27:K34"/>
    <mergeCell ref="A91:A98"/>
    <mergeCell ref="B91:B98"/>
    <mergeCell ref="J91:J98"/>
    <mergeCell ref="K91:K98"/>
    <mergeCell ref="A75:A82"/>
    <mergeCell ref="B75:B82"/>
    <mergeCell ref="J75:J82"/>
    <mergeCell ref="K75:K82"/>
    <mergeCell ref="A83:A90"/>
    <mergeCell ref="B83:B90"/>
    <mergeCell ref="J83:J90"/>
    <mergeCell ref="J27:J34"/>
    <mergeCell ref="B27:B34"/>
    <mergeCell ref="K67:K74"/>
    <mergeCell ref="J67:J74"/>
  </mergeCells>
  <pageMargins left="0.70866141732283472" right="0.70866141732283472" top="0.6692913385826772" bottom="0.74803149606299213" header="0.31496062992125984" footer="0.31496062992125984"/>
  <pageSetup paperSize="9" scale="50" firstPageNumber="65" fitToHeight="0" orientation="portrait" useFirstPageNumber="1" r:id="rId1"/>
  <headerFooter>
    <oddHeader>&amp;C&amp;12&amp;P</oddHeader>
  </headerFooter>
</worksheet>
</file>

<file path=xl/worksheets/sheet19.xml><?xml version="1.0" encoding="utf-8"?>
<worksheet xmlns="http://schemas.openxmlformats.org/spreadsheetml/2006/main" xmlns:r="http://schemas.openxmlformats.org/officeDocument/2006/relationships">
  <sheetPr>
    <pageSetUpPr fitToPage="1"/>
  </sheetPr>
  <dimension ref="A1:M25"/>
  <sheetViews>
    <sheetView view="pageLayout" topLeftCell="B13" workbookViewId="0">
      <selection activeCell="H25" sqref="H25"/>
    </sheetView>
  </sheetViews>
  <sheetFormatPr defaultRowHeight="15"/>
  <cols>
    <col min="1" max="1" width="23.140625" customWidth="1"/>
    <col min="2" max="2" width="22.140625" customWidth="1"/>
    <col min="9" max="9" width="12.140625" customWidth="1"/>
    <col min="10" max="10" width="11.5703125" customWidth="1"/>
  </cols>
  <sheetData>
    <row r="1" spans="1:10" ht="24.75" customHeight="1">
      <c r="A1" s="392" t="s">
        <v>607</v>
      </c>
      <c r="B1" s="392"/>
      <c r="C1" s="392"/>
      <c r="D1" s="392"/>
      <c r="E1" s="392"/>
      <c r="F1" s="392"/>
      <c r="G1" s="392"/>
      <c r="H1" s="392"/>
      <c r="I1" s="392"/>
      <c r="J1" s="392"/>
    </row>
    <row r="2" spans="1:10" ht="24.75" customHeight="1">
      <c r="A2" s="392"/>
      <c r="B2" s="392"/>
      <c r="C2" s="392"/>
      <c r="D2" s="392"/>
      <c r="E2" s="392"/>
      <c r="F2" s="392"/>
      <c r="G2" s="392"/>
      <c r="H2" s="392"/>
      <c r="I2" s="392"/>
      <c r="J2" s="392"/>
    </row>
    <row r="3" spans="1:10" ht="22.5" customHeight="1">
      <c r="A3" s="392"/>
      <c r="B3" s="392"/>
      <c r="C3" s="392"/>
      <c r="D3" s="392"/>
      <c r="E3" s="392"/>
      <c r="F3" s="392"/>
      <c r="G3" s="392"/>
      <c r="H3" s="392"/>
      <c r="I3" s="392"/>
      <c r="J3" s="392"/>
    </row>
    <row r="5" spans="1:10" ht="30">
      <c r="A5" s="18" t="s">
        <v>496</v>
      </c>
      <c r="B5" s="444" t="s">
        <v>497</v>
      </c>
      <c r="C5" s="445"/>
      <c r="D5" s="445"/>
      <c r="E5" s="445"/>
      <c r="F5" s="445"/>
      <c r="G5" s="445"/>
      <c r="H5" s="445"/>
      <c r="I5" s="445"/>
      <c r="J5" s="446"/>
    </row>
    <row r="6" spans="1:10" ht="60">
      <c r="A6" s="18" t="s">
        <v>498</v>
      </c>
      <c r="B6" s="503" t="s">
        <v>0</v>
      </c>
      <c r="C6" s="504"/>
      <c r="D6" s="504"/>
      <c r="E6" s="504"/>
      <c r="F6" s="504"/>
      <c r="G6" s="504"/>
      <c r="H6" s="504"/>
      <c r="I6" s="504"/>
      <c r="J6" s="505"/>
    </row>
    <row r="7" spans="1:10" ht="30">
      <c r="A7" s="18" t="s">
        <v>499</v>
      </c>
      <c r="B7" s="444" t="s">
        <v>0</v>
      </c>
      <c r="C7" s="445"/>
      <c r="D7" s="445"/>
      <c r="E7" s="445"/>
      <c r="F7" s="445"/>
      <c r="G7" s="445"/>
      <c r="H7" s="445"/>
      <c r="I7" s="445"/>
      <c r="J7" s="446"/>
    </row>
    <row r="8" spans="1:10">
      <c r="A8" s="18" t="s">
        <v>500</v>
      </c>
      <c r="B8" s="444" t="s">
        <v>550</v>
      </c>
      <c r="C8" s="445"/>
      <c r="D8" s="445"/>
      <c r="E8" s="445"/>
      <c r="F8" s="445"/>
      <c r="G8" s="445"/>
      <c r="H8" s="445"/>
      <c r="I8" s="445"/>
      <c r="J8" s="446"/>
    </row>
    <row r="9" spans="1:10" ht="45" customHeight="1">
      <c r="A9" s="500" t="s">
        <v>501</v>
      </c>
      <c r="B9" s="14" t="s">
        <v>424</v>
      </c>
      <c r="C9" s="14" t="s">
        <v>425</v>
      </c>
      <c r="D9" s="14" t="s">
        <v>426</v>
      </c>
      <c r="E9" s="14" t="s">
        <v>427</v>
      </c>
      <c r="F9" s="14" t="s">
        <v>428</v>
      </c>
      <c r="G9" s="14" t="s">
        <v>429</v>
      </c>
      <c r="H9" s="14" t="s">
        <v>430</v>
      </c>
      <c r="I9" s="14" t="s">
        <v>404</v>
      </c>
      <c r="J9" s="14" t="s">
        <v>405</v>
      </c>
    </row>
    <row r="10" spans="1:10" ht="120">
      <c r="A10" s="501"/>
      <c r="B10" s="18" t="s">
        <v>502</v>
      </c>
      <c r="C10" s="14">
        <v>380</v>
      </c>
      <c r="D10" s="14">
        <v>370</v>
      </c>
      <c r="E10" s="14">
        <v>360</v>
      </c>
      <c r="F10" s="14">
        <v>350</v>
      </c>
      <c r="G10" s="14"/>
      <c r="H10" s="14"/>
      <c r="I10" s="14"/>
      <c r="J10" s="14"/>
    </row>
    <row r="11" spans="1:10" ht="49.5" customHeight="1">
      <c r="A11" s="501"/>
      <c r="B11" s="18" t="s">
        <v>517</v>
      </c>
      <c r="C11" s="14"/>
      <c r="D11" s="14"/>
      <c r="E11" s="14"/>
      <c r="F11" s="14"/>
      <c r="G11" s="14">
        <v>1360</v>
      </c>
      <c r="H11" s="14">
        <v>1260</v>
      </c>
      <c r="I11" s="14">
        <v>1160</v>
      </c>
      <c r="J11" s="14">
        <v>1060</v>
      </c>
    </row>
    <row r="12" spans="1:10" ht="49.5" customHeight="1">
      <c r="A12" s="501"/>
      <c r="B12" s="18" t="s">
        <v>518</v>
      </c>
      <c r="C12" s="14"/>
      <c r="D12" s="14"/>
      <c r="E12" s="14"/>
      <c r="F12" s="14"/>
      <c r="G12" s="14">
        <v>27.9</v>
      </c>
      <c r="H12" s="14">
        <v>22.9</v>
      </c>
      <c r="I12" s="14">
        <v>17.2</v>
      </c>
      <c r="J12" s="14">
        <v>12.2</v>
      </c>
    </row>
    <row r="13" spans="1:10" ht="60">
      <c r="A13" s="502"/>
      <c r="B13" s="18" t="s">
        <v>519</v>
      </c>
      <c r="C13" s="14"/>
      <c r="D13" s="14"/>
      <c r="E13" s="14"/>
      <c r="F13" s="14"/>
      <c r="G13" s="14">
        <v>66.900000000000006</v>
      </c>
      <c r="H13" s="14">
        <v>54.1</v>
      </c>
      <c r="I13" s="14">
        <v>41.4</v>
      </c>
      <c r="J13" s="14">
        <v>28.6</v>
      </c>
    </row>
    <row r="14" spans="1:10" ht="30">
      <c r="A14" s="18" t="s">
        <v>503</v>
      </c>
      <c r="B14" s="444" t="s">
        <v>504</v>
      </c>
      <c r="C14" s="445"/>
      <c r="D14" s="445"/>
      <c r="E14" s="445"/>
      <c r="F14" s="445"/>
      <c r="G14" s="445"/>
      <c r="H14" s="445"/>
      <c r="I14" s="445"/>
      <c r="J14" s="446"/>
    </row>
    <row r="15" spans="1:10" ht="45">
      <c r="A15" s="500" t="s">
        <v>505</v>
      </c>
      <c r="B15" s="14" t="s">
        <v>442</v>
      </c>
      <c r="C15" s="14" t="s">
        <v>425</v>
      </c>
      <c r="D15" s="14" t="s">
        <v>426</v>
      </c>
      <c r="E15" s="14" t="s">
        <v>427</v>
      </c>
      <c r="F15" s="14" t="s">
        <v>428</v>
      </c>
      <c r="G15" s="14" t="s">
        <v>429</v>
      </c>
      <c r="H15" s="14" t="s">
        <v>430</v>
      </c>
      <c r="I15" s="14" t="s">
        <v>404</v>
      </c>
      <c r="J15" s="14" t="s">
        <v>405</v>
      </c>
    </row>
    <row r="16" spans="1:10">
      <c r="A16" s="501"/>
      <c r="B16" s="444" t="s">
        <v>504</v>
      </c>
      <c r="C16" s="445"/>
      <c r="D16" s="445"/>
      <c r="E16" s="445"/>
      <c r="F16" s="445"/>
      <c r="G16" s="445"/>
      <c r="H16" s="445"/>
      <c r="I16" s="445"/>
      <c r="J16" s="446"/>
    </row>
    <row r="17" spans="1:13" ht="105">
      <c r="A17" s="501"/>
      <c r="B17" s="18" t="s">
        <v>387</v>
      </c>
      <c r="C17" s="14">
        <v>10</v>
      </c>
      <c r="D17" s="14">
        <v>15</v>
      </c>
      <c r="E17" s="14">
        <v>15</v>
      </c>
      <c r="F17" s="14">
        <v>15</v>
      </c>
      <c r="G17" s="14">
        <v>15</v>
      </c>
      <c r="H17" s="14">
        <v>20</v>
      </c>
      <c r="I17" s="14">
        <v>20</v>
      </c>
      <c r="J17" s="14">
        <v>20</v>
      </c>
      <c r="K17" s="22"/>
      <c r="L17" s="22"/>
      <c r="M17" s="22"/>
    </row>
    <row r="18" spans="1:13" ht="30">
      <c r="A18" s="20" t="s">
        <v>506</v>
      </c>
      <c r="B18" s="444" t="s">
        <v>910</v>
      </c>
      <c r="C18" s="445"/>
      <c r="D18" s="445"/>
      <c r="E18" s="445"/>
      <c r="F18" s="445"/>
      <c r="G18" s="445"/>
      <c r="H18" s="445"/>
      <c r="I18" s="445"/>
      <c r="J18" s="446"/>
    </row>
    <row r="19" spans="1:13" ht="60">
      <c r="A19" s="18" t="s">
        <v>507</v>
      </c>
      <c r="B19" s="444" t="s">
        <v>179</v>
      </c>
      <c r="C19" s="445"/>
      <c r="D19" s="445"/>
      <c r="E19" s="445"/>
      <c r="F19" s="445"/>
      <c r="G19" s="445"/>
      <c r="H19" s="445"/>
      <c r="I19" s="445"/>
      <c r="J19" s="446"/>
    </row>
    <row r="20" spans="1:13" ht="45">
      <c r="A20" s="499" t="s">
        <v>508</v>
      </c>
      <c r="B20" s="18" t="s">
        <v>451</v>
      </c>
      <c r="C20" s="14" t="s">
        <v>452</v>
      </c>
      <c r="D20" s="14" t="s">
        <v>426</v>
      </c>
      <c r="E20" s="14" t="s">
        <v>427</v>
      </c>
      <c r="F20" s="14" t="s">
        <v>428</v>
      </c>
      <c r="G20" s="14" t="s">
        <v>429</v>
      </c>
      <c r="H20" s="14" t="s">
        <v>430</v>
      </c>
      <c r="I20" s="14" t="s">
        <v>404</v>
      </c>
      <c r="J20" s="14" t="s">
        <v>405</v>
      </c>
    </row>
    <row r="21" spans="1:13" ht="30">
      <c r="A21" s="499"/>
      <c r="B21" s="18" t="s">
        <v>453</v>
      </c>
      <c r="C21" s="16">
        <f>SUM(D21:J21)</f>
        <v>0</v>
      </c>
      <c r="D21" s="16">
        <v>0</v>
      </c>
      <c r="E21" s="16">
        <v>0</v>
      </c>
      <c r="F21" s="16">
        <v>0</v>
      </c>
      <c r="G21" s="16">
        <v>0</v>
      </c>
      <c r="H21" s="16">
        <v>0</v>
      </c>
      <c r="I21" s="16">
        <v>0</v>
      </c>
      <c r="J21" s="16">
        <v>0</v>
      </c>
    </row>
    <row r="22" spans="1:13" ht="30">
      <c r="A22" s="499"/>
      <c r="B22" s="18" t="s">
        <v>454</v>
      </c>
      <c r="C22" s="16">
        <f t="shared" ref="C22:C25" si="0">SUM(D22:J22)</f>
        <v>0</v>
      </c>
      <c r="D22" s="16">
        <v>0</v>
      </c>
      <c r="E22" s="16">
        <v>0</v>
      </c>
      <c r="F22" s="16">
        <v>0</v>
      </c>
      <c r="G22" s="16">
        <v>0</v>
      </c>
      <c r="H22" s="16">
        <v>0</v>
      </c>
      <c r="I22" s="16">
        <v>0</v>
      </c>
      <c r="J22" s="16">
        <v>0</v>
      </c>
    </row>
    <row r="23" spans="1:13">
      <c r="A23" s="499"/>
      <c r="B23" s="18" t="s">
        <v>455</v>
      </c>
      <c r="C23" s="16">
        <f t="shared" si="0"/>
        <v>1878.5</v>
      </c>
      <c r="D23" s="16">
        <f>'пп 4'!G164</f>
        <v>249</v>
      </c>
      <c r="E23" s="16">
        <f>'пп 4'!G165</f>
        <v>459</v>
      </c>
      <c r="F23" s="16">
        <f>'пп 4'!G166</f>
        <v>296</v>
      </c>
      <c r="G23" s="29">
        <f>'пп 4'!G167</f>
        <v>308.5</v>
      </c>
      <c r="H23" s="16">
        <f>'пп 4'!G168</f>
        <v>298</v>
      </c>
      <c r="I23" s="16">
        <f>'пп 4'!G169</f>
        <v>134</v>
      </c>
      <c r="J23" s="16">
        <f>'пп 4'!G170</f>
        <v>134</v>
      </c>
    </row>
    <row r="24" spans="1:13" ht="45">
      <c r="A24" s="499"/>
      <c r="B24" s="18" t="s">
        <v>457</v>
      </c>
      <c r="C24" s="16">
        <f t="shared" si="0"/>
        <v>0</v>
      </c>
      <c r="D24" s="63">
        <v>0</v>
      </c>
      <c r="E24" s="63">
        <v>0</v>
      </c>
      <c r="F24" s="63">
        <v>0</v>
      </c>
      <c r="G24" s="63">
        <v>0</v>
      </c>
      <c r="H24" s="63">
        <v>0</v>
      </c>
      <c r="I24" s="63">
        <v>0</v>
      </c>
      <c r="J24" s="63">
        <v>0</v>
      </c>
    </row>
    <row r="25" spans="1:13" ht="28.5">
      <c r="A25" s="499"/>
      <c r="B25" s="19" t="s">
        <v>458</v>
      </c>
      <c r="C25" s="4">
        <f t="shared" si="0"/>
        <v>1878.5</v>
      </c>
      <c r="D25" s="4">
        <f>SUM(D21:D24)</f>
        <v>249</v>
      </c>
      <c r="E25" s="4">
        <f t="shared" ref="E25:J25" si="1">SUM(E21:E24)</f>
        <v>459</v>
      </c>
      <c r="F25" s="4">
        <f t="shared" si="1"/>
        <v>296</v>
      </c>
      <c r="G25" s="4">
        <f t="shared" si="1"/>
        <v>308.5</v>
      </c>
      <c r="H25" s="4">
        <f t="shared" si="1"/>
        <v>298</v>
      </c>
      <c r="I25" s="4">
        <f t="shared" si="1"/>
        <v>134</v>
      </c>
      <c r="J25" s="4">
        <f t="shared" si="1"/>
        <v>134</v>
      </c>
    </row>
  </sheetData>
  <mergeCells count="12">
    <mergeCell ref="A1:J3"/>
    <mergeCell ref="B5:J5"/>
    <mergeCell ref="B18:J18"/>
    <mergeCell ref="B19:J19"/>
    <mergeCell ref="A15:A17"/>
    <mergeCell ref="A9:A13"/>
    <mergeCell ref="B6:J6"/>
    <mergeCell ref="A20:A25"/>
    <mergeCell ref="B16:J16"/>
    <mergeCell ref="B14:J14"/>
    <mergeCell ref="B8:J8"/>
    <mergeCell ref="B7:J7"/>
  </mergeCells>
  <pageMargins left="0.70866141732283472" right="0.70866141732283472" top="0.74803149606299213" bottom="0.74803149606299213" header="0.31496062992125984" footer="0.31496062992125984"/>
  <pageSetup paperSize="9" scale="70" firstPageNumber="72" fitToHeight="0" orientation="portrait" useFirstPageNumber="1" r:id="rId1"/>
  <headerFooter>
    <oddHeader>&amp;C&amp;12&amp;P</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A83"/>
  <sheetViews>
    <sheetView view="pageLayout" topLeftCell="A112" zoomScale="95" zoomScalePageLayoutView="95" workbookViewId="0">
      <selection activeCell="K72" sqref="K72"/>
    </sheetView>
  </sheetViews>
  <sheetFormatPr defaultRowHeight="15"/>
  <cols>
    <col min="1" max="1" width="18.7109375" customWidth="1"/>
    <col min="2" max="2" width="19.42578125" customWidth="1"/>
    <col min="3" max="3" width="16.140625" customWidth="1"/>
    <col min="4" max="4" width="16.28515625" customWidth="1"/>
    <col min="5" max="5" width="16" customWidth="1"/>
    <col min="6" max="6" width="18.5703125" customWidth="1"/>
    <col min="7" max="7" width="17.28515625" customWidth="1"/>
    <col min="8" max="8" width="13.85546875" customWidth="1"/>
    <col min="9" max="9" width="11.5703125" customWidth="1"/>
    <col min="10" max="10" width="6.140625" customWidth="1"/>
    <col min="11" max="11" width="9" customWidth="1"/>
    <col min="12" max="12" width="37" customWidth="1"/>
    <col min="13" max="14" width="9.140625" customWidth="1"/>
    <col min="15" max="15" width="10.85546875" customWidth="1"/>
    <col min="16" max="16" width="18.7109375" customWidth="1"/>
  </cols>
  <sheetData>
    <row r="1" ht="9.75" customHeight="1"/>
    <row r="83" ht="32.25" customHeight="1"/>
  </sheetData>
  <pageMargins left="0.70866141732283472" right="0.70866141732283472" top="0.74803149606299213" bottom="0.74803149606299213" header="0.31496062992125984" footer="0.31496062992125984"/>
  <pageSetup paperSize="9" scale="59" firstPageNumber="3" fitToHeight="0" orientation="portrait" useFirstPageNumber="1" r:id="rId1"/>
  <headerFooter>
    <oddHeader>&amp;C&amp;12&amp;P</oddHeader>
  </headerFooter>
  <drawing r:id="rId2"/>
</worksheet>
</file>

<file path=xl/worksheets/sheet20.xml><?xml version="1.0" encoding="utf-8"?>
<worksheet xmlns="http://schemas.openxmlformats.org/spreadsheetml/2006/main" xmlns:r="http://schemas.openxmlformats.org/officeDocument/2006/relationships">
  <sheetPr>
    <pageSetUpPr fitToPage="1"/>
  </sheetPr>
  <dimension ref="A1"/>
  <sheetViews>
    <sheetView view="pageLayout" topLeftCell="A4" workbookViewId="0">
      <selection activeCell="A30" sqref="A30"/>
    </sheetView>
  </sheetViews>
  <sheetFormatPr defaultRowHeight="15"/>
  <sheetData/>
  <pageMargins left="0.70866141732283472" right="0.70866141732283472" top="0.74803149606299213" bottom="0.74803149606299213" header="0.31496062992125984" footer="0.31496062992125984"/>
  <pageSetup paperSize="9" scale="63" firstPageNumber="73" fitToHeight="0" orientation="portrait" useFirstPageNumber="1" r:id="rId1"/>
  <headerFooter>
    <oddHeader>&amp;C&amp;12&amp;P</oddHeader>
  </headerFooter>
  <drawing r:id="rId2"/>
</worksheet>
</file>

<file path=xl/worksheets/sheet21.xml><?xml version="1.0" encoding="utf-8"?>
<worksheet xmlns="http://schemas.openxmlformats.org/spreadsheetml/2006/main" xmlns:r="http://schemas.openxmlformats.org/officeDocument/2006/relationships">
  <sheetPr>
    <pageSetUpPr fitToPage="1"/>
  </sheetPr>
  <dimension ref="B2:I17"/>
  <sheetViews>
    <sheetView view="pageLayout" topLeftCell="A7" workbookViewId="0">
      <selection activeCell="H10" sqref="H10"/>
    </sheetView>
  </sheetViews>
  <sheetFormatPr defaultRowHeight="15"/>
  <cols>
    <col min="3" max="3" width="21.7109375" customWidth="1"/>
    <col min="6" max="6" width="15" customWidth="1"/>
    <col min="7" max="7" width="16.7109375" customWidth="1"/>
    <col min="8" max="8" width="17.140625" customWidth="1"/>
    <col min="9" max="9" width="18.28515625" customWidth="1"/>
  </cols>
  <sheetData>
    <row r="2" spans="2:9">
      <c r="B2" s="392" t="s">
        <v>798</v>
      </c>
      <c r="C2" s="392"/>
      <c r="D2" s="392"/>
      <c r="E2" s="392"/>
      <c r="F2" s="392"/>
      <c r="G2" s="392"/>
      <c r="H2" s="392"/>
      <c r="I2" s="392"/>
    </row>
    <row r="3" spans="2:9" ht="48" customHeight="1">
      <c r="B3" s="392"/>
      <c r="C3" s="392"/>
      <c r="D3" s="392"/>
      <c r="E3" s="392"/>
      <c r="F3" s="392"/>
      <c r="G3" s="392"/>
      <c r="H3" s="392"/>
      <c r="I3" s="392"/>
    </row>
    <row r="4" spans="2:9" ht="15.75" thickBot="1"/>
    <row r="5" spans="2:9" ht="104.25" customHeight="1">
      <c r="B5" s="42" t="s">
        <v>644</v>
      </c>
      <c r="C5" s="299" t="s">
        <v>646</v>
      </c>
      <c r="D5" s="299" t="s">
        <v>647</v>
      </c>
      <c r="E5" s="299" t="s">
        <v>648</v>
      </c>
      <c r="F5" s="299" t="s">
        <v>649</v>
      </c>
      <c r="G5" s="299" t="s">
        <v>650</v>
      </c>
      <c r="H5" s="299" t="s">
        <v>651</v>
      </c>
      <c r="I5" s="299" t="s">
        <v>652</v>
      </c>
    </row>
    <row r="6" spans="2:9" ht="15.75" thickBot="1">
      <c r="B6" s="41" t="s">
        <v>645</v>
      </c>
      <c r="C6" s="301"/>
      <c r="D6" s="301"/>
      <c r="E6" s="301"/>
      <c r="F6" s="301"/>
      <c r="G6" s="301"/>
      <c r="H6" s="301"/>
      <c r="I6" s="301"/>
    </row>
    <row r="7" spans="2:9" ht="15.75" thickBot="1">
      <c r="B7" s="41">
        <v>1</v>
      </c>
      <c r="C7" s="36">
        <v>2</v>
      </c>
      <c r="D7" s="36">
        <v>3</v>
      </c>
      <c r="E7" s="36">
        <v>4</v>
      </c>
      <c r="F7" s="36">
        <v>5</v>
      </c>
      <c r="G7" s="36">
        <v>6</v>
      </c>
      <c r="H7" s="36">
        <v>7</v>
      </c>
      <c r="I7" s="36">
        <v>8</v>
      </c>
    </row>
    <row r="8" spans="2:9" ht="30" customHeight="1" thickBot="1">
      <c r="B8" s="280" t="s">
        <v>787</v>
      </c>
      <c r="C8" s="286"/>
      <c r="D8" s="286"/>
      <c r="E8" s="286"/>
      <c r="F8" s="286"/>
      <c r="G8" s="286"/>
      <c r="H8" s="286"/>
      <c r="I8" s="281"/>
    </row>
    <row r="9" spans="2:9" ht="108" customHeight="1" thickBot="1">
      <c r="B9" s="41">
        <v>1</v>
      </c>
      <c r="C9" s="37" t="s">
        <v>688</v>
      </c>
      <c r="D9" s="36" t="s">
        <v>689</v>
      </c>
      <c r="E9" s="37" t="s">
        <v>656</v>
      </c>
      <c r="F9" s="37" t="s">
        <v>788</v>
      </c>
      <c r="G9" s="37" t="s">
        <v>691</v>
      </c>
      <c r="H9" s="37" t="s">
        <v>691</v>
      </c>
      <c r="I9" s="37" t="s">
        <v>0</v>
      </c>
    </row>
    <row r="10" spans="2:9" ht="88.5" customHeight="1" thickBot="1">
      <c r="B10" s="41">
        <v>2</v>
      </c>
      <c r="C10" s="43" t="s">
        <v>789</v>
      </c>
      <c r="D10" s="36" t="s">
        <v>689</v>
      </c>
      <c r="E10" s="37" t="s">
        <v>656</v>
      </c>
      <c r="F10" s="37" t="s">
        <v>693</v>
      </c>
      <c r="G10" s="37" t="s">
        <v>691</v>
      </c>
      <c r="H10" s="37" t="s">
        <v>691</v>
      </c>
      <c r="I10" s="37" t="s">
        <v>0</v>
      </c>
    </row>
    <row r="11" spans="2:9" ht="81" customHeight="1" thickBot="1">
      <c r="B11" s="41">
        <v>3</v>
      </c>
      <c r="C11" s="43" t="s">
        <v>790</v>
      </c>
      <c r="D11" s="36" t="s">
        <v>689</v>
      </c>
      <c r="E11" s="37" t="s">
        <v>656</v>
      </c>
      <c r="F11" s="37" t="s">
        <v>693</v>
      </c>
      <c r="G11" s="37" t="s">
        <v>691</v>
      </c>
      <c r="H11" s="37" t="s">
        <v>691</v>
      </c>
      <c r="I11" s="37" t="s">
        <v>0</v>
      </c>
    </row>
    <row r="12" spans="2:9" ht="94.5" customHeight="1" thickBot="1">
      <c r="B12" s="41">
        <v>4</v>
      </c>
      <c r="C12" s="43" t="s">
        <v>791</v>
      </c>
      <c r="D12" s="36" t="s">
        <v>689</v>
      </c>
      <c r="E12" s="37" t="s">
        <v>656</v>
      </c>
      <c r="F12" s="37" t="s">
        <v>693</v>
      </c>
      <c r="G12" s="37" t="s">
        <v>691</v>
      </c>
      <c r="H12" s="37" t="s">
        <v>691</v>
      </c>
      <c r="I12" s="37" t="s">
        <v>0</v>
      </c>
    </row>
    <row r="13" spans="2:9" ht="25.5" customHeight="1" thickBot="1">
      <c r="B13" s="280" t="s">
        <v>792</v>
      </c>
      <c r="C13" s="286"/>
      <c r="D13" s="286"/>
      <c r="E13" s="286"/>
      <c r="F13" s="286"/>
      <c r="G13" s="286"/>
      <c r="H13" s="286"/>
      <c r="I13" s="281"/>
    </row>
    <row r="14" spans="2:9" ht="30">
      <c r="B14" s="299">
        <v>1</v>
      </c>
      <c r="C14" s="302" t="s">
        <v>793</v>
      </c>
      <c r="D14" s="299" t="s">
        <v>689</v>
      </c>
      <c r="E14" s="302" t="s">
        <v>656</v>
      </c>
      <c r="F14" s="302" t="s">
        <v>657</v>
      </c>
      <c r="G14" s="38" t="s">
        <v>794</v>
      </c>
      <c r="H14" s="302" t="s">
        <v>662</v>
      </c>
      <c r="I14" s="302" t="s">
        <v>0</v>
      </c>
    </row>
    <row r="15" spans="2:9" ht="117" customHeight="1">
      <c r="B15" s="300"/>
      <c r="C15" s="303"/>
      <c r="D15" s="300"/>
      <c r="E15" s="303"/>
      <c r="F15" s="303"/>
      <c r="G15" s="38" t="s">
        <v>795</v>
      </c>
      <c r="H15" s="303"/>
      <c r="I15" s="303"/>
    </row>
    <row r="16" spans="2:9" ht="69.75" customHeight="1">
      <c r="B16" s="300"/>
      <c r="C16" s="303"/>
      <c r="D16" s="300"/>
      <c r="E16" s="303"/>
      <c r="F16" s="303"/>
      <c r="G16" s="38" t="s">
        <v>796</v>
      </c>
      <c r="H16" s="303"/>
      <c r="I16" s="303"/>
    </row>
    <row r="17" spans="2:9" ht="70.5" customHeight="1" thickBot="1">
      <c r="B17" s="301"/>
      <c r="C17" s="304"/>
      <c r="D17" s="301"/>
      <c r="E17" s="304"/>
      <c r="F17" s="304"/>
      <c r="G17" s="37" t="s">
        <v>797</v>
      </c>
      <c r="H17" s="304"/>
      <c r="I17" s="304"/>
    </row>
  </sheetData>
  <mergeCells count="17">
    <mergeCell ref="H5:H6"/>
    <mergeCell ref="B2:I3"/>
    <mergeCell ref="I5:I6"/>
    <mergeCell ref="B8:I8"/>
    <mergeCell ref="B13:I13"/>
    <mergeCell ref="B14:B17"/>
    <mergeCell ref="C14:C17"/>
    <mergeCell ref="D14:D17"/>
    <mergeCell ref="E14:E17"/>
    <mergeCell ref="F14:F17"/>
    <mergeCell ref="H14:H17"/>
    <mergeCell ref="I14:I17"/>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69" firstPageNumber="74" fitToHeight="0" orientation="portrait" useFirstPageNumber="1" r:id="rId1"/>
  <headerFooter>
    <oddHeader>&amp;C&amp;12&amp;P</oddHeader>
  </headerFooter>
</worksheet>
</file>

<file path=xl/worksheets/sheet22.xml><?xml version="1.0" encoding="utf-8"?>
<worksheet xmlns="http://schemas.openxmlformats.org/spreadsheetml/2006/main" xmlns:r="http://schemas.openxmlformats.org/officeDocument/2006/relationships">
  <sheetPr>
    <pageSetUpPr fitToPage="1"/>
  </sheetPr>
  <dimension ref="A1:N170"/>
  <sheetViews>
    <sheetView view="pageLayout" topLeftCell="A134" zoomScaleNormal="80" workbookViewId="0">
      <selection activeCell="L99" sqref="L99"/>
    </sheetView>
  </sheetViews>
  <sheetFormatPr defaultColWidth="21.28515625" defaultRowHeight="15"/>
  <cols>
    <col min="1" max="1" width="6.85546875" style="9" customWidth="1"/>
    <col min="2" max="2" width="23.42578125" style="6" customWidth="1"/>
    <col min="3" max="3" width="13.85546875" style="2" customWidth="1"/>
    <col min="4" max="4" width="10.5703125" style="1" customWidth="1"/>
    <col min="5" max="5" width="11" style="1" customWidth="1"/>
    <col min="6" max="6" width="11.5703125" style="1" customWidth="1"/>
    <col min="7" max="7" width="11.140625" style="1" customWidth="1"/>
    <col min="8" max="8" width="11" style="1" customWidth="1"/>
    <col min="9" max="9" width="13.85546875" style="1" customWidth="1"/>
    <col min="10" max="10" width="20.85546875" style="1" customWidth="1"/>
    <col min="11" max="11" width="29.85546875" style="2" customWidth="1"/>
    <col min="12" max="12" width="24.140625" style="2" customWidth="1"/>
    <col min="13" max="13" width="14.42578125" style="2" customWidth="1"/>
    <col min="14" max="14" width="21.28515625" style="2" hidden="1" customWidth="1"/>
    <col min="15" max="16384" width="21.28515625" style="2"/>
  </cols>
  <sheetData>
    <row r="1" spans="1:14" ht="27" customHeight="1">
      <c r="A1" s="528" t="s">
        <v>608</v>
      </c>
      <c r="B1" s="529"/>
      <c r="C1" s="529"/>
      <c r="D1" s="529"/>
      <c r="E1" s="529"/>
      <c r="F1" s="529"/>
      <c r="G1" s="529"/>
      <c r="H1" s="529"/>
      <c r="I1" s="529"/>
      <c r="J1" s="529"/>
      <c r="K1" s="529"/>
      <c r="L1" s="529"/>
    </row>
    <row r="2" spans="1:14" ht="45" customHeight="1">
      <c r="A2" s="529"/>
      <c r="B2" s="529"/>
      <c r="C2" s="529"/>
      <c r="D2" s="529"/>
      <c r="E2" s="529"/>
      <c r="F2" s="529"/>
      <c r="G2" s="529"/>
      <c r="H2" s="529"/>
      <c r="I2" s="529"/>
      <c r="J2" s="529"/>
      <c r="K2" s="529"/>
      <c r="L2" s="529"/>
    </row>
    <row r="3" spans="1:14" ht="10.5" hidden="1" customHeight="1">
      <c r="A3" s="529"/>
      <c r="B3" s="529"/>
      <c r="C3" s="529"/>
      <c r="D3" s="529"/>
      <c r="E3" s="529"/>
      <c r="F3" s="529"/>
      <c r="G3" s="529"/>
      <c r="H3" s="529"/>
      <c r="I3" s="529"/>
      <c r="J3" s="529"/>
      <c r="K3" s="529"/>
      <c r="L3" s="529"/>
    </row>
    <row r="4" spans="1:14" hidden="1"/>
    <row r="5" spans="1:14" ht="91.5" customHeight="1">
      <c r="A5" s="506" t="s">
        <v>394</v>
      </c>
      <c r="B5" s="509" t="s">
        <v>234</v>
      </c>
      <c r="C5" s="512" t="s">
        <v>18</v>
      </c>
      <c r="D5" s="521" t="s">
        <v>19</v>
      </c>
      <c r="E5" s="533" t="s">
        <v>20</v>
      </c>
      <c r="F5" s="534"/>
      <c r="G5" s="534"/>
      <c r="H5" s="534"/>
      <c r="I5" s="535"/>
      <c r="J5" s="521" t="s">
        <v>321</v>
      </c>
      <c r="K5" s="536" t="s">
        <v>235</v>
      </c>
      <c r="L5" s="537"/>
    </row>
    <row r="6" spans="1:14" ht="101.25" customHeight="1">
      <c r="A6" s="508"/>
      <c r="B6" s="511"/>
      <c r="C6" s="514"/>
      <c r="D6" s="523"/>
      <c r="E6" s="10" t="s">
        <v>21</v>
      </c>
      <c r="F6" s="10" t="s">
        <v>22</v>
      </c>
      <c r="G6" s="10" t="s">
        <v>322</v>
      </c>
      <c r="H6" s="10" t="s">
        <v>24</v>
      </c>
      <c r="I6" s="10" t="s">
        <v>25</v>
      </c>
      <c r="J6" s="523"/>
      <c r="K6" s="13" t="s">
        <v>236</v>
      </c>
      <c r="L6" s="13" t="s">
        <v>237</v>
      </c>
    </row>
    <row r="7" spans="1:14" s="7" customFormat="1">
      <c r="A7" s="25">
        <v>1</v>
      </c>
      <c r="B7" s="26">
        <v>2</v>
      </c>
      <c r="C7" s="27">
        <v>3</v>
      </c>
      <c r="D7" s="27">
        <v>4</v>
      </c>
      <c r="E7" s="27">
        <v>5</v>
      </c>
      <c r="F7" s="27">
        <v>6</v>
      </c>
      <c r="G7" s="27">
        <v>7</v>
      </c>
      <c r="H7" s="27">
        <v>8</v>
      </c>
      <c r="I7" s="27">
        <v>9</v>
      </c>
      <c r="J7" s="27">
        <v>10</v>
      </c>
      <c r="K7" s="27">
        <v>11</v>
      </c>
      <c r="L7" s="27">
        <v>12</v>
      </c>
    </row>
    <row r="8" spans="1:14">
      <c r="A8" s="530" t="s">
        <v>4</v>
      </c>
      <c r="B8" s="530"/>
      <c r="C8" s="530"/>
      <c r="D8" s="530"/>
      <c r="E8" s="530"/>
      <c r="F8" s="530"/>
      <c r="G8" s="530"/>
      <c r="H8" s="530"/>
      <c r="I8" s="530"/>
      <c r="J8" s="530"/>
      <c r="K8" s="530"/>
      <c r="L8" s="530"/>
    </row>
    <row r="9" spans="1:14">
      <c r="A9" s="530" t="s">
        <v>385</v>
      </c>
      <c r="B9" s="530"/>
      <c r="C9" s="530"/>
      <c r="D9" s="530"/>
      <c r="E9" s="530"/>
      <c r="F9" s="530"/>
      <c r="G9" s="530"/>
      <c r="H9" s="530"/>
      <c r="I9" s="530"/>
      <c r="J9" s="530"/>
      <c r="K9" s="530"/>
      <c r="L9" s="530"/>
    </row>
    <row r="10" spans="1:14" ht="88.5" customHeight="1">
      <c r="A10" s="531" t="s">
        <v>386</v>
      </c>
      <c r="B10" s="532"/>
      <c r="C10" s="13" t="s">
        <v>11</v>
      </c>
      <c r="D10" s="10">
        <v>249</v>
      </c>
      <c r="E10" s="10"/>
      <c r="F10" s="10"/>
      <c r="G10" s="10"/>
      <c r="H10" s="10">
        <v>249</v>
      </c>
      <c r="I10" s="10"/>
      <c r="J10" s="521" t="s">
        <v>0</v>
      </c>
      <c r="K10" s="512" t="s">
        <v>387</v>
      </c>
      <c r="L10" s="13">
        <v>15</v>
      </c>
    </row>
    <row r="11" spans="1:14" ht="28.5">
      <c r="A11" s="506" t="s">
        <v>326</v>
      </c>
      <c r="B11" s="509" t="s">
        <v>388</v>
      </c>
      <c r="C11" s="12" t="s">
        <v>319</v>
      </c>
      <c r="D11" s="11">
        <f>SUM(D12:D18)</f>
        <v>1431.5</v>
      </c>
      <c r="E11" s="11">
        <f t="shared" ref="E11:I11" si="0">SUM(E12:E18)</f>
        <v>0</v>
      </c>
      <c r="F11" s="11">
        <f t="shared" si="0"/>
        <v>0</v>
      </c>
      <c r="G11" s="11">
        <f t="shared" si="0"/>
        <v>1431.5</v>
      </c>
      <c r="H11" s="11">
        <f t="shared" si="0"/>
        <v>0</v>
      </c>
      <c r="I11" s="11">
        <f t="shared" si="0"/>
        <v>0</v>
      </c>
      <c r="J11" s="522"/>
      <c r="K11" s="513"/>
      <c r="L11" s="12">
        <v>105</v>
      </c>
    </row>
    <row r="12" spans="1:14">
      <c r="A12" s="507"/>
      <c r="B12" s="510"/>
      <c r="C12" s="13" t="s">
        <v>11</v>
      </c>
      <c r="D12" s="10">
        <f>SUM(E12:I12)</f>
        <v>0</v>
      </c>
      <c r="E12" s="10">
        <f>E20+E28+E36+E44</f>
        <v>0</v>
      </c>
      <c r="F12" s="10">
        <f t="shared" ref="F12:I12" si="1">F20+F28+F36+F44</f>
        <v>0</v>
      </c>
      <c r="G12" s="10">
        <f t="shared" si="1"/>
        <v>0</v>
      </c>
      <c r="H12" s="10">
        <f t="shared" si="1"/>
        <v>0</v>
      </c>
      <c r="I12" s="10">
        <f t="shared" si="1"/>
        <v>0</v>
      </c>
      <c r="J12" s="522"/>
      <c r="K12" s="513"/>
      <c r="L12" s="13" t="s">
        <v>16</v>
      </c>
    </row>
    <row r="13" spans="1:14">
      <c r="A13" s="507"/>
      <c r="B13" s="510"/>
      <c r="C13" s="13" t="s">
        <v>12</v>
      </c>
      <c r="D13" s="10">
        <f>SUM(E13:I13)</f>
        <v>459</v>
      </c>
      <c r="E13" s="10">
        <f t="shared" ref="E13:I13" si="2">E21+E29+E37+E45</f>
        <v>0</v>
      </c>
      <c r="F13" s="10">
        <f t="shared" si="2"/>
        <v>0</v>
      </c>
      <c r="G13" s="10">
        <f t="shared" si="2"/>
        <v>459</v>
      </c>
      <c r="H13" s="10">
        <f t="shared" si="2"/>
        <v>0</v>
      </c>
      <c r="I13" s="10">
        <f t="shared" si="2"/>
        <v>0</v>
      </c>
      <c r="J13" s="522"/>
      <c r="K13" s="513"/>
      <c r="L13" s="13">
        <v>15</v>
      </c>
    </row>
    <row r="14" spans="1:14">
      <c r="A14" s="507"/>
      <c r="B14" s="510"/>
      <c r="C14" s="13" t="s">
        <v>13</v>
      </c>
      <c r="D14" s="10">
        <f t="shared" ref="D14:D170" si="3">SUM(E14:I14)</f>
        <v>296</v>
      </c>
      <c r="E14" s="10">
        <f t="shared" ref="E14:I14" si="4">E22+E30+E38+E46</f>
        <v>0</v>
      </c>
      <c r="F14" s="10">
        <f t="shared" si="4"/>
        <v>0</v>
      </c>
      <c r="G14" s="10">
        <f t="shared" si="4"/>
        <v>296</v>
      </c>
      <c r="H14" s="10">
        <f t="shared" si="4"/>
        <v>0</v>
      </c>
      <c r="I14" s="10">
        <f t="shared" si="4"/>
        <v>0</v>
      </c>
      <c r="J14" s="522"/>
      <c r="K14" s="513"/>
      <c r="L14" s="13">
        <v>15</v>
      </c>
    </row>
    <row r="15" spans="1:14">
      <c r="A15" s="507"/>
      <c r="B15" s="510"/>
      <c r="C15" s="13" t="s">
        <v>14</v>
      </c>
      <c r="D15" s="10">
        <f>SUM(E15:I15)</f>
        <v>244.5</v>
      </c>
      <c r="E15" s="10">
        <f t="shared" ref="E15:I15" si="5">E23+E31+E39+E47</f>
        <v>0</v>
      </c>
      <c r="F15" s="10">
        <f t="shared" si="5"/>
        <v>0</v>
      </c>
      <c r="G15" s="10">
        <f>G23+G31+G39+G47</f>
        <v>244.5</v>
      </c>
      <c r="H15" s="10">
        <f t="shared" si="5"/>
        <v>0</v>
      </c>
      <c r="I15" s="10">
        <f t="shared" si="5"/>
        <v>0</v>
      </c>
      <c r="J15" s="522"/>
      <c r="K15" s="513"/>
      <c r="L15" s="13">
        <v>15</v>
      </c>
      <c r="N15" s="2">
        <v>308.5</v>
      </c>
    </row>
    <row r="16" spans="1:14" s="155" customFormat="1" ht="14.25">
      <c r="A16" s="507"/>
      <c r="B16" s="510"/>
      <c r="C16" s="12" t="s">
        <v>15</v>
      </c>
      <c r="D16" s="11">
        <f t="shared" si="3"/>
        <v>232</v>
      </c>
      <c r="E16" s="11">
        <f t="shared" ref="E16:I16" si="6">E24+E32+E40+E48</f>
        <v>0</v>
      </c>
      <c r="F16" s="11">
        <f t="shared" si="6"/>
        <v>0</v>
      </c>
      <c r="G16" s="11">
        <f t="shared" si="6"/>
        <v>232</v>
      </c>
      <c r="H16" s="11">
        <f t="shared" si="6"/>
        <v>0</v>
      </c>
      <c r="I16" s="11">
        <f t="shared" si="6"/>
        <v>0</v>
      </c>
      <c r="J16" s="522"/>
      <c r="K16" s="513"/>
      <c r="L16" s="12">
        <v>20</v>
      </c>
    </row>
    <row r="17" spans="1:12" s="3" customFormat="1" ht="41.25" customHeight="1">
      <c r="A17" s="507"/>
      <c r="B17" s="510"/>
      <c r="C17" s="13" t="s">
        <v>404</v>
      </c>
      <c r="D17" s="10">
        <f t="shared" si="3"/>
        <v>100</v>
      </c>
      <c r="E17" s="10">
        <f t="shared" ref="E17:I17" si="7">E25+E33+E41+E49</f>
        <v>0</v>
      </c>
      <c r="F17" s="10">
        <f t="shared" si="7"/>
        <v>0</v>
      </c>
      <c r="G17" s="10">
        <f t="shared" si="7"/>
        <v>100</v>
      </c>
      <c r="H17" s="10">
        <f t="shared" si="7"/>
        <v>0</v>
      </c>
      <c r="I17" s="10">
        <f t="shared" si="7"/>
        <v>0</v>
      </c>
      <c r="J17" s="522"/>
      <c r="K17" s="513"/>
      <c r="L17" s="13">
        <v>20</v>
      </c>
    </row>
    <row r="18" spans="1:12" s="3" customFormat="1" ht="42.75" customHeight="1">
      <c r="A18" s="508"/>
      <c r="B18" s="511"/>
      <c r="C18" s="13" t="s">
        <v>405</v>
      </c>
      <c r="D18" s="10">
        <f t="shared" si="3"/>
        <v>100</v>
      </c>
      <c r="E18" s="10">
        <f t="shared" ref="E18:I18" si="8">E26+E34+E42+E50</f>
        <v>0</v>
      </c>
      <c r="F18" s="10">
        <f t="shared" si="8"/>
        <v>0</v>
      </c>
      <c r="G18" s="10">
        <f t="shared" si="8"/>
        <v>100</v>
      </c>
      <c r="H18" s="10">
        <f t="shared" si="8"/>
        <v>0</v>
      </c>
      <c r="I18" s="10">
        <f t="shared" si="8"/>
        <v>0</v>
      </c>
      <c r="J18" s="523"/>
      <c r="K18" s="514"/>
      <c r="L18" s="13">
        <v>20</v>
      </c>
    </row>
    <row r="19" spans="1:12" ht="28.5">
      <c r="A19" s="506" t="s">
        <v>351</v>
      </c>
      <c r="B19" s="509" t="s">
        <v>389</v>
      </c>
      <c r="C19" s="12" t="s">
        <v>319</v>
      </c>
      <c r="D19" s="11">
        <f>SUM(D20:D26)</f>
        <v>605</v>
      </c>
      <c r="E19" s="11">
        <f t="shared" ref="E19:I19" si="9">SUM(E20:E26)</f>
        <v>0</v>
      </c>
      <c r="F19" s="11">
        <f t="shared" si="9"/>
        <v>0</v>
      </c>
      <c r="G19" s="11">
        <f t="shared" si="9"/>
        <v>605</v>
      </c>
      <c r="H19" s="11">
        <f t="shared" si="9"/>
        <v>0</v>
      </c>
      <c r="I19" s="11">
        <f t="shared" si="9"/>
        <v>0</v>
      </c>
      <c r="J19" s="521" t="s">
        <v>987</v>
      </c>
      <c r="K19" s="512" t="s">
        <v>334</v>
      </c>
      <c r="L19" s="12">
        <f>L21+L22+L23+L24</f>
        <v>42000</v>
      </c>
    </row>
    <row r="20" spans="1:12" ht="21" customHeight="1">
      <c r="A20" s="507"/>
      <c r="B20" s="510"/>
      <c r="C20" s="13" t="s">
        <v>11</v>
      </c>
      <c r="D20" s="10">
        <f t="shared" si="3"/>
        <v>0</v>
      </c>
      <c r="E20" s="10">
        <v>0</v>
      </c>
      <c r="F20" s="44">
        <v>0</v>
      </c>
      <c r="G20" s="10">
        <v>0</v>
      </c>
      <c r="H20" s="44">
        <v>0</v>
      </c>
      <c r="I20" s="44">
        <v>0</v>
      </c>
      <c r="J20" s="522"/>
      <c r="K20" s="513"/>
      <c r="L20" s="13"/>
    </row>
    <row r="21" spans="1:12" ht="21" customHeight="1">
      <c r="A21" s="507"/>
      <c r="B21" s="510"/>
      <c r="C21" s="13" t="s">
        <v>12</v>
      </c>
      <c r="D21" s="10">
        <f t="shared" si="3"/>
        <v>145</v>
      </c>
      <c r="E21" s="10">
        <v>0</v>
      </c>
      <c r="F21" s="44">
        <v>0</v>
      </c>
      <c r="G21" s="10">
        <v>145</v>
      </c>
      <c r="H21" s="44">
        <v>0</v>
      </c>
      <c r="I21" s="44">
        <v>0</v>
      </c>
      <c r="J21" s="522"/>
      <c r="K21" s="513"/>
      <c r="L21" s="13">
        <v>10000</v>
      </c>
    </row>
    <row r="22" spans="1:12" ht="21" customHeight="1">
      <c r="A22" s="507"/>
      <c r="B22" s="510"/>
      <c r="C22" s="13" t="s">
        <v>13</v>
      </c>
      <c r="D22" s="10">
        <f t="shared" si="3"/>
        <v>196</v>
      </c>
      <c r="E22" s="10">
        <v>0</v>
      </c>
      <c r="F22" s="44">
        <v>0</v>
      </c>
      <c r="G22" s="10">
        <v>196</v>
      </c>
      <c r="H22" s="44">
        <v>0</v>
      </c>
      <c r="I22" s="44">
        <v>0</v>
      </c>
      <c r="J22" s="522"/>
      <c r="K22" s="513"/>
      <c r="L22" s="13">
        <v>10000</v>
      </c>
    </row>
    <row r="23" spans="1:12" ht="21" customHeight="1">
      <c r="A23" s="507"/>
      <c r="B23" s="510"/>
      <c r="C23" s="13" t="s">
        <v>14</v>
      </c>
      <c r="D23" s="10">
        <f>E23+F23+G23+H23+I23</f>
        <v>132</v>
      </c>
      <c r="E23" s="10">
        <v>0</v>
      </c>
      <c r="F23" s="44">
        <v>0</v>
      </c>
      <c r="G23" s="10">
        <v>132</v>
      </c>
      <c r="H23" s="44">
        <v>0</v>
      </c>
      <c r="I23" s="44">
        <v>0</v>
      </c>
      <c r="J23" s="522"/>
      <c r="K23" s="513"/>
      <c r="L23" s="13">
        <v>10000</v>
      </c>
    </row>
    <row r="24" spans="1:12" s="155" customFormat="1" ht="21" customHeight="1">
      <c r="A24" s="507"/>
      <c r="B24" s="510"/>
      <c r="C24" s="12" t="s">
        <v>15</v>
      </c>
      <c r="D24" s="11">
        <f t="shared" si="3"/>
        <v>132</v>
      </c>
      <c r="E24" s="11">
        <v>0</v>
      </c>
      <c r="F24" s="11">
        <v>0</v>
      </c>
      <c r="G24" s="11">
        <v>132</v>
      </c>
      <c r="H24" s="11">
        <v>0</v>
      </c>
      <c r="I24" s="11">
        <v>0</v>
      </c>
      <c r="J24" s="522"/>
      <c r="K24" s="513"/>
      <c r="L24" s="12">
        <v>12000</v>
      </c>
    </row>
    <row r="25" spans="1:12" s="3" customFormat="1" ht="36.75" customHeight="1">
      <c r="A25" s="507"/>
      <c r="B25" s="510"/>
      <c r="C25" s="13" t="s">
        <v>404</v>
      </c>
      <c r="D25" s="10">
        <f t="shared" si="3"/>
        <v>0</v>
      </c>
      <c r="E25" s="10">
        <v>0</v>
      </c>
      <c r="F25" s="44">
        <v>0</v>
      </c>
      <c r="G25" s="10">
        <v>0</v>
      </c>
      <c r="H25" s="44">
        <v>0</v>
      </c>
      <c r="I25" s="44">
        <v>0</v>
      </c>
      <c r="J25" s="522"/>
      <c r="K25" s="513"/>
      <c r="L25" s="13"/>
    </row>
    <row r="26" spans="1:12" s="3" customFormat="1" ht="42" customHeight="1">
      <c r="A26" s="508"/>
      <c r="B26" s="511"/>
      <c r="C26" s="13" t="s">
        <v>405</v>
      </c>
      <c r="D26" s="10">
        <f t="shared" si="3"/>
        <v>0</v>
      </c>
      <c r="E26" s="10">
        <v>0</v>
      </c>
      <c r="F26" s="44">
        <v>0</v>
      </c>
      <c r="G26" s="10">
        <v>0</v>
      </c>
      <c r="H26" s="44">
        <v>0</v>
      </c>
      <c r="I26" s="44">
        <v>0</v>
      </c>
      <c r="J26" s="523"/>
      <c r="K26" s="514"/>
      <c r="L26" s="13"/>
    </row>
    <row r="27" spans="1:12" ht="28.5">
      <c r="A27" s="506" t="s">
        <v>353</v>
      </c>
      <c r="B27" s="509" t="s">
        <v>174</v>
      </c>
      <c r="C27" s="12" t="s">
        <v>319</v>
      </c>
      <c r="D27" s="11">
        <f>SUM(D28:D34)</f>
        <v>0</v>
      </c>
      <c r="E27" s="11">
        <f t="shared" ref="E27:I27" si="10">SUM(E28:E34)</f>
        <v>0</v>
      </c>
      <c r="F27" s="11">
        <f t="shared" si="10"/>
        <v>0</v>
      </c>
      <c r="G27" s="11">
        <f t="shared" si="10"/>
        <v>0</v>
      </c>
      <c r="H27" s="11">
        <f t="shared" si="10"/>
        <v>0</v>
      </c>
      <c r="I27" s="11">
        <f t="shared" si="10"/>
        <v>0</v>
      </c>
      <c r="J27" s="521" t="s">
        <v>0</v>
      </c>
      <c r="K27" s="512" t="s">
        <v>516</v>
      </c>
      <c r="L27" s="13"/>
    </row>
    <row r="28" spans="1:12">
      <c r="A28" s="507"/>
      <c r="B28" s="510"/>
      <c r="C28" s="13" t="s">
        <v>11</v>
      </c>
      <c r="D28" s="10">
        <f t="shared" ref="D28:D34" si="11">SUM(E28:I28)</f>
        <v>0</v>
      </c>
      <c r="E28" s="44">
        <v>0</v>
      </c>
      <c r="F28" s="44">
        <v>0</v>
      </c>
      <c r="G28" s="44">
        <v>0</v>
      </c>
      <c r="H28" s="44">
        <v>0</v>
      </c>
      <c r="I28" s="44">
        <v>0</v>
      </c>
      <c r="J28" s="522"/>
      <c r="K28" s="513"/>
      <c r="L28" s="13"/>
    </row>
    <row r="29" spans="1:12">
      <c r="A29" s="507"/>
      <c r="B29" s="510"/>
      <c r="C29" s="13" t="s">
        <v>12</v>
      </c>
      <c r="D29" s="10">
        <f t="shared" si="11"/>
        <v>0</v>
      </c>
      <c r="E29" s="44">
        <v>0</v>
      </c>
      <c r="F29" s="44">
        <v>0</v>
      </c>
      <c r="G29" s="44">
        <v>0</v>
      </c>
      <c r="H29" s="44">
        <v>0</v>
      </c>
      <c r="I29" s="44">
        <v>0</v>
      </c>
      <c r="J29" s="522"/>
      <c r="K29" s="513"/>
      <c r="L29" s="13"/>
    </row>
    <row r="30" spans="1:12">
      <c r="A30" s="507"/>
      <c r="B30" s="510"/>
      <c r="C30" s="13" t="s">
        <v>13</v>
      </c>
      <c r="D30" s="10">
        <f t="shared" si="11"/>
        <v>0</v>
      </c>
      <c r="E30" s="44">
        <v>0</v>
      </c>
      <c r="F30" s="44">
        <v>0</v>
      </c>
      <c r="G30" s="44">
        <v>0</v>
      </c>
      <c r="H30" s="44">
        <v>0</v>
      </c>
      <c r="I30" s="44">
        <v>0</v>
      </c>
      <c r="J30" s="522"/>
      <c r="K30" s="513"/>
      <c r="L30" s="13"/>
    </row>
    <row r="31" spans="1:12">
      <c r="A31" s="507"/>
      <c r="B31" s="510"/>
      <c r="C31" s="13" t="s">
        <v>14</v>
      </c>
      <c r="D31" s="10">
        <f t="shared" si="11"/>
        <v>0</v>
      </c>
      <c r="E31" s="44">
        <v>0</v>
      </c>
      <c r="F31" s="44">
        <v>0</v>
      </c>
      <c r="G31" s="44">
        <v>0</v>
      </c>
      <c r="H31" s="44">
        <v>0</v>
      </c>
      <c r="I31" s="44">
        <v>0</v>
      </c>
      <c r="J31" s="522"/>
      <c r="K31" s="513"/>
      <c r="L31" s="13"/>
    </row>
    <row r="32" spans="1:12" s="155" customFormat="1" ht="14.25">
      <c r="A32" s="507"/>
      <c r="B32" s="510"/>
      <c r="C32" s="12" t="s">
        <v>15</v>
      </c>
      <c r="D32" s="11">
        <f t="shared" si="11"/>
        <v>0</v>
      </c>
      <c r="E32" s="11">
        <v>0</v>
      </c>
      <c r="F32" s="11">
        <v>0</v>
      </c>
      <c r="G32" s="11">
        <v>0</v>
      </c>
      <c r="H32" s="11">
        <v>0</v>
      </c>
      <c r="I32" s="11">
        <v>0</v>
      </c>
      <c r="J32" s="522"/>
      <c r="K32" s="513"/>
      <c r="L32" s="12"/>
    </row>
    <row r="33" spans="1:12" s="5" customFormat="1" ht="33" customHeight="1">
      <c r="A33" s="507"/>
      <c r="B33" s="510"/>
      <c r="C33" s="45" t="s">
        <v>404</v>
      </c>
      <c r="D33" s="10">
        <f t="shared" si="11"/>
        <v>0</v>
      </c>
      <c r="E33" s="44">
        <v>0</v>
      </c>
      <c r="F33" s="44">
        <v>0</v>
      </c>
      <c r="G33" s="44">
        <v>0</v>
      </c>
      <c r="H33" s="44">
        <v>0</v>
      </c>
      <c r="I33" s="44">
        <v>0</v>
      </c>
      <c r="J33" s="522"/>
      <c r="K33" s="513"/>
      <c r="L33" s="28"/>
    </row>
    <row r="34" spans="1:12" s="5" customFormat="1" ht="34.5" customHeight="1">
      <c r="A34" s="508"/>
      <c r="B34" s="511"/>
      <c r="C34" s="45" t="s">
        <v>405</v>
      </c>
      <c r="D34" s="10">
        <f t="shared" si="11"/>
        <v>0</v>
      </c>
      <c r="E34" s="44">
        <v>0</v>
      </c>
      <c r="F34" s="44">
        <v>0</v>
      </c>
      <c r="G34" s="44">
        <v>0</v>
      </c>
      <c r="H34" s="44">
        <v>0</v>
      </c>
      <c r="I34" s="44">
        <v>0</v>
      </c>
      <c r="J34" s="523"/>
      <c r="K34" s="514"/>
      <c r="L34" s="28"/>
    </row>
    <row r="35" spans="1:12" ht="28.5">
      <c r="A35" s="506" t="s">
        <v>355</v>
      </c>
      <c r="B35" s="509" t="s">
        <v>175</v>
      </c>
      <c r="C35" s="12" t="s">
        <v>319</v>
      </c>
      <c r="D35" s="11">
        <f>SUM(D36:D42)</f>
        <v>184</v>
      </c>
      <c r="E35" s="11">
        <f t="shared" ref="E35" si="12">SUM(E36:E42)</f>
        <v>0</v>
      </c>
      <c r="F35" s="11">
        <f t="shared" ref="F35" si="13">SUM(F36:F42)</f>
        <v>0</v>
      </c>
      <c r="G35" s="11">
        <f t="shared" ref="G35" si="14">SUM(G36:G42)</f>
        <v>184</v>
      </c>
      <c r="H35" s="11">
        <f t="shared" ref="H35" si="15">SUM(H36:H42)</f>
        <v>0</v>
      </c>
      <c r="I35" s="11">
        <f t="shared" ref="I35" si="16">SUM(I36:I42)</f>
        <v>0</v>
      </c>
      <c r="J35" s="521" t="s">
        <v>391</v>
      </c>
      <c r="K35" s="512" t="s">
        <v>392</v>
      </c>
      <c r="L35" s="12">
        <f>SUM(L36:L42)</f>
        <v>1</v>
      </c>
    </row>
    <row r="36" spans="1:12">
      <c r="A36" s="507"/>
      <c r="B36" s="510"/>
      <c r="C36" s="13" t="s">
        <v>11</v>
      </c>
      <c r="D36" s="10">
        <f t="shared" si="3"/>
        <v>0</v>
      </c>
      <c r="E36" s="44">
        <v>0</v>
      </c>
      <c r="F36" s="44">
        <v>0</v>
      </c>
      <c r="G36" s="10">
        <v>0</v>
      </c>
      <c r="H36" s="44">
        <v>0</v>
      </c>
      <c r="I36" s="44">
        <v>0</v>
      </c>
      <c r="J36" s="522"/>
      <c r="K36" s="513"/>
      <c r="L36" s="13" t="s">
        <v>16</v>
      </c>
    </row>
    <row r="37" spans="1:12">
      <c r="A37" s="507"/>
      <c r="B37" s="510"/>
      <c r="C37" s="13" t="s">
        <v>12</v>
      </c>
      <c r="D37" s="10">
        <f t="shared" si="3"/>
        <v>184</v>
      </c>
      <c r="E37" s="44">
        <v>0</v>
      </c>
      <c r="F37" s="44">
        <v>0</v>
      </c>
      <c r="G37" s="10">
        <v>184</v>
      </c>
      <c r="H37" s="44">
        <v>0</v>
      </c>
      <c r="I37" s="44">
        <v>0</v>
      </c>
      <c r="J37" s="522"/>
      <c r="K37" s="513"/>
      <c r="L37" s="13">
        <v>1</v>
      </c>
    </row>
    <row r="38" spans="1:12">
      <c r="A38" s="507"/>
      <c r="B38" s="510"/>
      <c r="C38" s="13" t="s">
        <v>13</v>
      </c>
      <c r="D38" s="10">
        <f t="shared" si="3"/>
        <v>0</v>
      </c>
      <c r="E38" s="44">
        <v>0</v>
      </c>
      <c r="F38" s="44">
        <v>0</v>
      </c>
      <c r="G38" s="10">
        <v>0</v>
      </c>
      <c r="H38" s="44">
        <v>0</v>
      </c>
      <c r="I38" s="44">
        <v>0</v>
      </c>
      <c r="J38" s="522"/>
      <c r="K38" s="513"/>
      <c r="L38" s="13" t="s">
        <v>16</v>
      </c>
    </row>
    <row r="39" spans="1:12">
      <c r="A39" s="507"/>
      <c r="B39" s="510"/>
      <c r="C39" s="13" t="s">
        <v>14</v>
      </c>
      <c r="D39" s="10">
        <f t="shared" si="3"/>
        <v>0</v>
      </c>
      <c r="E39" s="44">
        <v>0</v>
      </c>
      <c r="F39" s="44">
        <v>0</v>
      </c>
      <c r="G39" s="10">
        <v>0</v>
      </c>
      <c r="H39" s="44">
        <v>0</v>
      </c>
      <c r="I39" s="44">
        <v>0</v>
      </c>
      <c r="J39" s="522"/>
      <c r="K39" s="513"/>
      <c r="L39" s="13" t="s">
        <v>16</v>
      </c>
    </row>
    <row r="40" spans="1:12" s="155" customFormat="1" ht="14.25">
      <c r="A40" s="507"/>
      <c r="B40" s="510"/>
      <c r="C40" s="12" t="s">
        <v>15</v>
      </c>
      <c r="D40" s="11">
        <f t="shared" si="3"/>
        <v>0</v>
      </c>
      <c r="E40" s="11">
        <v>0</v>
      </c>
      <c r="F40" s="11">
        <v>0</v>
      </c>
      <c r="G40" s="11">
        <v>0</v>
      </c>
      <c r="H40" s="11">
        <v>0</v>
      </c>
      <c r="I40" s="11">
        <v>0</v>
      </c>
      <c r="J40" s="522"/>
      <c r="K40" s="513"/>
      <c r="L40" s="12" t="s">
        <v>16</v>
      </c>
    </row>
    <row r="41" spans="1:12" s="3" customFormat="1" ht="33.75" customHeight="1">
      <c r="A41" s="507"/>
      <c r="B41" s="510"/>
      <c r="C41" s="13" t="s">
        <v>404</v>
      </c>
      <c r="D41" s="10">
        <f t="shared" si="3"/>
        <v>0</v>
      </c>
      <c r="E41" s="44">
        <v>0</v>
      </c>
      <c r="F41" s="44">
        <v>0</v>
      </c>
      <c r="G41" s="10">
        <v>0</v>
      </c>
      <c r="H41" s="44">
        <v>0</v>
      </c>
      <c r="I41" s="44">
        <v>0</v>
      </c>
      <c r="J41" s="522"/>
      <c r="K41" s="513"/>
      <c r="L41" s="13" t="s">
        <v>16</v>
      </c>
    </row>
    <row r="42" spans="1:12" s="3" customFormat="1" ht="32.25" customHeight="1">
      <c r="A42" s="508"/>
      <c r="B42" s="511"/>
      <c r="C42" s="13" t="s">
        <v>405</v>
      </c>
      <c r="D42" s="10">
        <f t="shared" si="3"/>
        <v>0</v>
      </c>
      <c r="E42" s="44">
        <v>0</v>
      </c>
      <c r="F42" s="44">
        <v>0</v>
      </c>
      <c r="G42" s="10">
        <v>0</v>
      </c>
      <c r="H42" s="44">
        <v>0</v>
      </c>
      <c r="I42" s="44">
        <v>0</v>
      </c>
      <c r="J42" s="523"/>
      <c r="K42" s="514"/>
      <c r="L42" s="13" t="s">
        <v>16</v>
      </c>
    </row>
    <row r="43" spans="1:12" ht="28.5">
      <c r="A43" s="506" t="s">
        <v>356</v>
      </c>
      <c r="B43" s="509" t="s">
        <v>393</v>
      </c>
      <c r="C43" s="12" t="s">
        <v>319</v>
      </c>
      <c r="D43" s="11">
        <f>SUM(D44:D50)</f>
        <v>642.5</v>
      </c>
      <c r="E43" s="11">
        <f t="shared" ref="E43" si="17">SUM(E44:E50)</f>
        <v>0</v>
      </c>
      <c r="F43" s="11">
        <f t="shared" ref="F43" si="18">SUM(F44:F50)</f>
        <v>0</v>
      </c>
      <c r="G43" s="11">
        <f t="shared" ref="G43" si="19">SUM(G44:G50)</f>
        <v>642.5</v>
      </c>
      <c r="H43" s="11">
        <f t="shared" ref="H43" si="20">SUM(H44:H50)</f>
        <v>0</v>
      </c>
      <c r="I43" s="11">
        <f t="shared" ref="I43" si="21">SUM(I44:I50)</f>
        <v>0</v>
      </c>
      <c r="J43" s="521" t="s">
        <v>988</v>
      </c>
      <c r="K43" s="512" t="s">
        <v>416</v>
      </c>
      <c r="L43" s="12">
        <v>378</v>
      </c>
    </row>
    <row r="44" spans="1:12">
      <c r="A44" s="507"/>
      <c r="B44" s="510"/>
      <c r="C44" s="13" t="s">
        <v>11</v>
      </c>
      <c r="D44" s="10">
        <f t="shared" si="3"/>
        <v>0</v>
      </c>
      <c r="E44" s="44">
        <v>0</v>
      </c>
      <c r="F44" s="44">
        <v>0</v>
      </c>
      <c r="G44" s="10">
        <v>0</v>
      </c>
      <c r="H44" s="44">
        <v>0</v>
      </c>
      <c r="I44" s="44">
        <v>0</v>
      </c>
      <c r="J44" s="522"/>
      <c r="K44" s="513"/>
      <c r="L44" s="13"/>
    </row>
    <row r="45" spans="1:12">
      <c r="A45" s="507"/>
      <c r="B45" s="510"/>
      <c r="C45" s="13" t="s">
        <v>12</v>
      </c>
      <c r="D45" s="10">
        <f t="shared" si="3"/>
        <v>130</v>
      </c>
      <c r="E45" s="44">
        <v>0</v>
      </c>
      <c r="F45" s="44">
        <v>0</v>
      </c>
      <c r="G45" s="10">
        <v>130</v>
      </c>
      <c r="H45" s="44">
        <v>0</v>
      </c>
      <c r="I45" s="44">
        <v>0</v>
      </c>
      <c r="J45" s="522"/>
      <c r="K45" s="513"/>
      <c r="L45" s="13">
        <v>63</v>
      </c>
    </row>
    <row r="46" spans="1:12">
      <c r="A46" s="507"/>
      <c r="B46" s="510"/>
      <c r="C46" s="13" t="s">
        <v>13</v>
      </c>
      <c r="D46" s="10">
        <f t="shared" si="3"/>
        <v>100</v>
      </c>
      <c r="E46" s="44">
        <v>0</v>
      </c>
      <c r="F46" s="44">
        <v>0</v>
      </c>
      <c r="G46" s="10">
        <v>100</v>
      </c>
      <c r="H46" s="44">
        <v>0</v>
      </c>
      <c r="I46" s="44">
        <v>0</v>
      </c>
      <c r="J46" s="522"/>
      <c r="K46" s="513"/>
      <c r="L46" s="13">
        <v>63</v>
      </c>
    </row>
    <row r="47" spans="1:12" ht="18.75" customHeight="1">
      <c r="A47" s="507"/>
      <c r="B47" s="510"/>
      <c r="C47" s="13" t="s">
        <v>14</v>
      </c>
      <c r="D47" s="10">
        <f t="shared" si="3"/>
        <v>112.5</v>
      </c>
      <c r="E47" s="44">
        <v>0</v>
      </c>
      <c r="F47" s="44">
        <v>0</v>
      </c>
      <c r="G47" s="10">
        <v>112.5</v>
      </c>
      <c r="H47" s="44">
        <v>0</v>
      </c>
      <c r="I47" s="44">
        <v>0</v>
      </c>
      <c r="J47" s="522"/>
      <c r="K47" s="513"/>
      <c r="L47" s="13">
        <v>63</v>
      </c>
    </row>
    <row r="48" spans="1:12" s="155" customFormat="1" ht="14.25">
      <c r="A48" s="507"/>
      <c r="B48" s="510"/>
      <c r="C48" s="12" t="s">
        <v>15</v>
      </c>
      <c r="D48" s="11">
        <f t="shared" si="3"/>
        <v>100</v>
      </c>
      <c r="E48" s="11">
        <v>0</v>
      </c>
      <c r="F48" s="11">
        <v>0</v>
      </c>
      <c r="G48" s="11">
        <v>100</v>
      </c>
      <c r="H48" s="11">
        <v>0</v>
      </c>
      <c r="I48" s="11">
        <v>0</v>
      </c>
      <c r="J48" s="522"/>
      <c r="K48" s="513"/>
      <c r="L48" s="12">
        <v>63</v>
      </c>
    </row>
    <row r="49" spans="1:12" s="3" customFormat="1" ht="30.75" customHeight="1">
      <c r="A49" s="507"/>
      <c r="B49" s="510"/>
      <c r="C49" s="13" t="s">
        <v>404</v>
      </c>
      <c r="D49" s="10">
        <f t="shared" si="3"/>
        <v>100</v>
      </c>
      <c r="E49" s="44">
        <v>0</v>
      </c>
      <c r="F49" s="44">
        <v>0</v>
      </c>
      <c r="G49" s="10">
        <v>100</v>
      </c>
      <c r="H49" s="44">
        <v>0</v>
      </c>
      <c r="I49" s="44">
        <v>0</v>
      </c>
      <c r="J49" s="522"/>
      <c r="K49" s="513"/>
      <c r="L49" s="13">
        <v>63</v>
      </c>
    </row>
    <row r="50" spans="1:12" s="3" customFormat="1" ht="32.25" customHeight="1">
      <c r="A50" s="508"/>
      <c r="B50" s="511"/>
      <c r="C50" s="13" t="s">
        <v>405</v>
      </c>
      <c r="D50" s="10">
        <f t="shared" si="3"/>
        <v>100</v>
      </c>
      <c r="E50" s="44">
        <v>0</v>
      </c>
      <c r="F50" s="44">
        <v>0</v>
      </c>
      <c r="G50" s="10">
        <v>100</v>
      </c>
      <c r="H50" s="44">
        <v>0</v>
      </c>
      <c r="I50" s="44">
        <v>0</v>
      </c>
      <c r="J50" s="523"/>
      <c r="K50" s="514"/>
      <c r="L50" s="13">
        <v>63</v>
      </c>
    </row>
    <row r="51" spans="1:12" ht="28.5" customHeight="1">
      <c r="A51" s="506" t="s">
        <v>329</v>
      </c>
      <c r="B51" s="509" t="s">
        <v>412</v>
      </c>
      <c r="C51" s="12" t="s">
        <v>319</v>
      </c>
      <c r="D51" s="11">
        <f>SUM(D52:D58)</f>
        <v>198</v>
      </c>
      <c r="E51" s="11">
        <f t="shared" ref="E51:I51" si="22">SUM(E52:E58)</f>
        <v>0</v>
      </c>
      <c r="F51" s="11">
        <f t="shared" si="22"/>
        <v>0</v>
      </c>
      <c r="G51" s="11">
        <f t="shared" si="22"/>
        <v>198</v>
      </c>
      <c r="H51" s="11">
        <f t="shared" si="22"/>
        <v>0</v>
      </c>
      <c r="I51" s="11">
        <f t="shared" si="22"/>
        <v>0</v>
      </c>
      <c r="J51" s="512" t="s">
        <v>987</v>
      </c>
      <c r="K51" s="512" t="s">
        <v>334</v>
      </c>
      <c r="L51" s="12">
        <v>207456</v>
      </c>
    </row>
    <row r="52" spans="1:12">
      <c r="A52" s="507"/>
      <c r="B52" s="510"/>
      <c r="C52" s="13" t="s">
        <v>11</v>
      </c>
      <c r="D52" s="10">
        <f t="shared" ref="D52:D58" si="23">SUM(E52:I52)</f>
        <v>0</v>
      </c>
      <c r="E52" s="10">
        <f>E60+E68+E76+E84+E92+E100+E108+E116+E124+E132+E140+E148+E156</f>
        <v>0</v>
      </c>
      <c r="F52" s="10">
        <f t="shared" ref="F52:I52" si="24">F60+F68+F76+F84+F92+F100+F108+F116+F124+F132+F140+F148+F156</f>
        <v>0</v>
      </c>
      <c r="G52" s="10">
        <f t="shared" si="24"/>
        <v>0</v>
      </c>
      <c r="H52" s="10">
        <f t="shared" si="24"/>
        <v>0</v>
      </c>
      <c r="I52" s="10">
        <f t="shared" si="24"/>
        <v>0</v>
      </c>
      <c r="J52" s="513"/>
      <c r="K52" s="513"/>
      <c r="L52" s="13"/>
    </row>
    <row r="53" spans="1:12">
      <c r="A53" s="507"/>
      <c r="B53" s="510"/>
      <c r="C53" s="13" t="s">
        <v>12</v>
      </c>
      <c r="D53" s="10">
        <f t="shared" si="23"/>
        <v>0</v>
      </c>
      <c r="E53" s="10">
        <f t="shared" ref="E53:I53" si="25">E61+E69+E77+E85+E93+E101+E109+E117+E125+E133+E141+E149+E157</f>
        <v>0</v>
      </c>
      <c r="F53" s="10">
        <f t="shared" si="25"/>
        <v>0</v>
      </c>
      <c r="G53" s="10">
        <f t="shared" si="25"/>
        <v>0</v>
      </c>
      <c r="H53" s="10">
        <f t="shared" si="25"/>
        <v>0</v>
      </c>
      <c r="I53" s="10">
        <f t="shared" si="25"/>
        <v>0</v>
      </c>
      <c r="J53" s="513"/>
      <c r="K53" s="513"/>
      <c r="L53" s="13"/>
    </row>
    <row r="54" spans="1:12" ht="21.75" customHeight="1">
      <c r="A54" s="507"/>
      <c r="B54" s="510"/>
      <c r="C54" s="13" t="s">
        <v>13</v>
      </c>
      <c r="D54" s="10">
        <f t="shared" si="23"/>
        <v>0</v>
      </c>
      <c r="E54" s="10">
        <f t="shared" ref="E54:I54" si="26">E62+E70+E78+E86+E94+E102+E110+E118+E126+E134+E142+E150+E158</f>
        <v>0</v>
      </c>
      <c r="F54" s="10">
        <f t="shared" si="26"/>
        <v>0</v>
      </c>
      <c r="G54" s="10">
        <f t="shared" si="26"/>
        <v>0</v>
      </c>
      <c r="H54" s="10">
        <f t="shared" si="26"/>
        <v>0</v>
      </c>
      <c r="I54" s="10">
        <f t="shared" si="26"/>
        <v>0</v>
      </c>
      <c r="J54" s="513"/>
      <c r="K54" s="513"/>
      <c r="L54" s="13"/>
    </row>
    <row r="55" spans="1:12" ht="18.75" customHeight="1">
      <c r="A55" s="507"/>
      <c r="B55" s="510"/>
      <c r="C55" s="13" t="s">
        <v>14</v>
      </c>
      <c r="D55" s="10">
        <f t="shared" si="23"/>
        <v>64</v>
      </c>
      <c r="E55" s="10">
        <f t="shared" ref="E55:I55" si="27">E63+E71+E79+E87+E95+E103+E111+E119+E127+E135+E143+E151+E159</f>
        <v>0</v>
      </c>
      <c r="F55" s="10">
        <f t="shared" si="27"/>
        <v>0</v>
      </c>
      <c r="G55" s="10">
        <f t="shared" si="27"/>
        <v>64</v>
      </c>
      <c r="H55" s="10">
        <f t="shared" si="27"/>
        <v>0</v>
      </c>
      <c r="I55" s="10">
        <f t="shared" si="27"/>
        <v>0</v>
      </c>
      <c r="J55" s="513"/>
      <c r="K55" s="513"/>
      <c r="L55" s="13">
        <v>51864</v>
      </c>
    </row>
    <row r="56" spans="1:12" s="155" customFormat="1" ht="22.5" customHeight="1">
      <c r="A56" s="507"/>
      <c r="B56" s="510"/>
      <c r="C56" s="12" t="s">
        <v>15</v>
      </c>
      <c r="D56" s="65">
        <f t="shared" si="23"/>
        <v>66</v>
      </c>
      <c r="E56" s="65">
        <f t="shared" ref="E56:I56" si="28">E64+E72+E80+E88+E96+E104+E112+E120+E128+E136+E144+E152+E160</f>
        <v>0</v>
      </c>
      <c r="F56" s="65">
        <f t="shared" si="28"/>
        <v>0</v>
      </c>
      <c r="G56" s="65">
        <f>G80+G88+G96+G104+G112+G72</f>
        <v>66</v>
      </c>
      <c r="H56" s="65">
        <f t="shared" si="28"/>
        <v>0</v>
      </c>
      <c r="I56" s="65">
        <f t="shared" si="28"/>
        <v>0</v>
      </c>
      <c r="J56" s="513"/>
      <c r="K56" s="513"/>
      <c r="L56" s="12">
        <v>51864</v>
      </c>
    </row>
    <row r="57" spans="1:12" s="3" customFormat="1" ht="45.75" customHeight="1">
      <c r="A57" s="507"/>
      <c r="B57" s="510"/>
      <c r="C57" s="13" t="s">
        <v>404</v>
      </c>
      <c r="D57" s="10">
        <f t="shared" si="23"/>
        <v>34</v>
      </c>
      <c r="E57" s="10">
        <f t="shared" ref="E57:I57" si="29">E65+E73+E81+E89+E97+E105+E113+E121+E129+E137+E145+E153+E161</f>
        <v>0</v>
      </c>
      <c r="F57" s="10">
        <f t="shared" si="29"/>
        <v>0</v>
      </c>
      <c r="G57" s="10">
        <v>34</v>
      </c>
      <c r="H57" s="10">
        <f t="shared" si="29"/>
        <v>0</v>
      </c>
      <c r="I57" s="10">
        <f t="shared" si="29"/>
        <v>0</v>
      </c>
      <c r="J57" s="513"/>
      <c r="K57" s="513"/>
      <c r="L57" s="13">
        <v>51864</v>
      </c>
    </row>
    <row r="58" spans="1:12" s="3" customFormat="1" ht="36.75" customHeight="1">
      <c r="A58" s="508"/>
      <c r="B58" s="511"/>
      <c r="C58" s="13" t="s">
        <v>405</v>
      </c>
      <c r="D58" s="10">
        <f t="shared" si="23"/>
        <v>34</v>
      </c>
      <c r="E58" s="10">
        <f t="shared" ref="E58:I58" si="30">E66+E74+E82+E90+E98+E106+E114+E122+E130+E138+E146+E154+E162</f>
        <v>0</v>
      </c>
      <c r="F58" s="10">
        <f t="shared" si="30"/>
        <v>0</v>
      </c>
      <c r="G58" s="10">
        <v>34</v>
      </c>
      <c r="H58" s="10">
        <f t="shared" si="30"/>
        <v>0</v>
      </c>
      <c r="I58" s="10">
        <f t="shared" si="30"/>
        <v>0</v>
      </c>
      <c r="J58" s="514"/>
      <c r="K58" s="514"/>
      <c r="L58" s="13">
        <v>51864</v>
      </c>
    </row>
    <row r="59" spans="1:12" s="23" customFormat="1" ht="34.5" customHeight="1">
      <c r="A59" s="506" t="s">
        <v>509</v>
      </c>
      <c r="B59" s="509" t="s">
        <v>530</v>
      </c>
      <c r="C59" s="12" t="s">
        <v>319</v>
      </c>
      <c r="D59" s="11">
        <f>SUM(D60:D66)</f>
        <v>0</v>
      </c>
      <c r="E59" s="11">
        <f t="shared" ref="E59:I59" si="31">SUM(E60:E66)</f>
        <v>0</v>
      </c>
      <c r="F59" s="11">
        <f t="shared" si="31"/>
        <v>0</v>
      </c>
      <c r="G59" s="11">
        <f t="shared" si="31"/>
        <v>0</v>
      </c>
      <c r="H59" s="11">
        <f t="shared" si="31"/>
        <v>0</v>
      </c>
      <c r="I59" s="11">
        <f t="shared" si="31"/>
        <v>0</v>
      </c>
      <c r="J59" s="512" t="s">
        <v>531</v>
      </c>
      <c r="K59" s="512" t="s">
        <v>532</v>
      </c>
      <c r="L59" s="12"/>
    </row>
    <row r="60" spans="1:12" s="23" customFormat="1">
      <c r="A60" s="507"/>
      <c r="B60" s="510"/>
      <c r="C60" s="13" t="s">
        <v>11</v>
      </c>
      <c r="D60" s="10">
        <f t="shared" ref="D60:D66" si="32">SUM(E60:I60)</f>
        <v>0</v>
      </c>
      <c r="E60" s="44">
        <v>0</v>
      </c>
      <c r="F60" s="44">
        <v>0</v>
      </c>
      <c r="G60" s="44">
        <v>0</v>
      </c>
      <c r="H60" s="44">
        <v>0</v>
      </c>
      <c r="I60" s="44">
        <v>0</v>
      </c>
      <c r="J60" s="513"/>
      <c r="K60" s="513"/>
      <c r="L60" s="13"/>
    </row>
    <row r="61" spans="1:12" s="23" customFormat="1">
      <c r="A61" s="507"/>
      <c r="B61" s="510"/>
      <c r="C61" s="13" t="s">
        <v>12</v>
      </c>
      <c r="D61" s="10">
        <f t="shared" si="32"/>
        <v>0</v>
      </c>
      <c r="E61" s="44">
        <v>0</v>
      </c>
      <c r="F61" s="44">
        <v>0</v>
      </c>
      <c r="G61" s="44">
        <v>0</v>
      </c>
      <c r="H61" s="44">
        <v>0</v>
      </c>
      <c r="I61" s="44">
        <v>0</v>
      </c>
      <c r="J61" s="513"/>
      <c r="K61" s="513"/>
      <c r="L61" s="13"/>
    </row>
    <row r="62" spans="1:12" s="23" customFormat="1">
      <c r="A62" s="507"/>
      <c r="B62" s="510"/>
      <c r="C62" s="13" t="s">
        <v>13</v>
      </c>
      <c r="D62" s="10">
        <f t="shared" si="32"/>
        <v>0</v>
      </c>
      <c r="E62" s="44">
        <v>0</v>
      </c>
      <c r="F62" s="44">
        <v>0</v>
      </c>
      <c r="G62" s="44">
        <v>0</v>
      </c>
      <c r="H62" s="44">
        <v>0</v>
      </c>
      <c r="I62" s="44">
        <v>0</v>
      </c>
      <c r="J62" s="513"/>
      <c r="K62" s="513"/>
      <c r="L62" s="13"/>
    </row>
    <row r="63" spans="1:12" s="23" customFormat="1">
      <c r="A63" s="507"/>
      <c r="B63" s="510"/>
      <c r="C63" s="13" t="s">
        <v>14</v>
      </c>
      <c r="D63" s="10">
        <f t="shared" si="32"/>
        <v>0</v>
      </c>
      <c r="E63" s="44">
        <v>0</v>
      </c>
      <c r="F63" s="44">
        <v>0</v>
      </c>
      <c r="G63" s="44">
        <v>0</v>
      </c>
      <c r="H63" s="44">
        <v>0</v>
      </c>
      <c r="I63" s="44">
        <v>0</v>
      </c>
      <c r="J63" s="513"/>
      <c r="K63" s="513"/>
      <c r="L63" s="13"/>
    </row>
    <row r="64" spans="1:12" s="156" customFormat="1" ht="21.75" customHeight="1">
      <c r="A64" s="507"/>
      <c r="B64" s="510"/>
      <c r="C64" s="12" t="s">
        <v>15</v>
      </c>
      <c r="D64" s="11">
        <f t="shared" si="32"/>
        <v>0</v>
      </c>
      <c r="E64" s="11">
        <v>0</v>
      </c>
      <c r="F64" s="11">
        <v>0</v>
      </c>
      <c r="G64" s="11">
        <v>0</v>
      </c>
      <c r="H64" s="11">
        <v>0</v>
      </c>
      <c r="I64" s="11">
        <v>0</v>
      </c>
      <c r="J64" s="513"/>
      <c r="K64" s="513"/>
      <c r="L64" s="12"/>
    </row>
    <row r="65" spans="1:12" s="24" customFormat="1" ht="52.5" customHeight="1">
      <c r="A65" s="507"/>
      <c r="B65" s="510"/>
      <c r="C65" s="13" t="s">
        <v>404</v>
      </c>
      <c r="D65" s="10">
        <f t="shared" si="32"/>
        <v>0</v>
      </c>
      <c r="E65" s="44">
        <v>0</v>
      </c>
      <c r="F65" s="44">
        <v>0</v>
      </c>
      <c r="G65" s="44">
        <v>0</v>
      </c>
      <c r="H65" s="44">
        <v>0</v>
      </c>
      <c r="I65" s="44">
        <v>0</v>
      </c>
      <c r="J65" s="513"/>
      <c r="K65" s="513"/>
      <c r="L65" s="13"/>
    </row>
    <row r="66" spans="1:12" s="24" customFormat="1" ht="56.25" customHeight="1">
      <c r="A66" s="508"/>
      <c r="B66" s="511"/>
      <c r="C66" s="13" t="s">
        <v>405</v>
      </c>
      <c r="D66" s="10">
        <f t="shared" si="32"/>
        <v>0</v>
      </c>
      <c r="E66" s="44">
        <v>0</v>
      </c>
      <c r="F66" s="44">
        <v>0</v>
      </c>
      <c r="G66" s="44">
        <v>0</v>
      </c>
      <c r="H66" s="44">
        <v>0</v>
      </c>
      <c r="I66" s="44">
        <v>0</v>
      </c>
      <c r="J66" s="514"/>
      <c r="K66" s="514"/>
      <c r="L66" s="13"/>
    </row>
    <row r="67" spans="1:12" s="23" customFormat="1" ht="28.5">
      <c r="A67" s="506" t="s">
        <v>510</v>
      </c>
      <c r="B67" s="509" t="s">
        <v>533</v>
      </c>
      <c r="C67" s="12" t="s">
        <v>319</v>
      </c>
      <c r="D67" s="11">
        <f>SUM(D68:D74)</f>
        <v>134</v>
      </c>
      <c r="E67" s="11">
        <f t="shared" ref="E67:I67" si="33">SUM(E68:E74)</f>
        <v>0</v>
      </c>
      <c r="F67" s="11">
        <f t="shared" si="33"/>
        <v>0</v>
      </c>
      <c r="G67" s="11">
        <f t="shared" si="33"/>
        <v>134</v>
      </c>
      <c r="H67" s="11">
        <f t="shared" si="33"/>
        <v>0</v>
      </c>
      <c r="I67" s="11">
        <f t="shared" si="33"/>
        <v>0</v>
      </c>
      <c r="J67" s="512" t="s">
        <v>390</v>
      </c>
      <c r="K67" s="512" t="s">
        <v>413</v>
      </c>
      <c r="L67" s="12">
        <v>32</v>
      </c>
    </row>
    <row r="68" spans="1:12" s="23" customFormat="1">
      <c r="A68" s="507"/>
      <c r="B68" s="510"/>
      <c r="C68" s="13" t="s">
        <v>11</v>
      </c>
      <c r="D68" s="10">
        <f t="shared" ref="D68:D74" si="34">SUM(E68:I68)</f>
        <v>0</v>
      </c>
      <c r="E68" s="44">
        <v>0</v>
      </c>
      <c r="F68" s="44">
        <v>0</v>
      </c>
      <c r="G68" s="10">
        <v>0</v>
      </c>
      <c r="H68" s="44">
        <v>0</v>
      </c>
      <c r="I68" s="44">
        <v>0</v>
      </c>
      <c r="J68" s="513"/>
      <c r="K68" s="513"/>
      <c r="L68" s="13"/>
    </row>
    <row r="69" spans="1:12" s="23" customFormat="1">
      <c r="A69" s="507"/>
      <c r="B69" s="510"/>
      <c r="C69" s="13" t="s">
        <v>12</v>
      </c>
      <c r="D69" s="10">
        <f t="shared" si="34"/>
        <v>0</v>
      </c>
      <c r="E69" s="44">
        <v>0</v>
      </c>
      <c r="F69" s="44">
        <v>0</v>
      </c>
      <c r="G69" s="10">
        <v>0</v>
      </c>
      <c r="H69" s="44">
        <v>0</v>
      </c>
      <c r="I69" s="44">
        <v>0</v>
      </c>
      <c r="J69" s="513"/>
      <c r="K69" s="513"/>
      <c r="L69" s="13"/>
    </row>
    <row r="70" spans="1:12" s="23" customFormat="1">
      <c r="A70" s="507"/>
      <c r="B70" s="510"/>
      <c r="C70" s="13" t="s">
        <v>13</v>
      </c>
      <c r="D70" s="10">
        <f t="shared" si="34"/>
        <v>0</v>
      </c>
      <c r="E70" s="44">
        <v>0</v>
      </c>
      <c r="F70" s="44">
        <v>0</v>
      </c>
      <c r="G70" s="10">
        <v>0</v>
      </c>
      <c r="H70" s="44">
        <v>0</v>
      </c>
      <c r="I70" s="44">
        <v>0</v>
      </c>
      <c r="J70" s="513"/>
      <c r="K70" s="513"/>
      <c r="L70" s="13"/>
    </row>
    <row r="71" spans="1:12" s="23" customFormat="1">
      <c r="A71" s="507"/>
      <c r="B71" s="510"/>
      <c r="C71" s="13" t="s">
        <v>14</v>
      </c>
      <c r="D71" s="10">
        <f t="shared" si="34"/>
        <v>32</v>
      </c>
      <c r="E71" s="44">
        <v>0</v>
      </c>
      <c r="F71" s="44">
        <v>0</v>
      </c>
      <c r="G71" s="10">
        <v>32</v>
      </c>
      <c r="H71" s="44">
        <v>0</v>
      </c>
      <c r="I71" s="44">
        <v>0</v>
      </c>
      <c r="J71" s="513"/>
      <c r="K71" s="513"/>
      <c r="L71" s="13">
        <v>8</v>
      </c>
    </row>
    <row r="72" spans="1:12" s="156" customFormat="1" ht="14.25">
      <c r="A72" s="507"/>
      <c r="B72" s="510"/>
      <c r="C72" s="12" t="s">
        <v>15</v>
      </c>
      <c r="D72" s="11">
        <f t="shared" si="34"/>
        <v>34</v>
      </c>
      <c r="E72" s="11">
        <v>0</v>
      </c>
      <c r="F72" s="11">
        <v>0</v>
      </c>
      <c r="G72" s="11">
        <v>34</v>
      </c>
      <c r="H72" s="11">
        <v>0</v>
      </c>
      <c r="I72" s="11">
        <v>0</v>
      </c>
      <c r="J72" s="513"/>
      <c r="K72" s="513"/>
      <c r="L72" s="12">
        <v>8</v>
      </c>
    </row>
    <row r="73" spans="1:12" s="24" customFormat="1" ht="30">
      <c r="A73" s="507"/>
      <c r="B73" s="510"/>
      <c r="C73" s="13" t="s">
        <v>404</v>
      </c>
      <c r="D73" s="10">
        <f t="shared" si="34"/>
        <v>34</v>
      </c>
      <c r="E73" s="44">
        <v>0</v>
      </c>
      <c r="F73" s="44">
        <v>0</v>
      </c>
      <c r="G73" s="10">
        <v>34</v>
      </c>
      <c r="H73" s="44">
        <v>0</v>
      </c>
      <c r="I73" s="44">
        <v>0</v>
      </c>
      <c r="J73" s="513"/>
      <c r="K73" s="513"/>
      <c r="L73" s="13">
        <v>8</v>
      </c>
    </row>
    <row r="74" spans="1:12" s="24" customFormat="1" ht="30">
      <c r="A74" s="508"/>
      <c r="B74" s="511"/>
      <c r="C74" s="13" t="s">
        <v>405</v>
      </c>
      <c r="D74" s="10">
        <f t="shared" si="34"/>
        <v>34</v>
      </c>
      <c r="E74" s="44">
        <v>0</v>
      </c>
      <c r="F74" s="44">
        <v>0</v>
      </c>
      <c r="G74" s="10">
        <v>34</v>
      </c>
      <c r="H74" s="44">
        <v>0</v>
      </c>
      <c r="I74" s="44">
        <v>0</v>
      </c>
      <c r="J74" s="514"/>
      <c r="K74" s="514"/>
      <c r="L74" s="13">
        <v>8</v>
      </c>
    </row>
    <row r="75" spans="1:12" s="23" customFormat="1" ht="30.75" customHeight="1">
      <c r="A75" s="506" t="s">
        <v>511</v>
      </c>
      <c r="B75" s="509" t="s">
        <v>534</v>
      </c>
      <c r="C75" s="12" t="s">
        <v>319</v>
      </c>
      <c r="D75" s="11">
        <f>SUM(D76:D82)</f>
        <v>32</v>
      </c>
      <c r="E75" s="11">
        <f t="shared" ref="E75:I75" si="35">SUM(E76:E82)</f>
        <v>0</v>
      </c>
      <c r="F75" s="11">
        <f t="shared" si="35"/>
        <v>0</v>
      </c>
      <c r="G75" s="11">
        <f t="shared" si="35"/>
        <v>32</v>
      </c>
      <c r="H75" s="11">
        <f t="shared" si="35"/>
        <v>0</v>
      </c>
      <c r="I75" s="11">
        <f t="shared" si="35"/>
        <v>0</v>
      </c>
      <c r="J75" s="512" t="s">
        <v>531</v>
      </c>
      <c r="K75" s="512" t="s">
        <v>414</v>
      </c>
      <c r="L75" s="12">
        <f>L79+L80</f>
        <v>24</v>
      </c>
    </row>
    <row r="76" spans="1:12" s="23" customFormat="1">
      <c r="A76" s="507"/>
      <c r="B76" s="510"/>
      <c r="C76" s="13" t="s">
        <v>11</v>
      </c>
      <c r="D76" s="10">
        <f t="shared" ref="D76:D82" si="36">SUM(E76:I76)</f>
        <v>0</v>
      </c>
      <c r="E76" s="44">
        <v>0</v>
      </c>
      <c r="F76" s="44">
        <v>0</v>
      </c>
      <c r="G76" s="10">
        <v>0</v>
      </c>
      <c r="H76" s="44">
        <v>0</v>
      </c>
      <c r="I76" s="44">
        <v>0</v>
      </c>
      <c r="J76" s="513"/>
      <c r="K76" s="513"/>
      <c r="L76" s="13"/>
    </row>
    <row r="77" spans="1:12" s="23" customFormat="1">
      <c r="A77" s="507"/>
      <c r="B77" s="510"/>
      <c r="C77" s="13" t="s">
        <v>12</v>
      </c>
      <c r="D77" s="10">
        <f t="shared" si="36"/>
        <v>0</v>
      </c>
      <c r="E77" s="44">
        <v>0</v>
      </c>
      <c r="F77" s="44">
        <v>0</v>
      </c>
      <c r="G77" s="10">
        <v>0</v>
      </c>
      <c r="H77" s="44">
        <v>0</v>
      </c>
      <c r="I77" s="44">
        <v>0</v>
      </c>
      <c r="J77" s="513"/>
      <c r="K77" s="513"/>
      <c r="L77" s="13"/>
    </row>
    <row r="78" spans="1:12" s="23" customFormat="1">
      <c r="A78" s="507"/>
      <c r="B78" s="510"/>
      <c r="C78" s="13" t="s">
        <v>13</v>
      </c>
      <c r="D78" s="10">
        <f t="shared" si="36"/>
        <v>0</v>
      </c>
      <c r="E78" s="44">
        <v>0</v>
      </c>
      <c r="F78" s="44">
        <v>0</v>
      </c>
      <c r="G78" s="10">
        <v>0</v>
      </c>
      <c r="H78" s="44">
        <v>0</v>
      </c>
      <c r="I78" s="44">
        <v>0</v>
      </c>
      <c r="J78" s="513"/>
      <c r="K78" s="513"/>
      <c r="L78" s="13"/>
    </row>
    <row r="79" spans="1:12" s="23" customFormat="1">
      <c r="A79" s="507"/>
      <c r="B79" s="510"/>
      <c r="C79" s="13" t="s">
        <v>14</v>
      </c>
      <c r="D79" s="10">
        <f t="shared" si="36"/>
        <v>16</v>
      </c>
      <c r="E79" s="44">
        <v>0</v>
      </c>
      <c r="F79" s="44">
        <v>0</v>
      </c>
      <c r="G79" s="10">
        <v>16</v>
      </c>
      <c r="H79" s="44">
        <v>0</v>
      </c>
      <c r="I79" s="44">
        <v>0</v>
      </c>
      <c r="J79" s="513"/>
      <c r="K79" s="513"/>
      <c r="L79" s="13">
        <v>12</v>
      </c>
    </row>
    <row r="80" spans="1:12" s="156" customFormat="1" ht="14.25">
      <c r="A80" s="507"/>
      <c r="B80" s="510"/>
      <c r="C80" s="12" t="s">
        <v>15</v>
      </c>
      <c r="D80" s="11">
        <f t="shared" si="36"/>
        <v>16</v>
      </c>
      <c r="E80" s="11">
        <v>0</v>
      </c>
      <c r="F80" s="11">
        <v>0</v>
      </c>
      <c r="G80" s="11">
        <v>16</v>
      </c>
      <c r="H80" s="11">
        <v>0</v>
      </c>
      <c r="I80" s="11">
        <v>0</v>
      </c>
      <c r="J80" s="513"/>
      <c r="K80" s="513"/>
      <c r="L80" s="12">
        <v>12</v>
      </c>
    </row>
    <row r="81" spans="1:12" s="24" customFormat="1" ht="45" customHeight="1">
      <c r="A81" s="507"/>
      <c r="B81" s="510"/>
      <c r="C81" s="13" t="s">
        <v>404</v>
      </c>
      <c r="D81" s="10">
        <f t="shared" si="36"/>
        <v>0</v>
      </c>
      <c r="E81" s="44">
        <v>0</v>
      </c>
      <c r="F81" s="44">
        <v>0</v>
      </c>
      <c r="G81" s="10">
        <v>0</v>
      </c>
      <c r="H81" s="44">
        <v>0</v>
      </c>
      <c r="I81" s="44">
        <v>0</v>
      </c>
      <c r="J81" s="513"/>
      <c r="K81" s="513"/>
      <c r="L81" s="13"/>
    </row>
    <row r="82" spans="1:12" s="24" customFormat="1" ht="42" customHeight="1">
      <c r="A82" s="508"/>
      <c r="B82" s="511"/>
      <c r="C82" s="13" t="s">
        <v>405</v>
      </c>
      <c r="D82" s="10">
        <f t="shared" si="36"/>
        <v>0</v>
      </c>
      <c r="E82" s="44">
        <v>0</v>
      </c>
      <c r="F82" s="44">
        <v>0</v>
      </c>
      <c r="G82" s="10">
        <v>0</v>
      </c>
      <c r="H82" s="44">
        <v>0</v>
      </c>
      <c r="I82" s="44">
        <v>0</v>
      </c>
      <c r="J82" s="514"/>
      <c r="K82" s="514"/>
      <c r="L82" s="13"/>
    </row>
    <row r="83" spans="1:12" s="23" customFormat="1" ht="29.25" customHeight="1">
      <c r="A83" s="506" t="s">
        <v>520</v>
      </c>
      <c r="B83" s="509" t="s">
        <v>535</v>
      </c>
      <c r="C83" s="12" t="s">
        <v>319</v>
      </c>
      <c r="D83" s="11">
        <f>SUM(D84:D90)</f>
        <v>0</v>
      </c>
      <c r="E83" s="11">
        <f t="shared" ref="E83:I83" si="37">SUM(E84:E90)</f>
        <v>0</v>
      </c>
      <c r="F83" s="11">
        <f t="shared" si="37"/>
        <v>0</v>
      </c>
      <c r="G83" s="11">
        <f t="shared" si="37"/>
        <v>0</v>
      </c>
      <c r="H83" s="11">
        <f t="shared" si="37"/>
        <v>0</v>
      </c>
      <c r="I83" s="11">
        <f t="shared" si="37"/>
        <v>0</v>
      </c>
      <c r="J83" s="512" t="s">
        <v>531</v>
      </c>
      <c r="K83" s="512" t="s">
        <v>537</v>
      </c>
      <c r="L83" s="12"/>
    </row>
    <row r="84" spans="1:12" s="23" customFormat="1">
      <c r="A84" s="507"/>
      <c r="B84" s="510"/>
      <c r="C84" s="13" t="s">
        <v>11</v>
      </c>
      <c r="D84" s="10">
        <f t="shared" ref="D84:D90" si="38">SUM(E84:I84)</f>
        <v>0</v>
      </c>
      <c r="E84" s="44">
        <v>0</v>
      </c>
      <c r="F84" s="44">
        <v>0</v>
      </c>
      <c r="G84" s="44">
        <v>0</v>
      </c>
      <c r="H84" s="44">
        <v>0</v>
      </c>
      <c r="I84" s="44">
        <v>0</v>
      </c>
      <c r="J84" s="513"/>
      <c r="K84" s="513"/>
      <c r="L84" s="13"/>
    </row>
    <row r="85" spans="1:12" s="23" customFormat="1">
      <c r="A85" s="507"/>
      <c r="B85" s="510"/>
      <c r="C85" s="13" t="s">
        <v>12</v>
      </c>
      <c r="D85" s="10">
        <f t="shared" si="38"/>
        <v>0</v>
      </c>
      <c r="E85" s="44">
        <v>0</v>
      </c>
      <c r="F85" s="44">
        <v>0</v>
      </c>
      <c r="G85" s="44">
        <v>0</v>
      </c>
      <c r="H85" s="44">
        <v>0</v>
      </c>
      <c r="I85" s="44">
        <v>0</v>
      </c>
      <c r="J85" s="513"/>
      <c r="K85" s="513"/>
      <c r="L85" s="13"/>
    </row>
    <row r="86" spans="1:12" s="23" customFormat="1">
      <c r="A86" s="507"/>
      <c r="B86" s="510"/>
      <c r="C86" s="13" t="s">
        <v>13</v>
      </c>
      <c r="D86" s="10">
        <f t="shared" si="38"/>
        <v>0</v>
      </c>
      <c r="E86" s="44">
        <v>0</v>
      </c>
      <c r="F86" s="44">
        <v>0</v>
      </c>
      <c r="G86" s="44">
        <v>0</v>
      </c>
      <c r="H86" s="44">
        <v>0</v>
      </c>
      <c r="I86" s="44">
        <v>0</v>
      </c>
      <c r="J86" s="513"/>
      <c r="K86" s="513"/>
      <c r="L86" s="13"/>
    </row>
    <row r="87" spans="1:12" s="23" customFormat="1">
      <c r="A87" s="507"/>
      <c r="B87" s="510"/>
      <c r="C87" s="13" t="s">
        <v>14</v>
      </c>
      <c r="D87" s="10">
        <f t="shared" si="38"/>
        <v>0</v>
      </c>
      <c r="E87" s="44">
        <v>0</v>
      </c>
      <c r="F87" s="44">
        <v>0</v>
      </c>
      <c r="G87" s="44">
        <v>0</v>
      </c>
      <c r="H87" s="44">
        <v>0</v>
      </c>
      <c r="I87" s="44">
        <v>0</v>
      </c>
      <c r="J87" s="513"/>
      <c r="K87" s="513"/>
      <c r="L87" s="13"/>
    </row>
    <row r="88" spans="1:12" s="156" customFormat="1" ht="14.25">
      <c r="A88" s="507"/>
      <c r="B88" s="510"/>
      <c r="C88" s="12" t="s">
        <v>15</v>
      </c>
      <c r="D88" s="11">
        <f t="shared" si="38"/>
        <v>0</v>
      </c>
      <c r="E88" s="11">
        <v>0</v>
      </c>
      <c r="F88" s="11">
        <v>0</v>
      </c>
      <c r="G88" s="11">
        <v>0</v>
      </c>
      <c r="H88" s="11">
        <v>0</v>
      </c>
      <c r="I88" s="11">
        <v>0</v>
      </c>
      <c r="J88" s="513"/>
      <c r="K88" s="513"/>
      <c r="L88" s="12"/>
    </row>
    <row r="89" spans="1:12" s="24" customFormat="1" ht="40.5" customHeight="1">
      <c r="A89" s="507"/>
      <c r="B89" s="510"/>
      <c r="C89" s="13" t="s">
        <v>404</v>
      </c>
      <c r="D89" s="10">
        <f t="shared" si="38"/>
        <v>0</v>
      </c>
      <c r="E89" s="44">
        <v>0</v>
      </c>
      <c r="F89" s="44">
        <v>0</v>
      </c>
      <c r="G89" s="44">
        <v>0</v>
      </c>
      <c r="H89" s="44">
        <v>0</v>
      </c>
      <c r="I89" s="44">
        <v>0</v>
      </c>
      <c r="J89" s="513"/>
      <c r="K89" s="513"/>
      <c r="L89" s="13"/>
    </row>
    <row r="90" spans="1:12" s="24" customFormat="1" ht="43.5" customHeight="1">
      <c r="A90" s="508"/>
      <c r="B90" s="511"/>
      <c r="C90" s="13" t="s">
        <v>405</v>
      </c>
      <c r="D90" s="10">
        <f t="shared" si="38"/>
        <v>0</v>
      </c>
      <c r="E90" s="44">
        <v>0</v>
      </c>
      <c r="F90" s="44">
        <v>0</v>
      </c>
      <c r="G90" s="44">
        <v>0</v>
      </c>
      <c r="H90" s="44">
        <v>0</v>
      </c>
      <c r="I90" s="44">
        <v>0</v>
      </c>
      <c r="J90" s="514"/>
      <c r="K90" s="514"/>
      <c r="L90" s="13"/>
    </row>
    <row r="91" spans="1:12" s="23" customFormat="1" ht="30" customHeight="1">
      <c r="A91" s="506" t="s">
        <v>521</v>
      </c>
      <c r="B91" s="509" t="s">
        <v>538</v>
      </c>
      <c r="C91" s="12" t="s">
        <v>319</v>
      </c>
      <c r="D91" s="11">
        <f>SUM(D92:D98)</f>
        <v>0</v>
      </c>
      <c r="E91" s="11">
        <f t="shared" ref="E91:I91" si="39">SUM(E92:E98)</f>
        <v>0</v>
      </c>
      <c r="F91" s="11">
        <f t="shared" si="39"/>
        <v>0</v>
      </c>
      <c r="G91" s="11">
        <f t="shared" si="39"/>
        <v>0</v>
      </c>
      <c r="H91" s="11">
        <f t="shared" si="39"/>
        <v>0</v>
      </c>
      <c r="I91" s="11">
        <f t="shared" si="39"/>
        <v>0</v>
      </c>
      <c r="J91" s="512" t="s">
        <v>390</v>
      </c>
      <c r="K91" s="512" t="s">
        <v>539</v>
      </c>
      <c r="L91" s="12"/>
    </row>
    <row r="92" spans="1:12" s="23" customFormat="1">
      <c r="A92" s="507"/>
      <c r="B92" s="510"/>
      <c r="C92" s="13" t="s">
        <v>11</v>
      </c>
      <c r="D92" s="10">
        <f t="shared" ref="D92:D98" si="40">SUM(E92:I92)</f>
        <v>0</v>
      </c>
      <c r="E92" s="44">
        <v>0</v>
      </c>
      <c r="F92" s="44">
        <v>0</v>
      </c>
      <c r="G92" s="44">
        <v>0</v>
      </c>
      <c r="H92" s="44">
        <v>0</v>
      </c>
      <c r="I92" s="44">
        <v>0</v>
      </c>
      <c r="J92" s="513"/>
      <c r="K92" s="513"/>
      <c r="L92" s="13"/>
    </row>
    <row r="93" spans="1:12" s="23" customFormat="1">
      <c r="A93" s="507"/>
      <c r="B93" s="510"/>
      <c r="C93" s="13" t="s">
        <v>12</v>
      </c>
      <c r="D93" s="10">
        <f t="shared" si="40"/>
        <v>0</v>
      </c>
      <c r="E93" s="44">
        <v>0</v>
      </c>
      <c r="F93" s="44">
        <v>0</v>
      </c>
      <c r="G93" s="44">
        <v>0</v>
      </c>
      <c r="H93" s="44">
        <v>0</v>
      </c>
      <c r="I93" s="44">
        <v>0</v>
      </c>
      <c r="J93" s="513"/>
      <c r="K93" s="513"/>
      <c r="L93" s="13"/>
    </row>
    <row r="94" spans="1:12" s="23" customFormat="1">
      <c r="A94" s="507"/>
      <c r="B94" s="510"/>
      <c r="C94" s="13" t="s">
        <v>13</v>
      </c>
      <c r="D94" s="10">
        <f t="shared" si="40"/>
        <v>0</v>
      </c>
      <c r="E94" s="44">
        <v>0</v>
      </c>
      <c r="F94" s="44">
        <v>0</v>
      </c>
      <c r="G94" s="44">
        <v>0</v>
      </c>
      <c r="H94" s="44">
        <v>0</v>
      </c>
      <c r="I94" s="44">
        <v>0</v>
      </c>
      <c r="J94" s="513"/>
      <c r="K94" s="513"/>
      <c r="L94" s="13"/>
    </row>
    <row r="95" spans="1:12" s="23" customFormat="1">
      <c r="A95" s="507"/>
      <c r="B95" s="510"/>
      <c r="C95" s="13" t="s">
        <v>14</v>
      </c>
      <c r="D95" s="10">
        <f t="shared" si="40"/>
        <v>0</v>
      </c>
      <c r="E95" s="44">
        <v>0</v>
      </c>
      <c r="F95" s="44">
        <v>0</v>
      </c>
      <c r="G95" s="44">
        <v>0</v>
      </c>
      <c r="H95" s="44">
        <v>0</v>
      </c>
      <c r="I95" s="44">
        <v>0</v>
      </c>
      <c r="J95" s="513"/>
      <c r="K95" s="513"/>
      <c r="L95" s="13"/>
    </row>
    <row r="96" spans="1:12" s="156" customFormat="1" ht="14.25">
      <c r="A96" s="507"/>
      <c r="B96" s="510"/>
      <c r="C96" s="12" t="s">
        <v>15</v>
      </c>
      <c r="D96" s="11">
        <f t="shared" si="40"/>
        <v>0</v>
      </c>
      <c r="E96" s="11">
        <v>0</v>
      </c>
      <c r="F96" s="11">
        <v>0</v>
      </c>
      <c r="G96" s="11">
        <v>0</v>
      </c>
      <c r="H96" s="11">
        <v>0</v>
      </c>
      <c r="I96" s="11">
        <v>0</v>
      </c>
      <c r="J96" s="513"/>
      <c r="K96" s="513"/>
      <c r="L96" s="12"/>
    </row>
    <row r="97" spans="1:12" s="24" customFormat="1" ht="42.75" customHeight="1">
      <c r="A97" s="507"/>
      <c r="B97" s="510"/>
      <c r="C97" s="13" t="s">
        <v>404</v>
      </c>
      <c r="D97" s="10">
        <f t="shared" si="40"/>
        <v>0</v>
      </c>
      <c r="E97" s="44">
        <v>0</v>
      </c>
      <c r="F97" s="44">
        <v>0</v>
      </c>
      <c r="G97" s="44">
        <v>0</v>
      </c>
      <c r="H97" s="44">
        <v>0</v>
      </c>
      <c r="I97" s="44">
        <v>0</v>
      </c>
      <c r="J97" s="513"/>
      <c r="K97" s="513"/>
      <c r="L97" s="13"/>
    </row>
    <row r="98" spans="1:12" s="24" customFormat="1" ht="43.5" customHeight="1">
      <c r="A98" s="508"/>
      <c r="B98" s="511"/>
      <c r="C98" s="13" t="s">
        <v>405</v>
      </c>
      <c r="D98" s="10">
        <f t="shared" si="40"/>
        <v>0</v>
      </c>
      <c r="E98" s="44">
        <v>0</v>
      </c>
      <c r="F98" s="44">
        <v>0</v>
      </c>
      <c r="G98" s="44">
        <v>0</v>
      </c>
      <c r="H98" s="44">
        <v>0</v>
      </c>
      <c r="I98" s="44">
        <v>0</v>
      </c>
      <c r="J98" s="514"/>
      <c r="K98" s="514"/>
      <c r="L98" s="13"/>
    </row>
    <row r="99" spans="1:12" s="23" customFormat="1" ht="29.25" customHeight="1">
      <c r="A99" s="506" t="s">
        <v>522</v>
      </c>
      <c r="B99" s="509" t="s">
        <v>411</v>
      </c>
      <c r="C99" s="12" t="s">
        <v>319</v>
      </c>
      <c r="D99" s="11">
        <f>SUM(D100:D106)</f>
        <v>32</v>
      </c>
      <c r="E99" s="11">
        <f t="shared" ref="E99:I99" si="41">SUM(E100:E106)</f>
        <v>0</v>
      </c>
      <c r="F99" s="11">
        <f t="shared" si="41"/>
        <v>0</v>
      </c>
      <c r="G99" s="11">
        <f t="shared" si="41"/>
        <v>32</v>
      </c>
      <c r="H99" s="11">
        <f t="shared" si="41"/>
        <v>0</v>
      </c>
      <c r="I99" s="11">
        <f t="shared" si="41"/>
        <v>0</v>
      </c>
      <c r="J99" s="512" t="s">
        <v>531</v>
      </c>
      <c r="K99" s="512" t="s">
        <v>415</v>
      </c>
      <c r="L99" s="12">
        <f>L103+L104</f>
        <v>2258</v>
      </c>
    </row>
    <row r="100" spans="1:12" s="23" customFormat="1">
      <c r="A100" s="507"/>
      <c r="B100" s="510"/>
      <c r="C100" s="13" t="s">
        <v>11</v>
      </c>
      <c r="D100" s="10">
        <f t="shared" ref="D100:D106" si="42">SUM(E100:I100)</f>
        <v>0</v>
      </c>
      <c r="E100" s="44">
        <v>0</v>
      </c>
      <c r="F100" s="44">
        <v>0</v>
      </c>
      <c r="G100" s="10">
        <v>0</v>
      </c>
      <c r="H100" s="44">
        <v>0</v>
      </c>
      <c r="I100" s="44">
        <v>0</v>
      </c>
      <c r="J100" s="513"/>
      <c r="K100" s="513"/>
      <c r="L100" s="13"/>
    </row>
    <row r="101" spans="1:12" s="23" customFormat="1">
      <c r="A101" s="507"/>
      <c r="B101" s="510"/>
      <c r="C101" s="13" t="s">
        <v>12</v>
      </c>
      <c r="D101" s="10">
        <f t="shared" si="42"/>
        <v>0</v>
      </c>
      <c r="E101" s="44">
        <v>0</v>
      </c>
      <c r="F101" s="44">
        <v>0</v>
      </c>
      <c r="G101" s="10">
        <v>0</v>
      </c>
      <c r="H101" s="44">
        <v>0</v>
      </c>
      <c r="I101" s="44">
        <v>0</v>
      </c>
      <c r="J101" s="513"/>
      <c r="K101" s="513"/>
      <c r="L101" s="13"/>
    </row>
    <row r="102" spans="1:12" s="23" customFormat="1">
      <c r="A102" s="507"/>
      <c r="B102" s="510"/>
      <c r="C102" s="13" t="s">
        <v>13</v>
      </c>
      <c r="D102" s="10">
        <f t="shared" si="42"/>
        <v>0</v>
      </c>
      <c r="E102" s="44">
        <v>0</v>
      </c>
      <c r="F102" s="44">
        <v>0</v>
      </c>
      <c r="G102" s="10">
        <v>0</v>
      </c>
      <c r="H102" s="44">
        <v>0</v>
      </c>
      <c r="I102" s="44">
        <v>0</v>
      </c>
      <c r="J102" s="513"/>
      <c r="K102" s="513"/>
      <c r="L102" s="13"/>
    </row>
    <row r="103" spans="1:12" s="23" customFormat="1">
      <c r="A103" s="507"/>
      <c r="B103" s="510"/>
      <c r="C103" s="13" t="s">
        <v>14</v>
      </c>
      <c r="D103" s="10">
        <f t="shared" si="42"/>
        <v>16</v>
      </c>
      <c r="E103" s="44">
        <v>0</v>
      </c>
      <c r="F103" s="44">
        <v>0</v>
      </c>
      <c r="G103" s="10">
        <v>16</v>
      </c>
      <c r="H103" s="44">
        <v>0</v>
      </c>
      <c r="I103" s="44">
        <v>0</v>
      </c>
      <c r="J103" s="513"/>
      <c r="K103" s="513"/>
      <c r="L103" s="13">
        <v>1129</v>
      </c>
    </row>
    <row r="104" spans="1:12" s="156" customFormat="1" ht="14.25">
      <c r="A104" s="507"/>
      <c r="B104" s="510"/>
      <c r="C104" s="12" t="s">
        <v>15</v>
      </c>
      <c r="D104" s="11">
        <f t="shared" si="42"/>
        <v>16</v>
      </c>
      <c r="E104" s="11">
        <v>0</v>
      </c>
      <c r="F104" s="11">
        <v>0</v>
      </c>
      <c r="G104" s="11">
        <v>16</v>
      </c>
      <c r="H104" s="11">
        <v>0</v>
      </c>
      <c r="I104" s="11">
        <v>0</v>
      </c>
      <c r="J104" s="513"/>
      <c r="K104" s="513"/>
      <c r="L104" s="12">
        <v>1129</v>
      </c>
    </row>
    <row r="105" spans="1:12" s="24" customFormat="1" ht="42" customHeight="1">
      <c r="A105" s="507"/>
      <c r="B105" s="510"/>
      <c r="C105" s="13" t="s">
        <v>404</v>
      </c>
      <c r="D105" s="10">
        <f t="shared" si="42"/>
        <v>0</v>
      </c>
      <c r="E105" s="44">
        <v>0</v>
      </c>
      <c r="F105" s="44">
        <v>0</v>
      </c>
      <c r="G105" s="10">
        <v>0</v>
      </c>
      <c r="H105" s="44">
        <v>0</v>
      </c>
      <c r="I105" s="44">
        <v>0</v>
      </c>
      <c r="J105" s="513"/>
      <c r="K105" s="513"/>
      <c r="L105" s="13"/>
    </row>
    <row r="106" spans="1:12" s="24" customFormat="1" ht="44.25" customHeight="1">
      <c r="A106" s="508"/>
      <c r="B106" s="511"/>
      <c r="C106" s="13" t="s">
        <v>405</v>
      </c>
      <c r="D106" s="10">
        <f t="shared" si="42"/>
        <v>0</v>
      </c>
      <c r="E106" s="44">
        <v>0</v>
      </c>
      <c r="F106" s="44">
        <v>0</v>
      </c>
      <c r="G106" s="10">
        <v>0</v>
      </c>
      <c r="H106" s="44">
        <v>0</v>
      </c>
      <c r="I106" s="44">
        <v>0</v>
      </c>
      <c r="J106" s="514"/>
      <c r="K106" s="514"/>
      <c r="L106" s="13"/>
    </row>
    <row r="107" spans="1:12" s="23" customFormat="1" ht="28.5">
      <c r="A107" s="506" t="s">
        <v>523</v>
      </c>
      <c r="B107" s="515" t="s">
        <v>540</v>
      </c>
      <c r="C107" s="12" t="s">
        <v>319</v>
      </c>
      <c r="D107" s="11">
        <f>SUM(D108:D114)</f>
        <v>0</v>
      </c>
      <c r="E107" s="11">
        <f t="shared" ref="E107:I107" si="43">SUM(E108:E114)</f>
        <v>0</v>
      </c>
      <c r="F107" s="11">
        <f t="shared" si="43"/>
        <v>0</v>
      </c>
      <c r="G107" s="11">
        <f t="shared" si="43"/>
        <v>0</v>
      </c>
      <c r="H107" s="11">
        <f t="shared" si="43"/>
        <v>0</v>
      </c>
      <c r="I107" s="11">
        <f t="shared" si="43"/>
        <v>0</v>
      </c>
      <c r="J107" s="518" t="s">
        <v>531</v>
      </c>
      <c r="K107" s="518" t="s">
        <v>536</v>
      </c>
      <c r="L107" s="12"/>
    </row>
    <row r="108" spans="1:12" s="23" customFormat="1" ht="22.5" customHeight="1">
      <c r="A108" s="507"/>
      <c r="B108" s="516"/>
      <c r="C108" s="13" t="s">
        <v>11</v>
      </c>
      <c r="D108" s="10">
        <f t="shared" ref="D108:D114" si="44">SUM(E108:I108)</f>
        <v>0</v>
      </c>
      <c r="E108" s="44">
        <v>0</v>
      </c>
      <c r="F108" s="44">
        <v>0</v>
      </c>
      <c r="G108" s="44">
        <v>0</v>
      </c>
      <c r="H108" s="44">
        <v>0</v>
      </c>
      <c r="I108" s="44">
        <v>0</v>
      </c>
      <c r="J108" s="519"/>
      <c r="K108" s="519"/>
      <c r="L108" s="13"/>
    </row>
    <row r="109" spans="1:12" s="23" customFormat="1" ht="27.75" customHeight="1">
      <c r="A109" s="507"/>
      <c r="B109" s="516"/>
      <c r="C109" s="13" t="s">
        <v>12</v>
      </c>
      <c r="D109" s="10">
        <f t="shared" si="44"/>
        <v>0</v>
      </c>
      <c r="E109" s="44">
        <v>0</v>
      </c>
      <c r="F109" s="44">
        <v>0</v>
      </c>
      <c r="G109" s="44">
        <v>0</v>
      </c>
      <c r="H109" s="44">
        <v>0</v>
      </c>
      <c r="I109" s="44">
        <v>0</v>
      </c>
      <c r="J109" s="519"/>
      <c r="K109" s="519"/>
      <c r="L109" s="13"/>
    </row>
    <row r="110" spans="1:12" s="23" customFormat="1">
      <c r="A110" s="507"/>
      <c r="B110" s="516"/>
      <c r="C110" s="13" t="s">
        <v>13</v>
      </c>
      <c r="D110" s="10">
        <f t="shared" si="44"/>
        <v>0</v>
      </c>
      <c r="E110" s="44">
        <v>0</v>
      </c>
      <c r="F110" s="44">
        <v>0</v>
      </c>
      <c r="G110" s="44">
        <v>0</v>
      </c>
      <c r="H110" s="44">
        <v>0</v>
      </c>
      <c r="I110" s="44">
        <v>0</v>
      </c>
      <c r="J110" s="519"/>
      <c r="K110" s="519"/>
      <c r="L110" s="13"/>
    </row>
    <row r="111" spans="1:12" s="23" customFormat="1" ht="18.75" customHeight="1">
      <c r="A111" s="507"/>
      <c r="B111" s="516"/>
      <c r="C111" s="13" t="s">
        <v>14</v>
      </c>
      <c r="D111" s="10">
        <f t="shared" si="44"/>
        <v>0</v>
      </c>
      <c r="E111" s="44">
        <v>0</v>
      </c>
      <c r="F111" s="44">
        <v>0</v>
      </c>
      <c r="G111" s="44">
        <v>0</v>
      </c>
      <c r="H111" s="44">
        <v>0</v>
      </c>
      <c r="I111" s="44">
        <v>0</v>
      </c>
      <c r="J111" s="519"/>
      <c r="K111" s="519"/>
      <c r="L111" s="13"/>
    </row>
    <row r="112" spans="1:12" s="156" customFormat="1" ht="18.75" customHeight="1">
      <c r="A112" s="507"/>
      <c r="B112" s="516"/>
      <c r="C112" s="12" t="s">
        <v>15</v>
      </c>
      <c r="D112" s="11">
        <f t="shared" si="44"/>
        <v>0</v>
      </c>
      <c r="E112" s="11">
        <v>0</v>
      </c>
      <c r="F112" s="11">
        <v>0</v>
      </c>
      <c r="G112" s="11">
        <v>0</v>
      </c>
      <c r="H112" s="11">
        <v>0</v>
      </c>
      <c r="I112" s="11">
        <v>0</v>
      </c>
      <c r="J112" s="519"/>
      <c r="K112" s="519"/>
      <c r="L112" s="12"/>
    </row>
    <row r="113" spans="1:12" s="24" customFormat="1" ht="48.75" customHeight="1">
      <c r="A113" s="507"/>
      <c r="B113" s="516"/>
      <c r="C113" s="13" t="s">
        <v>404</v>
      </c>
      <c r="D113" s="10">
        <f t="shared" si="44"/>
        <v>0</v>
      </c>
      <c r="E113" s="44">
        <v>0</v>
      </c>
      <c r="F113" s="44">
        <v>0</v>
      </c>
      <c r="G113" s="44">
        <v>0</v>
      </c>
      <c r="H113" s="44">
        <v>0</v>
      </c>
      <c r="I113" s="44">
        <v>0</v>
      </c>
      <c r="J113" s="519"/>
      <c r="K113" s="519"/>
      <c r="L113" s="13"/>
    </row>
    <row r="114" spans="1:12" s="24" customFormat="1" ht="30">
      <c r="A114" s="508"/>
      <c r="B114" s="517"/>
      <c r="C114" s="13" t="s">
        <v>405</v>
      </c>
      <c r="D114" s="10">
        <f t="shared" si="44"/>
        <v>0</v>
      </c>
      <c r="E114" s="44">
        <v>0</v>
      </c>
      <c r="F114" s="44">
        <v>0</v>
      </c>
      <c r="G114" s="44">
        <v>0</v>
      </c>
      <c r="H114" s="44">
        <v>0</v>
      </c>
      <c r="I114" s="44">
        <v>0</v>
      </c>
      <c r="J114" s="520"/>
      <c r="K114" s="520"/>
      <c r="L114" s="13"/>
    </row>
    <row r="115" spans="1:12" s="23" customFormat="1" ht="28.5">
      <c r="A115" s="506" t="s">
        <v>524</v>
      </c>
      <c r="B115" s="509" t="s">
        <v>541</v>
      </c>
      <c r="C115" s="12" t="s">
        <v>319</v>
      </c>
      <c r="D115" s="11">
        <f>SUM(D116:D122)</f>
        <v>0</v>
      </c>
      <c r="E115" s="11">
        <f t="shared" ref="E115:I115" si="45">SUM(E116:E122)</f>
        <v>0</v>
      </c>
      <c r="F115" s="11">
        <f t="shared" si="45"/>
        <v>0</v>
      </c>
      <c r="G115" s="11">
        <f t="shared" si="45"/>
        <v>0</v>
      </c>
      <c r="H115" s="11">
        <f t="shared" si="45"/>
        <v>0</v>
      </c>
      <c r="I115" s="11">
        <f t="shared" si="45"/>
        <v>0</v>
      </c>
      <c r="J115" s="512" t="s">
        <v>531</v>
      </c>
      <c r="K115" s="512" t="s">
        <v>542</v>
      </c>
      <c r="L115" s="12"/>
    </row>
    <row r="116" spans="1:12" s="23" customFormat="1">
      <c r="A116" s="507"/>
      <c r="B116" s="510"/>
      <c r="C116" s="13" t="s">
        <v>11</v>
      </c>
      <c r="D116" s="10">
        <f t="shared" ref="D116:D122" si="46">SUM(E116:I116)</f>
        <v>0</v>
      </c>
      <c r="E116" s="44">
        <v>0</v>
      </c>
      <c r="F116" s="44">
        <v>0</v>
      </c>
      <c r="G116" s="44">
        <v>0</v>
      </c>
      <c r="H116" s="44">
        <v>0</v>
      </c>
      <c r="I116" s="44">
        <v>0</v>
      </c>
      <c r="J116" s="513"/>
      <c r="K116" s="513"/>
      <c r="L116" s="13"/>
    </row>
    <row r="117" spans="1:12" s="23" customFormat="1">
      <c r="A117" s="507"/>
      <c r="B117" s="510"/>
      <c r="C117" s="13" t="s">
        <v>12</v>
      </c>
      <c r="D117" s="10">
        <f t="shared" si="46"/>
        <v>0</v>
      </c>
      <c r="E117" s="44">
        <v>0</v>
      </c>
      <c r="F117" s="44">
        <v>0</v>
      </c>
      <c r="G117" s="44">
        <v>0</v>
      </c>
      <c r="H117" s="44">
        <v>0</v>
      </c>
      <c r="I117" s="44">
        <v>0</v>
      </c>
      <c r="J117" s="513"/>
      <c r="K117" s="513"/>
      <c r="L117" s="13"/>
    </row>
    <row r="118" spans="1:12" s="23" customFormat="1">
      <c r="A118" s="507"/>
      <c r="B118" s="510"/>
      <c r="C118" s="13" t="s">
        <v>13</v>
      </c>
      <c r="D118" s="10">
        <f t="shared" si="46"/>
        <v>0</v>
      </c>
      <c r="E118" s="44">
        <v>0</v>
      </c>
      <c r="F118" s="44">
        <v>0</v>
      </c>
      <c r="G118" s="44">
        <v>0</v>
      </c>
      <c r="H118" s="44">
        <v>0</v>
      </c>
      <c r="I118" s="44">
        <v>0</v>
      </c>
      <c r="J118" s="513"/>
      <c r="K118" s="513"/>
      <c r="L118" s="13"/>
    </row>
    <row r="119" spans="1:12" s="23" customFormat="1">
      <c r="A119" s="507"/>
      <c r="B119" s="510"/>
      <c r="C119" s="13" t="s">
        <v>14</v>
      </c>
      <c r="D119" s="10">
        <f t="shared" si="46"/>
        <v>0</v>
      </c>
      <c r="E119" s="44">
        <v>0</v>
      </c>
      <c r="F119" s="44">
        <v>0</v>
      </c>
      <c r="G119" s="44">
        <v>0</v>
      </c>
      <c r="H119" s="44">
        <v>0</v>
      </c>
      <c r="I119" s="44">
        <v>0</v>
      </c>
      <c r="J119" s="513"/>
      <c r="K119" s="513"/>
      <c r="L119" s="13"/>
    </row>
    <row r="120" spans="1:12" s="156" customFormat="1" ht="14.25">
      <c r="A120" s="507"/>
      <c r="B120" s="510"/>
      <c r="C120" s="12" t="s">
        <v>15</v>
      </c>
      <c r="D120" s="11">
        <f t="shared" si="46"/>
        <v>0</v>
      </c>
      <c r="E120" s="11">
        <v>0</v>
      </c>
      <c r="F120" s="11">
        <v>0</v>
      </c>
      <c r="G120" s="11">
        <v>0</v>
      </c>
      <c r="H120" s="11">
        <v>0</v>
      </c>
      <c r="I120" s="11">
        <v>0</v>
      </c>
      <c r="J120" s="513"/>
      <c r="K120" s="513"/>
      <c r="L120" s="12"/>
    </row>
    <row r="121" spans="1:12" s="24" customFormat="1" ht="30">
      <c r="A121" s="507"/>
      <c r="B121" s="510"/>
      <c r="C121" s="13" t="s">
        <v>404</v>
      </c>
      <c r="D121" s="10">
        <f t="shared" si="46"/>
        <v>0</v>
      </c>
      <c r="E121" s="44">
        <v>0</v>
      </c>
      <c r="F121" s="44">
        <v>0</v>
      </c>
      <c r="G121" s="44">
        <v>0</v>
      </c>
      <c r="H121" s="44">
        <v>0</v>
      </c>
      <c r="I121" s="44">
        <v>0</v>
      </c>
      <c r="J121" s="513"/>
      <c r="K121" s="513"/>
      <c r="L121" s="13"/>
    </row>
    <row r="122" spans="1:12" s="24" customFormat="1" ht="30">
      <c r="A122" s="508"/>
      <c r="B122" s="511"/>
      <c r="C122" s="13" t="s">
        <v>405</v>
      </c>
      <c r="D122" s="10">
        <f t="shared" si="46"/>
        <v>0</v>
      </c>
      <c r="E122" s="44">
        <v>0</v>
      </c>
      <c r="F122" s="44">
        <v>0</v>
      </c>
      <c r="G122" s="44">
        <v>0</v>
      </c>
      <c r="H122" s="44">
        <v>0</v>
      </c>
      <c r="I122" s="44">
        <v>0</v>
      </c>
      <c r="J122" s="514"/>
      <c r="K122" s="514"/>
      <c r="L122" s="13"/>
    </row>
    <row r="123" spans="1:12" s="23" customFormat="1" ht="28.5">
      <c r="A123" s="506" t="s">
        <v>525</v>
      </c>
      <c r="B123" s="509" t="s">
        <v>543</v>
      </c>
      <c r="C123" s="12" t="s">
        <v>319</v>
      </c>
      <c r="D123" s="11">
        <f>SUM(D124:D130)</f>
        <v>0</v>
      </c>
      <c r="E123" s="11">
        <f t="shared" ref="E123:I123" si="47">SUM(E124:E130)</f>
        <v>0</v>
      </c>
      <c r="F123" s="11">
        <f t="shared" si="47"/>
        <v>0</v>
      </c>
      <c r="G123" s="11">
        <f t="shared" si="47"/>
        <v>0</v>
      </c>
      <c r="H123" s="11">
        <f t="shared" si="47"/>
        <v>0</v>
      </c>
      <c r="I123" s="11">
        <f t="shared" si="47"/>
        <v>0</v>
      </c>
      <c r="J123" s="512" t="s">
        <v>531</v>
      </c>
      <c r="K123" s="512" t="s">
        <v>544</v>
      </c>
      <c r="L123" s="12"/>
    </row>
    <row r="124" spans="1:12" s="23" customFormat="1">
      <c r="A124" s="507"/>
      <c r="B124" s="510"/>
      <c r="C124" s="13" t="s">
        <v>11</v>
      </c>
      <c r="D124" s="10">
        <f t="shared" ref="D124:D130" si="48">SUM(E124:I124)</f>
        <v>0</v>
      </c>
      <c r="E124" s="44">
        <v>0</v>
      </c>
      <c r="F124" s="44">
        <v>0</v>
      </c>
      <c r="G124" s="44">
        <v>0</v>
      </c>
      <c r="H124" s="44">
        <v>0</v>
      </c>
      <c r="I124" s="44">
        <v>0</v>
      </c>
      <c r="J124" s="513"/>
      <c r="K124" s="513"/>
      <c r="L124" s="13"/>
    </row>
    <row r="125" spans="1:12" s="23" customFormat="1">
      <c r="A125" s="507"/>
      <c r="B125" s="510"/>
      <c r="C125" s="13" t="s">
        <v>12</v>
      </c>
      <c r="D125" s="10">
        <f t="shared" si="48"/>
        <v>0</v>
      </c>
      <c r="E125" s="44">
        <v>0</v>
      </c>
      <c r="F125" s="44">
        <v>0</v>
      </c>
      <c r="G125" s="44">
        <v>0</v>
      </c>
      <c r="H125" s="44">
        <v>0</v>
      </c>
      <c r="I125" s="44">
        <v>0</v>
      </c>
      <c r="J125" s="513"/>
      <c r="K125" s="513"/>
      <c r="L125" s="13"/>
    </row>
    <row r="126" spans="1:12" s="23" customFormat="1">
      <c r="A126" s="507"/>
      <c r="B126" s="510"/>
      <c r="C126" s="13" t="s">
        <v>13</v>
      </c>
      <c r="D126" s="10">
        <f t="shared" si="48"/>
        <v>0</v>
      </c>
      <c r="E126" s="44">
        <v>0</v>
      </c>
      <c r="F126" s="44">
        <v>0</v>
      </c>
      <c r="G126" s="44">
        <v>0</v>
      </c>
      <c r="H126" s="44">
        <v>0</v>
      </c>
      <c r="I126" s="44">
        <v>0</v>
      </c>
      <c r="J126" s="513"/>
      <c r="K126" s="513"/>
      <c r="L126" s="13"/>
    </row>
    <row r="127" spans="1:12" s="23" customFormat="1">
      <c r="A127" s="507"/>
      <c r="B127" s="510"/>
      <c r="C127" s="13" t="s">
        <v>14</v>
      </c>
      <c r="D127" s="10">
        <f t="shared" si="48"/>
        <v>0</v>
      </c>
      <c r="E127" s="44">
        <v>0</v>
      </c>
      <c r="F127" s="44">
        <v>0</v>
      </c>
      <c r="G127" s="44">
        <v>0</v>
      </c>
      <c r="H127" s="44">
        <v>0</v>
      </c>
      <c r="I127" s="44">
        <v>0</v>
      </c>
      <c r="J127" s="513"/>
      <c r="K127" s="513"/>
      <c r="L127" s="13"/>
    </row>
    <row r="128" spans="1:12" s="156" customFormat="1" ht="14.25">
      <c r="A128" s="507"/>
      <c r="B128" s="510"/>
      <c r="C128" s="12" t="s">
        <v>15</v>
      </c>
      <c r="D128" s="11">
        <f t="shared" si="48"/>
        <v>0</v>
      </c>
      <c r="E128" s="11">
        <v>0</v>
      </c>
      <c r="F128" s="11">
        <v>0</v>
      </c>
      <c r="G128" s="11">
        <v>0</v>
      </c>
      <c r="H128" s="11">
        <v>0</v>
      </c>
      <c r="I128" s="11">
        <v>0</v>
      </c>
      <c r="J128" s="513"/>
      <c r="K128" s="513"/>
      <c r="L128" s="12"/>
    </row>
    <row r="129" spans="1:12" s="24" customFormat="1" ht="30">
      <c r="A129" s="507"/>
      <c r="B129" s="510"/>
      <c r="C129" s="13" t="s">
        <v>404</v>
      </c>
      <c r="D129" s="10">
        <f t="shared" si="48"/>
        <v>0</v>
      </c>
      <c r="E129" s="44">
        <v>0</v>
      </c>
      <c r="F129" s="44">
        <v>0</v>
      </c>
      <c r="G129" s="44">
        <v>0</v>
      </c>
      <c r="H129" s="44">
        <v>0</v>
      </c>
      <c r="I129" s="44">
        <v>0</v>
      </c>
      <c r="J129" s="513"/>
      <c r="K129" s="513"/>
      <c r="L129" s="13"/>
    </row>
    <row r="130" spans="1:12" s="24" customFormat="1" ht="32.25" customHeight="1">
      <c r="A130" s="508"/>
      <c r="B130" s="511"/>
      <c r="C130" s="13" t="s">
        <v>405</v>
      </c>
      <c r="D130" s="10">
        <f t="shared" si="48"/>
        <v>0</v>
      </c>
      <c r="E130" s="44">
        <v>0</v>
      </c>
      <c r="F130" s="44">
        <v>0</v>
      </c>
      <c r="G130" s="44">
        <v>0</v>
      </c>
      <c r="H130" s="44">
        <v>0</v>
      </c>
      <c r="I130" s="44">
        <v>0</v>
      </c>
      <c r="J130" s="514"/>
      <c r="K130" s="514"/>
      <c r="L130" s="13"/>
    </row>
    <row r="131" spans="1:12" s="23" customFormat="1" ht="36.75" customHeight="1">
      <c r="A131" s="506" t="s">
        <v>526</v>
      </c>
      <c r="B131" s="509" t="s">
        <v>545</v>
      </c>
      <c r="C131" s="12" t="s">
        <v>319</v>
      </c>
      <c r="D131" s="11">
        <f>SUM(D132:D138)</f>
        <v>0</v>
      </c>
      <c r="E131" s="11">
        <f t="shared" ref="E131:I131" si="49">SUM(E132:E138)</f>
        <v>0</v>
      </c>
      <c r="F131" s="11">
        <f t="shared" si="49"/>
        <v>0</v>
      </c>
      <c r="G131" s="11">
        <f t="shared" si="49"/>
        <v>0</v>
      </c>
      <c r="H131" s="11">
        <f t="shared" si="49"/>
        <v>0</v>
      </c>
      <c r="I131" s="11">
        <f t="shared" si="49"/>
        <v>0</v>
      </c>
      <c r="J131" s="512" t="s">
        <v>531</v>
      </c>
      <c r="K131" s="512" t="s">
        <v>544</v>
      </c>
      <c r="L131" s="12"/>
    </row>
    <row r="132" spans="1:12" s="23" customFormat="1">
      <c r="A132" s="507"/>
      <c r="B132" s="510"/>
      <c r="C132" s="13" t="s">
        <v>11</v>
      </c>
      <c r="D132" s="10">
        <f t="shared" ref="D132:D138" si="50">SUM(E132:I132)</f>
        <v>0</v>
      </c>
      <c r="E132" s="44">
        <v>0</v>
      </c>
      <c r="F132" s="44">
        <v>0</v>
      </c>
      <c r="G132" s="44">
        <v>0</v>
      </c>
      <c r="H132" s="44">
        <v>0</v>
      </c>
      <c r="I132" s="44">
        <v>0</v>
      </c>
      <c r="J132" s="513"/>
      <c r="K132" s="513"/>
      <c r="L132" s="34"/>
    </row>
    <row r="133" spans="1:12" s="23" customFormat="1" ht="23.25" customHeight="1">
      <c r="A133" s="507"/>
      <c r="B133" s="510"/>
      <c r="C133" s="13" t="s">
        <v>12</v>
      </c>
      <c r="D133" s="10">
        <f t="shared" si="50"/>
        <v>0</v>
      </c>
      <c r="E133" s="44">
        <v>0</v>
      </c>
      <c r="F133" s="44">
        <v>0</v>
      </c>
      <c r="G133" s="44">
        <v>0</v>
      </c>
      <c r="H133" s="44">
        <v>0</v>
      </c>
      <c r="I133" s="44">
        <v>0</v>
      </c>
      <c r="J133" s="513"/>
      <c r="K133" s="513"/>
      <c r="L133" s="34"/>
    </row>
    <row r="134" spans="1:12" s="23" customFormat="1">
      <c r="A134" s="507"/>
      <c r="B134" s="510"/>
      <c r="C134" s="13" t="s">
        <v>13</v>
      </c>
      <c r="D134" s="10">
        <f t="shared" si="50"/>
        <v>0</v>
      </c>
      <c r="E134" s="44">
        <v>0</v>
      </c>
      <c r="F134" s="44">
        <v>0</v>
      </c>
      <c r="G134" s="44">
        <v>0</v>
      </c>
      <c r="H134" s="44">
        <v>0</v>
      </c>
      <c r="I134" s="44">
        <v>0</v>
      </c>
      <c r="J134" s="513"/>
      <c r="K134" s="513"/>
      <c r="L134" s="34"/>
    </row>
    <row r="135" spans="1:12" s="23" customFormat="1">
      <c r="A135" s="507"/>
      <c r="B135" s="510"/>
      <c r="C135" s="13" t="s">
        <v>14</v>
      </c>
      <c r="D135" s="10">
        <f t="shared" si="50"/>
        <v>0</v>
      </c>
      <c r="E135" s="44">
        <v>0</v>
      </c>
      <c r="F135" s="44">
        <v>0</v>
      </c>
      <c r="G135" s="44">
        <v>0</v>
      </c>
      <c r="H135" s="44">
        <v>0</v>
      </c>
      <c r="I135" s="44">
        <v>0</v>
      </c>
      <c r="J135" s="513"/>
      <c r="K135" s="513"/>
      <c r="L135" s="34"/>
    </row>
    <row r="136" spans="1:12" s="156" customFormat="1" ht="14.25">
      <c r="A136" s="507"/>
      <c r="B136" s="510"/>
      <c r="C136" s="12" t="s">
        <v>15</v>
      </c>
      <c r="D136" s="11">
        <f t="shared" si="50"/>
        <v>0</v>
      </c>
      <c r="E136" s="11">
        <v>0</v>
      </c>
      <c r="F136" s="11">
        <v>0</v>
      </c>
      <c r="G136" s="11">
        <v>0</v>
      </c>
      <c r="H136" s="11">
        <v>0</v>
      </c>
      <c r="I136" s="11">
        <v>0</v>
      </c>
      <c r="J136" s="513"/>
      <c r="K136" s="513"/>
      <c r="L136" s="12"/>
    </row>
    <row r="137" spans="1:12" s="24" customFormat="1" ht="30">
      <c r="A137" s="507"/>
      <c r="B137" s="510"/>
      <c r="C137" s="13" t="s">
        <v>404</v>
      </c>
      <c r="D137" s="10">
        <f t="shared" si="50"/>
        <v>0</v>
      </c>
      <c r="E137" s="44">
        <v>0</v>
      </c>
      <c r="F137" s="44">
        <v>0</v>
      </c>
      <c r="G137" s="44">
        <v>0</v>
      </c>
      <c r="H137" s="44">
        <v>0</v>
      </c>
      <c r="I137" s="44">
        <v>0</v>
      </c>
      <c r="J137" s="513"/>
      <c r="K137" s="513"/>
      <c r="L137" s="34"/>
    </row>
    <row r="138" spans="1:12" s="24" customFormat="1" ht="30">
      <c r="A138" s="508"/>
      <c r="B138" s="511"/>
      <c r="C138" s="13" t="s">
        <v>405</v>
      </c>
      <c r="D138" s="10">
        <f t="shared" si="50"/>
        <v>0</v>
      </c>
      <c r="E138" s="44">
        <v>0</v>
      </c>
      <c r="F138" s="44">
        <v>0</v>
      </c>
      <c r="G138" s="44">
        <v>0</v>
      </c>
      <c r="H138" s="44">
        <v>0</v>
      </c>
      <c r="I138" s="44">
        <v>0</v>
      </c>
      <c r="J138" s="514"/>
      <c r="K138" s="514"/>
      <c r="L138" s="34"/>
    </row>
    <row r="139" spans="1:12" s="23" customFormat="1" ht="24.75" customHeight="1">
      <c r="A139" s="506" t="s">
        <v>527</v>
      </c>
      <c r="B139" s="509" t="s">
        <v>546</v>
      </c>
      <c r="C139" s="12" t="s">
        <v>319</v>
      </c>
      <c r="D139" s="11">
        <f>SUM(D140:D146)</f>
        <v>0</v>
      </c>
      <c r="E139" s="11">
        <f t="shared" ref="E139:I139" si="51">SUM(E140:E146)</f>
        <v>0</v>
      </c>
      <c r="F139" s="11">
        <f t="shared" si="51"/>
        <v>0</v>
      </c>
      <c r="G139" s="11">
        <f t="shared" si="51"/>
        <v>0</v>
      </c>
      <c r="H139" s="11">
        <f t="shared" si="51"/>
        <v>0</v>
      </c>
      <c r="I139" s="11">
        <f t="shared" si="51"/>
        <v>0</v>
      </c>
      <c r="J139" s="512" t="s">
        <v>531</v>
      </c>
      <c r="K139" s="512" t="s">
        <v>544</v>
      </c>
      <c r="L139" s="12"/>
    </row>
    <row r="140" spans="1:12" s="23" customFormat="1">
      <c r="A140" s="507"/>
      <c r="B140" s="510"/>
      <c r="C140" s="13" t="s">
        <v>11</v>
      </c>
      <c r="D140" s="10">
        <f t="shared" ref="D140:D146" si="52">SUM(E140:I140)</f>
        <v>0</v>
      </c>
      <c r="E140" s="44">
        <v>0</v>
      </c>
      <c r="F140" s="44">
        <v>0</v>
      </c>
      <c r="G140" s="44">
        <v>0</v>
      </c>
      <c r="H140" s="44">
        <v>0</v>
      </c>
      <c r="I140" s="44">
        <v>0</v>
      </c>
      <c r="J140" s="513"/>
      <c r="K140" s="513"/>
      <c r="L140" s="34"/>
    </row>
    <row r="141" spans="1:12" s="23" customFormat="1">
      <c r="A141" s="507"/>
      <c r="B141" s="510"/>
      <c r="C141" s="13" t="s">
        <v>12</v>
      </c>
      <c r="D141" s="10">
        <f t="shared" si="52"/>
        <v>0</v>
      </c>
      <c r="E141" s="44">
        <v>0</v>
      </c>
      <c r="F141" s="44">
        <v>0</v>
      </c>
      <c r="G141" s="44">
        <v>0</v>
      </c>
      <c r="H141" s="44">
        <v>0</v>
      </c>
      <c r="I141" s="44">
        <v>0</v>
      </c>
      <c r="J141" s="513"/>
      <c r="K141" s="513"/>
      <c r="L141" s="34"/>
    </row>
    <row r="142" spans="1:12" s="23" customFormat="1">
      <c r="A142" s="507"/>
      <c r="B142" s="510"/>
      <c r="C142" s="13" t="s">
        <v>13</v>
      </c>
      <c r="D142" s="10">
        <f t="shared" si="52"/>
        <v>0</v>
      </c>
      <c r="E142" s="44">
        <v>0</v>
      </c>
      <c r="F142" s="44">
        <v>0</v>
      </c>
      <c r="G142" s="44">
        <v>0</v>
      </c>
      <c r="H142" s="44">
        <v>0</v>
      </c>
      <c r="I142" s="44">
        <v>0</v>
      </c>
      <c r="J142" s="513"/>
      <c r="K142" s="513"/>
      <c r="L142" s="34"/>
    </row>
    <row r="143" spans="1:12" s="23" customFormat="1">
      <c r="A143" s="507"/>
      <c r="B143" s="510"/>
      <c r="C143" s="13" t="s">
        <v>14</v>
      </c>
      <c r="D143" s="10">
        <f t="shared" si="52"/>
        <v>0</v>
      </c>
      <c r="E143" s="44">
        <v>0</v>
      </c>
      <c r="F143" s="44">
        <v>0</v>
      </c>
      <c r="G143" s="44">
        <v>0</v>
      </c>
      <c r="H143" s="44">
        <v>0</v>
      </c>
      <c r="I143" s="44">
        <v>0</v>
      </c>
      <c r="J143" s="513"/>
      <c r="K143" s="513"/>
      <c r="L143" s="34"/>
    </row>
    <row r="144" spans="1:12" s="156" customFormat="1" ht="14.25">
      <c r="A144" s="507"/>
      <c r="B144" s="510"/>
      <c r="C144" s="12" t="s">
        <v>15</v>
      </c>
      <c r="D144" s="11">
        <f t="shared" si="52"/>
        <v>0</v>
      </c>
      <c r="E144" s="11">
        <v>0</v>
      </c>
      <c r="F144" s="11">
        <v>0</v>
      </c>
      <c r="G144" s="11">
        <v>0</v>
      </c>
      <c r="H144" s="11">
        <v>0</v>
      </c>
      <c r="I144" s="11">
        <v>0</v>
      </c>
      <c r="J144" s="513"/>
      <c r="K144" s="513"/>
      <c r="L144" s="12"/>
    </row>
    <row r="145" spans="1:12" s="24" customFormat="1" ht="30">
      <c r="A145" s="507"/>
      <c r="B145" s="510"/>
      <c r="C145" s="13" t="s">
        <v>404</v>
      </c>
      <c r="D145" s="10">
        <f t="shared" si="52"/>
        <v>0</v>
      </c>
      <c r="E145" s="44">
        <v>0</v>
      </c>
      <c r="F145" s="44">
        <v>0</v>
      </c>
      <c r="G145" s="44">
        <v>0</v>
      </c>
      <c r="H145" s="44">
        <v>0</v>
      </c>
      <c r="I145" s="44">
        <v>0</v>
      </c>
      <c r="J145" s="513"/>
      <c r="K145" s="513"/>
      <c r="L145" s="34"/>
    </row>
    <row r="146" spans="1:12" s="24" customFormat="1" ht="30">
      <c r="A146" s="508"/>
      <c r="B146" s="511"/>
      <c r="C146" s="13" t="s">
        <v>405</v>
      </c>
      <c r="D146" s="10">
        <f t="shared" si="52"/>
        <v>0</v>
      </c>
      <c r="E146" s="44">
        <v>0</v>
      </c>
      <c r="F146" s="44">
        <v>0</v>
      </c>
      <c r="G146" s="44">
        <v>0</v>
      </c>
      <c r="H146" s="44">
        <v>0</v>
      </c>
      <c r="I146" s="44">
        <v>0</v>
      </c>
      <c r="J146" s="514"/>
      <c r="K146" s="514"/>
      <c r="L146" s="34"/>
    </row>
    <row r="147" spans="1:12" ht="23.25" customHeight="1">
      <c r="A147" s="506" t="s">
        <v>528</v>
      </c>
      <c r="B147" s="509" t="s">
        <v>547</v>
      </c>
      <c r="C147" s="12" t="s">
        <v>319</v>
      </c>
      <c r="D147" s="11">
        <f>SUM(D148:D154)</f>
        <v>0</v>
      </c>
      <c r="E147" s="11">
        <f t="shared" ref="E147:I147" si="53">SUM(E148:E154)</f>
        <v>0</v>
      </c>
      <c r="F147" s="11">
        <f t="shared" si="53"/>
        <v>0</v>
      </c>
      <c r="G147" s="11">
        <f t="shared" si="53"/>
        <v>0</v>
      </c>
      <c r="H147" s="11">
        <f t="shared" si="53"/>
        <v>0</v>
      </c>
      <c r="I147" s="11">
        <f t="shared" si="53"/>
        <v>0</v>
      </c>
      <c r="J147" s="512" t="s">
        <v>531</v>
      </c>
      <c r="K147" s="512" t="s">
        <v>548</v>
      </c>
      <c r="L147" s="12"/>
    </row>
    <row r="148" spans="1:12">
      <c r="A148" s="507"/>
      <c r="B148" s="510"/>
      <c r="C148" s="13" t="s">
        <v>11</v>
      </c>
      <c r="D148" s="10">
        <f t="shared" ref="D148:D154" si="54">SUM(E148:I148)</f>
        <v>0</v>
      </c>
      <c r="E148" s="44">
        <v>0</v>
      </c>
      <c r="F148" s="44">
        <v>0</v>
      </c>
      <c r="G148" s="44">
        <v>0</v>
      </c>
      <c r="H148" s="44">
        <v>0</v>
      </c>
      <c r="I148" s="44">
        <v>0</v>
      </c>
      <c r="J148" s="513"/>
      <c r="K148" s="513"/>
      <c r="L148" s="13"/>
    </row>
    <row r="149" spans="1:12">
      <c r="A149" s="507"/>
      <c r="B149" s="510"/>
      <c r="C149" s="13" t="s">
        <v>12</v>
      </c>
      <c r="D149" s="10">
        <f t="shared" si="54"/>
        <v>0</v>
      </c>
      <c r="E149" s="44">
        <v>0</v>
      </c>
      <c r="F149" s="44">
        <v>0</v>
      </c>
      <c r="G149" s="44">
        <v>0</v>
      </c>
      <c r="H149" s="44">
        <v>0</v>
      </c>
      <c r="I149" s="44">
        <v>0</v>
      </c>
      <c r="J149" s="513"/>
      <c r="K149" s="513"/>
      <c r="L149" s="13"/>
    </row>
    <row r="150" spans="1:12">
      <c r="A150" s="507"/>
      <c r="B150" s="510"/>
      <c r="C150" s="13" t="s">
        <v>13</v>
      </c>
      <c r="D150" s="10">
        <f t="shared" si="54"/>
        <v>0</v>
      </c>
      <c r="E150" s="44">
        <v>0</v>
      </c>
      <c r="F150" s="44">
        <v>0</v>
      </c>
      <c r="G150" s="44">
        <v>0</v>
      </c>
      <c r="H150" s="44">
        <v>0</v>
      </c>
      <c r="I150" s="44">
        <v>0</v>
      </c>
      <c r="J150" s="513"/>
      <c r="K150" s="513"/>
      <c r="L150" s="13"/>
    </row>
    <row r="151" spans="1:12">
      <c r="A151" s="507"/>
      <c r="B151" s="510"/>
      <c r="C151" s="13" t="s">
        <v>14</v>
      </c>
      <c r="D151" s="10">
        <f t="shared" si="54"/>
        <v>0</v>
      </c>
      <c r="E151" s="44">
        <v>0</v>
      </c>
      <c r="F151" s="44">
        <v>0</v>
      </c>
      <c r="G151" s="44">
        <v>0</v>
      </c>
      <c r="H151" s="44">
        <v>0</v>
      </c>
      <c r="I151" s="44">
        <v>0</v>
      </c>
      <c r="J151" s="513"/>
      <c r="K151" s="513"/>
      <c r="L151" s="13"/>
    </row>
    <row r="152" spans="1:12" s="155" customFormat="1" ht="14.25">
      <c r="A152" s="507"/>
      <c r="B152" s="510"/>
      <c r="C152" s="12" t="s">
        <v>15</v>
      </c>
      <c r="D152" s="11">
        <f t="shared" si="54"/>
        <v>0</v>
      </c>
      <c r="E152" s="11">
        <v>0</v>
      </c>
      <c r="F152" s="11">
        <v>0</v>
      </c>
      <c r="G152" s="11">
        <v>0</v>
      </c>
      <c r="H152" s="11">
        <v>0</v>
      </c>
      <c r="I152" s="11">
        <v>0</v>
      </c>
      <c r="J152" s="513"/>
      <c r="K152" s="513"/>
      <c r="L152" s="12"/>
    </row>
    <row r="153" spans="1:12" s="3" customFormat="1" ht="30">
      <c r="A153" s="507"/>
      <c r="B153" s="510"/>
      <c r="C153" s="13" t="s">
        <v>404</v>
      </c>
      <c r="D153" s="10">
        <f t="shared" si="54"/>
        <v>0</v>
      </c>
      <c r="E153" s="44">
        <v>0</v>
      </c>
      <c r="F153" s="44">
        <v>0</v>
      </c>
      <c r="G153" s="44">
        <v>0</v>
      </c>
      <c r="H153" s="44">
        <v>0</v>
      </c>
      <c r="I153" s="44">
        <v>0</v>
      </c>
      <c r="J153" s="513"/>
      <c r="K153" s="513"/>
      <c r="L153" s="13"/>
    </row>
    <row r="154" spans="1:12" s="3" customFormat="1" ht="30">
      <c r="A154" s="508"/>
      <c r="B154" s="511"/>
      <c r="C154" s="13" t="s">
        <v>405</v>
      </c>
      <c r="D154" s="10">
        <f t="shared" si="54"/>
        <v>0</v>
      </c>
      <c r="E154" s="44">
        <v>0</v>
      </c>
      <c r="F154" s="44">
        <v>0</v>
      </c>
      <c r="G154" s="44">
        <v>0</v>
      </c>
      <c r="H154" s="44">
        <v>0</v>
      </c>
      <c r="I154" s="44">
        <v>0</v>
      </c>
      <c r="J154" s="514"/>
      <c r="K154" s="514"/>
      <c r="L154" s="13"/>
    </row>
    <row r="155" spans="1:12" ht="33" customHeight="1">
      <c r="A155" s="506" t="s">
        <v>529</v>
      </c>
      <c r="B155" s="509" t="s">
        <v>549</v>
      </c>
      <c r="C155" s="12" t="s">
        <v>319</v>
      </c>
      <c r="D155" s="11">
        <f>SUM(D156:D162)</f>
        <v>0</v>
      </c>
      <c r="E155" s="11">
        <f t="shared" ref="E155:I155" si="55">SUM(E156:E162)</f>
        <v>0</v>
      </c>
      <c r="F155" s="11">
        <f t="shared" si="55"/>
        <v>0</v>
      </c>
      <c r="G155" s="11">
        <f t="shared" si="55"/>
        <v>0</v>
      </c>
      <c r="H155" s="11">
        <f t="shared" si="55"/>
        <v>0</v>
      </c>
      <c r="I155" s="11">
        <f t="shared" si="55"/>
        <v>0</v>
      </c>
      <c r="J155" s="512" t="s">
        <v>531</v>
      </c>
      <c r="K155" s="512" t="s">
        <v>544</v>
      </c>
      <c r="L155" s="12"/>
    </row>
    <row r="156" spans="1:12">
      <c r="A156" s="507"/>
      <c r="B156" s="510"/>
      <c r="C156" s="13" t="s">
        <v>11</v>
      </c>
      <c r="D156" s="10">
        <f t="shared" ref="D156:D162" si="56">SUM(E156:I156)</f>
        <v>0</v>
      </c>
      <c r="E156" s="44">
        <v>0</v>
      </c>
      <c r="F156" s="44">
        <v>0</v>
      </c>
      <c r="G156" s="44">
        <v>0</v>
      </c>
      <c r="H156" s="44">
        <v>0</v>
      </c>
      <c r="I156" s="44">
        <v>0</v>
      </c>
      <c r="J156" s="513"/>
      <c r="K156" s="513"/>
      <c r="L156" s="34"/>
    </row>
    <row r="157" spans="1:12">
      <c r="A157" s="507"/>
      <c r="B157" s="510"/>
      <c r="C157" s="13" t="s">
        <v>12</v>
      </c>
      <c r="D157" s="10">
        <f t="shared" si="56"/>
        <v>0</v>
      </c>
      <c r="E157" s="44">
        <v>0</v>
      </c>
      <c r="F157" s="44">
        <v>0</v>
      </c>
      <c r="G157" s="44">
        <v>0</v>
      </c>
      <c r="H157" s="44">
        <v>0</v>
      </c>
      <c r="I157" s="44">
        <v>0</v>
      </c>
      <c r="J157" s="513"/>
      <c r="K157" s="513"/>
      <c r="L157" s="34"/>
    </row>
    <row r="158" spans="1:12" ht="18.75" customHeight="1">
      <c r="A158" s="507"/>
      <c r="B158" s="510"/>
      <c r="C158" s="13" t="s">
        <v>13</v>
      </c>
      <c r="D158" s="10">
        <f t="shared" si="56"/>
        <v>0</v>
      </c>
      <c r="E158" s="44">
        <v>0</v>
      </c>
      <c r="F158" s="44">
        <v>0</v>
      </c>
      <c r="G158" s="44">
        <v>0</v>
      </c>
      <c r="H158" s="44">
        <v>0</v>
      </c>
      <c r="I158" s="44">
        <v>0</v>
      </c>
      <c r="J158" s="513"/>
      <c r="K158" s="513"/>
      <c r="L158" s="34"/>
    </row>
    <row r="159" spans="1:12" ht="18.75" customHeight="1">
      <c r="A159" s="507"/>
      <c r="B159" s="510"/>
      <c r="C159" s="13" t="s">
        <v>14</v>
      </c>
      <c r="D159" s="10">
        <f t="shared" si="56"/>
        <v>0</v>
      </c>
      <c r="E159" s="44">
        <v>0</v>
      </c>
      <c r="F159" s="44">
        <v>0</v>
      </c>
      <c r="G159" s="44">
        <v>0</v>
      </c>
      <c r="H159" s="44">
        <v>0</v>
      </c>
      <c r="I159" s="44">
        <v>0</v>
      </c>
      <c r="J159" s="513"/>
      <c r="K159" s="513"/>
      <c r="L159" s="34"/>
    </row>
    <row r="160" spans="1:12" s="155" customFormat="1" ht="17.25" customHeight="1">
      <c r="A160" s="507"/>
      <c r="B160" s="510"/>
      <c r="C160" s="12" t="s">
        <v>15</v>
      </c>
      <c r="D160" s="11">
        <f t="shared" si="56"/>
        <v>0</v>
      </c>
      <c r="E160" s="11">
        <v>0</v>
      </c>
      <c r="F160" s="11">
        <v>0</v>
      </c>
      <c r="G160" s="11">
        <v>0</v>
      </c>
      <c r="H160" s="11">
        <v>0</v>
      </c>
      <c r="I160" s="11">
        <v>0</v>
      </c>
      <c r="J160" s="513"/>
      <c r="K160" s="513"/>
      <c r="L160" s="12"/>
    </row>
    <row r="161" spans="1:12" s="3" customFormat="1" ht="30">
      <c r="A161" s="507"/>
      <c r="B161" s="510"/>
      <c r="C161" s="13" t="s">
        <v>404</v>
      </c>
      <c r="D161" s="10">
        <f t="shared" si="56"/>
        <v>0</v>
      </c>
      <c r="E161" s="44">
        <v>0</v>
      </c>
      <c r="F161" s="44">
        <v>0</v>
      </c>
      <c r="G161" s="44">
        <v>0</v>
      </c>
      <c r="H161" s="44">
        <v>0</v>
      </c>
      <c r="I161" s="44">
        <v>0</v>
      </c>
      <c r="J161" s="513"/>
      <c r="K161" s="513"/>
      <c r="L161" s="34"/>
    </row>
    <row r="162" spans="1:12" s="3" customFormat="1" ht="30">
      <c r="A162" s="508"/>
      <c r="B162" s="511"/>
      <c r="C162" s="13" t="s">
        <v>405</v>
      </c>
      <c r="D162" s="10">
        <f t="shared" si="56"/>
        <v>0</v>
      </c>
      <c r="E162" s="44">
        <v>0</v>
      </c>
      <c r="F162" s="44">
        <v>0</v>
      </c>
      <c r="G162" s="44">
        <v>0</v>
      </c>
      <c r="H162" s="44">
        <v>0</v>
      </c>
      <c r="I162" s="44">
        <v>0</v>
      </c>
      <c r="J162" s="514"/>
      <c r="K162" s="514"/>
      <c r="L162" s="34"/>
    </row>
    <row r="163" spans="1:12" ht="26.25" customHeight="1">
      <c r="A163" s="527"/>
      <c r="B163" s="526" t="s">
        <v>176</v>
      </c>
      <c r="C163" s="12" t="s">
        <v>319</v>
      </c>
      <c r="D163" s="30">
        <f>SUM(D164:D170)</f>
        <v>1878.5</v>
      </c>
      <c r="E163" s="30">
        <f t="shared" ref="E163" si="57">SUM(E164:E170)</f>
        <v>0</v>
      </c>
      <c r="F163" s="30">
        <f t="shared" ref="F163" si="58">SUM(F164:F170)</f>
        <v>0</v>
      </c>
      <c r="G163" s="30">
        <f>SUM(G164:G170)</f>
        <v>1878.5</v>
      </c>
      <c r="H163" s="30">
        <f t="shared" ref="H163" si="59">SUM(H164:H170)</f>
        <v>0</v>
      </c>
      <c r="I163" s="30">
        <f>SUM(I164:I170)</f>
        <v>0</v>
      </c>
      <c r="J163" s="525"/>
      <c r="K163" s="524"/>
      <c r="L163" s="13"/>
    </row>
    <row r="164" spans="1:12">
      <c r="A164" s="527"/>
      <c r="B164" s="526"/>
      <c r="C164" s="13" t="s">
        <v>11</v>
      </c>
      <c r="D164" s="31">
        <f t="shared" si="3"/>
        <v>249</v>
      </c>
      <c r="E164" s="31">
        <v>0</v>
      </c>
      <c r="F164" s="31">
        <v>0</v>
      </c>
      <c r="G164" s="31">
        <v>249</v>
      </c>
      <c r="H164" s="31">
        <v>0</v>
      </c>
      <c r="I164" s="31">
        <v>0</v>
      </c>
      <c r="J164" s="525"/>
      <c r="K164" s="524"/>
      <c r="L164" s="13"/>
    </row>
    <row r="165" spans="1:12" s="3" customFormat="1">
      <c r="A165" s="527"/>
      <c r="B165" s="526"/>
      <c r="C165" s="13" t="s">
        <v>12</v>
      </c>
      <c r="D165" s="31">
        <f>SUM(E165:I165)</f>
        <v>459</v>
      </c>
      <c r="E165" s="31">
        <f>E13</f>
        <v>0</v>
      </c>
      <c r="F165" s="31">
        <f t="shared" ref="F165:I165" si="60">F13</f>
        <v>0</v>
      </c>
      <c r="G165" s="31">
        <f>G53+G13</f>
        <v>459</v>
      </c>
      <c r="H165" s="31">
        <f t="shared" si="60"/>
        <v>0</v>
      </c>
      <c r="I165" s="31">
        <f t="shared" si="60"/>
        <v>0</v>
      </c>
      <c r="J165" s="525"/>
      <c r="K165" s="524"/>
      <c r="L165" s="13"/>
    </row>
    <row r="166" spans="1:12" s="3" customFormat="1" ht="15.75">
      <c r="A166" s="527"/>
      <c r="B166" s="526"/>
      <c r="C166" s="32" t="s">
        <v>13</v>
      </c>
      <c r="D166" s="35">
        <f t="shared" si="3"/>
        <v>296</v>
      </c>
      <c r="E166" s="35">
        <f t="shared" ref="E166:I166" si="61">E14</f>
        <v>0</v>
      </c>
      <c r="F166" s="35">
        <f t="shared" si="61"/>
        <v>0</v>
      </c>
      <c r="G166" s="31">
        <f t="shared" ref="G166:G170" si="62">G54+G14</f>
        <v>296</v>
      </c>
      <c r="H166" s="35">
        <f t="shared" si="61"/>
        <v>0</v>
      </c>
      <c r="I166" s="35">
        <f t="shared" si="61"/>
        <v>0</v>
      </c>
      <c r="J166" s="525"/>
      <c r="K166" s="524"/>
      <c r="L166" s="13"/>
    </row>
    <row r="167" spans="1:12" ht="15.75">
      <c r="A167" s="527"/>
      <c r="B167" s="526"/>
      <c r="C167" s="32" t="s">
        <v>14</v>
      </c>
      <c r="D167" s="35">
        <f>SUM(E167:I167)</f>
        <v>308.5</v>
      </c>
      <c r="E167" s="35">
        <f t="shared" ref="E167:I167" si="63">E15</f>
        <v>0</v>
      </c>
      <c r="F167" s="35">
        <f t="shared" si="63"/>
        <v>0</v>
      </c>
      <c r="G167" s="31">
        <f t="shared" si="62"/>
        <v>308.5</v>
      </c>
      <c r="H167" s="35">
        <f t="shared" si="63"/>
        <v>0</v>
      </c>
      <c r="I167" s="35">
        <f t="shared" si="63"/>
        <v>0</v>
      </c>
      <c r="J167" s="525"/>
      <c r="K167" s="524"/>
      <c r="L167" s="13"/>
    </row>
    <row r="168" spans="1:12" s="155" customFormat="1" ht="15.75">
      <c r="A168" s="527"/>
      <c r="B168" s="526"/>
      <c r="C168" s="157" t="s">
        <v>15</v>
      </c>
      <c r="D168" s="130">
        <f t="shared" si="3"/>
        <v>298</v>
      </c>
      <c r="E168" s="130">
        <f t="shared" ref="E168:I168" si="64">E16</f>
        <v>0</v>
      </c>
      <c r="F168" s="130">
        <f t="shared" si="64"/>
        <v>0</v>
      </c>
      <c r="G168" s="30">
        <f t="shared" si="62"/>
        <v>298</v>
      </c>
      <c r="H168" s="130">
        <f t="shared" si="64"/>
        <v>0</v>
      </c>
      <c r="I168" s="130">
        <f t="shared" si="64"/>
        <v>0</v>
      </c>
      <c r="J168" s="525"/>
      <c r="K168" s="524"/>
      <c r="L168" s="12"/>
    </row>
    <row r="169" spans="1:12" ht="31.5">
      <c r="A169" s="527"/>
      <c r="B169" s="526"/>
      <c r="C169" s="32" t="s">
        <v>404</v>
      </c>
      <c r="D169" s="35">
        <f t="shared" si="3"/>
        <v>134</v>
      </c>
      <c r="E169" s="35">
        <f t="shared" ref="E169:I169" si="65">E17</f>
        <v>0</v>
      </c>
      <c r="F169" s="35">
        <f t="shared" si="65"/>
        <v>0</v>
      </c>
      <c r="G169" s="31">
        <f t="shared" si="62"/>
        <v>134</v>
      </c>
      <c r="H169" s="35">
        <f t="shared" si="65"/>
        <v>0</v>
      </c>
      <c r="I169" s="35">
        <f t="shared" si="65"/>
        <v>0</v>
      </c>
      <c r="J169" s="525"/>
      <c r="K169" s="524"/>
      <c r="L169" s="13"/>
    </row>
    <row r="170" spans="1:12" ht="31.5">
      <c r="A170" s="527"/>
      <c r="B170" s="526"/>
      <c r="C170" s="32" t="s">
        <v>405</v>
      </c>
      <c r="D170" s="35">
        <f t="shared" si="3"/>
        <v>134</v>
      </c>
      <c r="E170" s="35">
        <f t="shared" ref="E170:I170" si="66">E18</f>
        <v>0</v>
      </c>
      <c r="F170" s="35">
        <f t="shared" si="66"/>
        <v>0</v>
      </c>
      <c r="G170" s="31">
        <f t="shared" si="62"/>
        <v>134</v>
      </c>
      <c r="H170" s="35">
        <f t="shared" si="66"/>
        <v>0</v>
      </c>
      <c r="I170" s="35">
        <f t="shared" si="66"/>
        <v>0</v>
      </c>
      <c r="J170" s="525"/>
      <c r="K170" s="524"/>
      <c r="L170" s="13"/>
    </row>
  </sheetData>
  <mergeCells count="91">
    <mergeCell ref="A1:L3"/>
    <mergeCell ref="K19:K26"/>
    <mergeCell ref="J19:J26"/>
    <mergeCell ref="B19:B26"/>
    <mergeCell ref="A19:A26"/>
    <mergeCell ref="A8:L8"/>
    <mergeCell ref="A9:L9"/>
    <mergeCell ref="A10:B10"/>
    <mergeCell ref="B5:B6"/>
    <mergeCell ref="C5:C6"/>
    <mergeCell ref="D5:D6"/>
    <mergeCell ref="E5:I5"/>
    <mergeCell ref="J5:J6"/>
    <mergeCell ref="K5:L5"/>
    <mergeCell ref="A5:A6"/>
    <mergeCell ref="K10:K18"/>
    <mergeCell ref="K35:K42"/>
    <mergeCell ref="J35:J42"/>
    <mergeCell ref="B35:B42"/>
    <mergeCell ref="A35:A42"/>
    <mergeCell ref="A27:A34"/>
    <mergeCell ref="B27:B34"/>
    <mergeCell ref="J27:J34"/>
    <mergeCell ref="K27:K34"/>
    <mergeCell ref="K163:K170"/>
    <mergeCell ref="J163:J170"/>
    <mergeCell ref="B163:B170"/>
    <mergeCell ref="A163:A170"/>
    <mergeCell ref="K43:K50"/>
    <mergeCell ref="J43:J50"/>
    <mergeCell ref="B43:B50"/>
    <mergeCell ref="A43:A50"/>
    <mergeCell ref="A51:A58"/>
    <mergeCell ref="B51:B58"/>
    <mergeCell ref="J51:J58"/>
    <mergeCell ref="K51:K58"/>
    <mergeCell ref="A59:A66"/>
    <mergeCell ref="B59:B66"/>
    <mergeCell ref="J59:J66"/>
    <mergeCell ref="B75:B82"/>
    <mergeCell ref="J10:J18"/>
    <mergeCell ref="B11:B18"/>
    <mergeCell ref="A11:A18"/>
    <mergeCell ref="A75:A82"/>
    <mergeCell ref="J75:J82"/>
    <mergeCell ref="K75:K82"/>
    <mergeCell ref="K59:K66"/>
    <mergeCell ref="B67:B74"/>
    <mergeCell ref="A67:A74"/>
    <mergeCell ref="J67:J74"/>
    <mergeCell ref="K67:K74"/>
    <mergeCell ref="A83:A90"/>
    <mergeCell ref="B83:B90"/>
    <mergeCell ref="J83:J90"/>
    <mergeCell ref="K83:K90"/>
    <mergeCell ref="A115:A122"/>
    <mergeCell ref="B115:B122"/>
    <mergeCell ref="J115:J122"/>
    <mergeCell ref="K115:K122"/>
    <mergeCell ref="A107:A114"/>
    <mergeCell ref="B107:B114"/>
    <mergeCell ref="J107:J114"/>
    <mergeCell ref="K107:K114"/>
    <mergeCell ref="A99:A106"/>
    <mergeCell ref="B99:B106"/>
    <mergeCell ref="J99:J106"/>
    <mergeCell ref="K99:K106"/>
    <mergeCell ref="A91:A98"/>
    <mergeCell ref="B91:B98"/>
    <mergeCell ref="J91:J98"/>
    <mergeCell ref="K91:K98"/>
    <mergeCell ref="A139:A146"/>
    <mergeCell ref="B139:B146"/>
    <mergeCell ref="J139:J146"/>
    <mergeCell ref="K139:K146"/>
    <mergeCell ref="A131:A138"/>
    <mergeCell ref="B131:B138"/>
    <mergeCell ref="J131:J138"/>
    <mergeCell ref="K131:K138"/>
    <mergeCell ref="A123:A130"/>
    <mergeCell ref="B123:B130"/>
    <mergeCell ref="J123:J130"/>
    <mergeCell ref="K123:K130"/>
    <mergeCell ref="A147:A154"/>
    <mergeCell ref="B147:B154"/>
    <mergeCell ref="J147:J154"/>
    <mergeCell ref="K147:K154"/>
    <mergeCell ref="A155:A162"/>
    <mergeCell ref="B155:B162"/>
    <mergeCell ref="J155:J162"/>
    <mergeCell ref="K155:K162"/>
  </mergeCells>
  <pageMargins left="0.70866141732283472" right="0.70866141732283472" top="0.74803149606299213" bottom="0.74803149606299213" header="0.31496062992125984" footer="0.31496062992125984"/>
  <pageSetup paperSize="9" scale="46" firstPageNumber="75" fitToHeight="0" orientation="portrait" useFirstPageNumber="1" r:id="rId1"/>
  <headerFooter>
    <oddHeader>&amp;C&amp;12&amp;P</oddHeader>
  </headerFooter>
</worksheet>
</file>

<file path=xl/worksheets/sheet3.xml><?xml version="1.0" encoding="utf-8"?>
<worksheet xmlns="http://schemas.openxmlformats.org/spreadsheetml/2006/main" xmlns:r="http://schemas.openxmlformats.org/officeDocument/2006/relationships">
  <sheetPr>
    <pageSetUpPr fitToPage="1"/>
  </sheetPr>
  <dimension ref="B1:L33"/>
  <sheetViews>
    <sheetView view="pageLayout" topLeftCell="A22" workbookViewId="0">
      <selection activeCell="D19" sqref="D19:E23"/>
    </sheetView>
  </sheetViews>
  <sheetFormatPr defaultRowHeight="15"/>
  <cols>
    <col min="1" max="8" width="9.140625" style="54"/>
    <col min="9" max="9" width="14" style="54" customWidth="1"/>
    <col min="10" max="10" width="20.42578125" style="54" customWidth="1"/>
    <col min="11" max="11" width="14.7109375" style="54" customWidth="1"/>
    <col min="12" max="12" width="30.28515625" style="54" customWidth="1"/>
    <col min="13" max="16384" width="9.140625" style="54"/>
  </cols>
  <sheetData>
    <row r="1" spans="2:12" ht="32.25" customHeight="1">
      <c r="D1" s="317" t="s">
        <v>696</v>
      </c>
      <c r="E1" s="317"/>
      <c r="F1" s="317"/>
      <c r="G1" s="317"/>
      <c r="H1" s="317"/>
      <c r="I1" s="317"/>
      <c r="J1" s="317"/>
      <c r="K1" s="317"/>
    </row>
    <row r="2" spans="2:12" ht="15.75" thickBot="1"/>
    <row r="3" spans="2:12" ht="55.5" customHeight="1">
      <c r="B3" s="287" t="s">
        <v>644</v>
      </c>
      <c r="C3" s="288"/>
      <c r="D3" s="287" t="s">
        <v>646</v>
      </c>
      <c r="E3" s="288"/>
      <c r="F3" s="299" t="s">
        <v>647</v>
      </c>
      <c r="G3" s="299" t="s">
        <v>648</v>
      </c>
      <c r="H3" s="299" t="s">
        <v>649</v>
      </c>
      <c r="I3" s="287" t="s">
        <v>650</v>
      </c>
      <c r="J3" s="288"/>
      <c r="K3" s="299" t="s">
        <v>651</v>
      </c>
      <c r="L3" s="299" t="s">
        <v>652</v>
      </c>
    </row>
    <row r="4" spans="2:12" ht="15.75" thickBot="1">
      <c r="B4" s="291" t="s">
        <v>645</v>
      </c>
      <c r="C4" s="292"/>
      <c r="D4" s="291"/>
      <c r="E4" s="292"/>
      <c r="F4" s="301"/>
      <c r="G4" s="301"/>
      <c r="H4" s="301"/>
      <c r="I4" s="291"/>
      <c r="J4" s="292"/>
      <c r="K4" s="301"/>
      <c r="L4" s="301"/>
    </row>
    <row r="5" spans="2:12" ht="15.75" thickBot="1">
      <c r="B5" s="282">
        <v>1</v>
      </c>
      <c r="C5" s="283"/>
      <c r="D5" s="282">
        <v>2</v>
      </c>
      <c r="E5" s="283"/>
      <c r="F5" s="55">
        <v>3</v>
      </c>
      <c r="G5" s="55">
        <v>4</v>
      </c>
      <c r="H5" s="55">
        <v>5</v>
      </c>
      <c r="I5" s="282">
        <v>6</v>
      </c>
      <c r="J5" s="283"/>
      <c r="K5" s="55">
        <v>7</v>
      </c>
      <c r="L5" s="55">
        <v>8</v>
      </c>
    </row>
    <row r="6" spans="2:12" ht="15.75" thickBot="1">
      <c r="B6" s="280" t="s">
        <v>653</v>
      </c>
      <c r="C6" s="286"/>
      <c r="D6" s="286"/>
      <c r="E6" s="286"/>
      <c r="F6" s="286"/>
      <c r="G6" s="286"/>
      <c r="H6" s="286"/>
      <c r="I6" s="286"/>
      <c r="J6" s="286"/>
      <c r="K6" s="286"/>
      <c r="L6" s="281"/>
    </row>
    <row r="7" spans="2:12" ht="38.25" customHeight="1">
      <c r="B7" s="287">
        <v>1</v>
      </c>
      <c r="C7" s="288"/>
      <c r="D7" s="293" t="s">
        <v>654</v>
      </c>
      <c r="E7" s="294"/>
      <c r="F7" s="299" t="s">
        <v>655</v>
      </c>
      <c r="G7" s="302" t="s">
        <v>656</v>
      </c>
      <c r="H7" s="302" t="s">
        <v>657</v>
      </c>
      <c r="I7" s="293" t="s">
        <v>658</v>
      </c>
      <c r="J7" s="294"/>
      <c r="K7" s="302" t="s">
        <v>662</v>
      </c>
      <c r="L7" s="58" t="s">
        <v>663</v>
      </c>
    </row>
    <row r="8" spans="2:12" ht="55.5" customHeight="1">
      <c r="B8" s="289"/>
      <c r="C8" s="290"/>
      <c r="D8" s="295"/>
      <c r="E8" s="296"/>
      <c r="F8" s="300"/>
      <c r="G8" s="303"/>
      <c r="H8" s="303"/>
      <c r="I8" s="295" t="s">
        <v>659</v>
      </c>
      <c r="J8" s="296"/>
      <c r="K8" s="303"/>
      <c r="L8" s="58" t="s">
        <v>664</v>
      </c>
    </row>
    <row r="9" spans="2:12" ht="30" customHeight="1">
      <c r="B9" s="289"/>
      <c r="C9" s="290"/>
      <c r="D9" s="295"/>
      <c r="E9" s="296"/>
      <c r="F9" s="300"/>
      <c r="G9" s="303"/>
      <c r="H9" s="303"/>
      <c r="I9" s="295" t="s">
        <v>660</v>
      </c>
      <c r="J9" s="296"/>
      <c r="K9" s="303"/>
      <c r="L9" s="59"/>
    </row>
    <row r="10" spans="2:12" ht="30" customHeight="1" thickBot="1">
      <c r="B10" s="291"/>
      <c r="C10" s="292"/>
      <c r="D10" s="297"/>
      <c r="E10" s="298"/>
      <c r="F10" s="301"/>
      <c r="G10" s="304"/>
      <c r="H10" s="304"/>
      <c r="I10" s="297" t="s">
        <v>661</v>
      </c>
      <c r="J10" s="298"/>
      <c r="K10" s="304"/>
      <c r="L10" s="60"/>
    </row>
    <row r="11" spans="2:12" ht="15.75" thickBot="1">
      <c r="B11" s="280" t="s">
        <v>665</v>
      </c>
      <c r="C11" s="286"/>
      <c r="D11" s="286"/>
      <c r="E11" s="286"/>
      <c r="F11" s="286"/>
      <c r="G11" s="286"/>
      <c r="H11" s="286"/>
      <c r="I11" s="286"/>
      <c r="J11" s="286"/>
      <c r="K11" s="286"/>
      <c r="L11" s="281"/>
    </row>
    <row r="12" spans="2:12" ht="49.5" customHeight="1">
      <c r="B12" s="287">
        <v>1</v>
      </c>
      <c r="C12" s="288"/>
      <c r="D12" s="293" t="s">
        <v>666</v>
      </c>
      <c r="E12" s="294"/>
      <c r="F12" s="299" t="s">
        <v>655</v>
      </c>
      <c r="G12" s="302" t="s">
        <v>656</v>
      </c>
      <c r="H12" s="302" t="s">
        <v>657</v>
      </c>
      <c r="I12" s="305" t="s">
        <v>667</v>
      </c>
      <c r="J12" s="306"/>
      <c r="K12" s="302" t="s">
        <v>662</v>
      </c>
      <c r="L12" s="57" t="s">
        <v>663</v>
      </c>
    </row>
    <row r="13" spans="2:12" ht="65.25" customHeight="1">
      <c r="B13" s="289"/>
      <c r="C13" s="290"/>
      <c r="D13" s="295"/>
      <c r="E13" s="296"/>
      <c r="F13" s="300"/>
      <c r="G13" s="303"/>
      <c r="H13" s="303"/>
      <c r="I13" s="307" t="s">
        <v>668</v>
      </c>
      <c r="J13" s="308"/>
      <c r="K13" s="303"/>
      <c r="L13" s="57" t="s">
        <v>673</v>
      </c>
    </row>
    <row r="14" spans="2:12" ht="27" customHeight="1">
      <c r="B14" s="289"/>
      <c r="C14" s="290"/>
      <c r="D14" s="295"/>
      <c r="E14" s="296"/>
      <c r="F14" s="300"/>
      <c r="G14" s="303"/>
      <c r="H14" s="303"/>
      <c r="I14" s="307" t="s">
        <v>669</v>
      </c>
      <c r="J14" s="308"/>
      <c r="K14" s="303"/>
      <c r="L14" s="57"/>
    </row>
    <row r="15" spans="2:12" ht="27" customHeight="1">
      <c r="B15" s="289"/>
      <c r="C15" s="290"/>
      <c r="D15" s="295"/>
      <c r="E15" s="296"/>
      <c r="F15" s="300"/>
      <c r="G15" s="303"/>
      <c r="H15" s="303"/>
      <c r="I15" s="307" t="s">
        <v>670</v>
      </c>
      <c r="J15" s="308"/>
      <c r="K15" s="303"/>
      <c r="L15" s="59"/>
    </row>
    <row r="16" spans="2:12">
      <c r="B16" s="289"/>
      <c r="C16" s="290"/>
      <c r="D16" s="295"/>
      <c r="E16" s="296"/>
      <c r="F16" s="300"/>
      <c r="G16" s="303"/>
      <c r="H16" s="303"/>
      <c r="I16" s="307" t="s">
        <v>671</v>
      </c>
      <c r="J16" s="308"/>
      <c r="K16" s="303"/>
      <c r="L16" s="59"/>
    </row>
    <row r="17" spans="2:12" ht="27" customHeight="1" thickBot="1">
      <c r="B17" s="291"/>
      <c r="C17" s="292"/>
      <c r="D17" s="297"/>
      <c r="E17" s="298"/>
      <c r="F17" s="301"/>
      <c r="G17" s="304"/>
      <c r="H17" s="304"/>
      <c r="I17" s="309" t="s">
        <v>672</v>
      </c>
      <c r="J17" s="310"/>
      <c r="K17" s="304"/>
      <c r="L17" s="60"/>
    </row>
    <row r="18" spans="2:12" ht="15.75" thickBot="1">
      <c r="B18" s="280" t="s">
        <v>674</v>
      </c>
      <c r="C18" s="286"/>
      <c r="D18" s="286"/>
      <c r="E18" s="286"/>
      <c r="F18" s="286"/>
      <c r="G18" s="286"/>
      <c r="H18" s="286"/>
      <c r="I18" s="286"/>
      <c r="J18" s="286"/>
      <c r="K18" s="286"/>
      <c r="L18" s="281"/>
    </row>
    <row r="19" spans="2:12" ht="48" customHeight="1">
      <c r="B19" s="287">
        <v>1</v>
      </c>
      <c r="C19" s="288"/>
      <c r="D19" s="311" t="s">
        <v>923</v>
      </c>
      <c r="E19" s="312"/>
      <c r="F19" s="299" t="s">
        <v>655</v>
      </c>
      <c r="G19" s="302" t="s">
        <v>656</v>
      </c>
      <c r="H19" s="302" t="s">
        <v>657</v>
      </c>
      <c r="I19" s="305" t="s">
        <v>675</v>
      </c>
      <c r="J19" s="306"/>
      <c r="K19" s="302" t="s">
        <v>662</v>
      </c>
      <c r="L19" s="57" t="s">
        <v>663</v>
      </c>
    </row>
    <row r="20" spans="2:12" ht="67.5" customHeight="1">
      <c r="B20" s="289"/>
      <c r="C20" s="290"/>
      <c r="D20" s="313"/>
      <c r="E20" s="314"/>
      <c r="F20" s="300"/>
      <c r="G20" s="303"/>
      <c r="H20" s="303"/>
      <c r="I20" s="307" t="s">
        <v>676</v>
      </c>
      <c r="J20" s="308"/>
      <c r="K20" s="303"/>
      <c r="L20" s="57" t="s">
        <v>673</v>
      </c>
    </row>
    <row r="21" spans="2:12" ht="89.25" customHeight="1">
      <c r="B21" s="289"/>
      <c r="C21" s="290"/>
      <c r="D21" s="313"/>
      <c r="E21" s="314"/>
      <c r="F21" s="300"/>
      <c r="G21" s="303"/>
      <c r="H21" s="303"/>
      <c r="I21" s="307" t="s">
        <v>677</v>
      </c>
      <c r="J21" s="308"/>
      <c r="K21" s="303"/>
      <c r="L21" s="57"/>
    </row>
    <row r="22" spans="2:12" ht="80.25" customHeight="1">
      <c r="B22" s="289"/>
      <c r="C22" s="290"/>
      <c r="D22" s="313"/>
      <c r="E22" s="314"/>
      <c r="F22" s="300"/>
      <c r="G22" s="303"/>
      <c r="H22" s="303"/>
      <c r="I22" s="307" t="s">
        <v>678</v>
      </c>
      <c r="J22" s="308"/>
      <c r="K22" s="303"/>
      <c r="L22" s="59"/>
    </row>
    <row r="23" spans="2:12" ht="30" customHeight="1" thickBot="1">
      <c r="B23" s="291"/>
      <c r="C23" s="292"/>
      <c r="D23" s="315"/>
      <c r="E23" s="316"/>
      <c r="F23" s="301"/>
      <c r="G23" s="304"/>
      <c r="H23" s="304"/>
      <c r="I23" s="297" t="s">
        <v>679</v>
      </c>
      <c r="J23" s="298"/>
      <c r="K23" s="304"/>
      <c r="L23" s="60"/>
    </row>
    <row r="24" spans="2:12" ht="15.75" thickBot="1">
      <c r="B24" s="280" t="s">
        <v>680</v>
      </c>
      <c r="C24" s="286"/>
      <c r="D24" s="286"/>
      <c r="E24" s="286"/>
      <c r="F24" s="286"/>
      <c r="G24" s="286"/>
      <c r="H24" s="286"/>
      <c r="I24" s="286"/>
      <c r="J24" s="286"/>
      <c r="K24" s="286"/>
      <c r="L24" s="281"/>
    </row>
    <row r="25" spans="2:12" ht="23.25" customHeight="1">
      <c r="B25" s="287">
        <v>1</v>
      </c>
      <c r="C25" s="288"/>
      <c r="D25" s="293" t="s">
        <v>681</v>
      </c>
      <c r="E25" s="294"/>
      <c r="F25" s="299" t="s">
        <v>655</v>
      </c>
      <c r="G25" s="302" t="s">
        <v>656</v>
      </c>
      <c r="H25" s="302" t="s">
        <v>657</v>
      </c>
      <c r="I25" s="305" t="s">
        <v>682</v>
      </c>
      <c r="J25" s="306"/>
      <c r="K25" s="302" t="s">
        <v>686</v>
      </c>
      <c r="L25" s="302" t="s">
        <v>0</v>
      </c>
    </row>
    <row r="26" spans="2:12" ht="75.75" customHeight="1">
      <c r="B26" s="289"/>
      <c r="C26" s="290"/>
      <c r="D26" s="295"/>
      <c r="E26" s="296"/>
      <c r="F26" s="300"/>
      <c r="G26" s="303"/>
      <c r="H26" s="303"/>
      <c r="I26" s="307" t="s">
        <v>683</v>
      </c>
      <c r="J26" s="308"/>
      <c r="K26" s="303"/>
      <c r="L26" s="303"/>
    </row>
    <row r="27" spans="2:12" ht="27" customHeight="1">
      <c r="B27" s="289"/>
      <c r="C27" s="290"/>
      <c r="D27" s="295"/>
      <c r="E27" s="296"/>
      <c r="F27" s="300"/>
      <c r="G27" s="303"/>
      <c r="H27" s="303"/>
      <c r="I27" s="307" t="s">
        <v>684</v>
      </c>
      <c r="J27" s="308"/>
      <c r="K27" s="303"/>
      <c r="L27" s="303"/>
    </row>
    <row r="28" spans="2:12" ht="67.5" customHeight="1" thickBot="1">
      <c r="B28" s="291"/>
      <c r="C28" s="292"/>
      <c r="D28" s="297"/>
      <c r="E28" s="298"/>
      <c r="F28" s="301"/>
      <c r="G28" s="304"/>
      <c r="H28" s="304"/>
      <c r="I28" s="309" t="s">
        <v>685</v>
      </c>
      <c r="J28" s="310"/>
      <c r="K28" s="304"/>
      <c r="L28" s="304"/>
    </row>
    <row r="29" spans="2:12" ht="15.75" thickBot="1">
      <c r="B29" s="280" t="s">
        <v>687</v>
      </c>
      <c r="C29" s="286"/>
      <c r="D29" s="286"/>
      <c r="E29" s="286"/>
      <c r="F29" s="286"/>
      <c r="G29" s="286"/>
      <c r="H29" s="286"/>
      <c r="I29" s="286"/>
      <c r="J29" s="286"/>
      <c r="K29" s="286"/>
      <c r="L29" s="281"/>
    </row>
    <row r="30" spans="2:12" ht="125.25" customHeight="1" thickBot="1">
      <c r="B30" s="61">
        <v>1</v>
      </c>
      <c r="C30" s="280" t="s">
        <v>688</v>
      </c>
      <c r="D30" s="281"/>
      <c r="E30" s="282" t="s">
        <v>689</v>
      </c>
      <c r="F30" s="283"/>
      <c r="G30" s="56" t="s">
        <v>656</v>
      </c>
      <c r="H30" s="56" t="s">
        <v>690</v>
      </c>
      <c r="I30" s="56" t="s">
        <v>691</v>
      </c>
      <c r="J30" s="284" t="s">
        <v>691</v>
      </c>
      <c r="K30" s="285"/>
      <c r="L30" s="56" t="s">
        <v>0</v>
      </c>
    </row>
    <row r="31" spans="2:12" ht="81.75" customHeight="1" thickBot="1">
      <c r="B31" s="61">
        <v>2</v>
      </c>
      <c r="C31" s="280" t="s">
        <v>692</v>
      </c>
      <c r="D31" s="281"/>
      <c r="E31" s="282" t="s">
        <v>689</v>
      </c>
      <c r="F31" s="283"/>
      <c r="G31" s="56" t="s">
        <v>656</v>
      </c>
      <c r="H31" s="56" t="s">
        <v>693</v>
      </c>
      <c r="I31" s="56" t="s">
        <v>691</v>
      </c>
      <c r="J31" s="284" t="s">
        <v>691</v>
      </c>
      <c r="K31" s="285"/>
      <c r="L31" s="56" t="s">
        <v>0</v>
      </c>
    </row>
    <row r="32" spans="2:12" ht="84.75" customHeight="1" thickBot="1">
      <c r="B32" s="61">
        <v>3</v>
      </c>
      <c r="C32" s="280" t="s">
        <v>694</v>
      </c>
      <c r="D32" s="281"/>
      <c r="E32" s="282" t="s">
        <v>689</v>
      </c>
      <c r="F32" s="283"/>
      <c r="G32" s="56" t="s">
        <v>656</v>
      </c>
      <c r="H32" s="56" t="s">
        <v>693</v>
      </c>
      <c r="I32" s="56" t="s">
        <v>691</v>
      </c>
      <c r="J32" s="284" t="s">
        <v>691</v>
      </c>
      <c r="K32" s="285"/>
      <c r="L32" s="56" t="s">
        <v>0</v>
      </c>
    </row>
    <row r="33" spans="2:12" ht="96" customHeight="1" thickBot="1">
      <c r="B33" s="61">
        <v>4</v>
      </c>
      <c r="C33" s="280" t="s">
        <v>695</v>
      </c>
      <c r="D33" s="281"/>
      <c r="E33" s="282" t="s">
        <v>689</v>
      </c>
      <c r="F33" s="283"/>
      <c r="G33" s="56" t="s">
        <v>656</v>
      </c>
      <c r="H33" s="56" t="s">
        <v>693</v>
      </c>
      <c r="I33" s="56" t="s">
        <v>691</v>
      </c>
      <c r="J33" s="284" t="s">
        <v>691</v>
      </c>
      <c r="K33" s="285"/>
      <c r="L33" s="62" t="s">
        <v>0</v>
      </c>
    </row>
  </sheetData>
  <mergeCells count="74">
    <mergeCell ref="D1:K1"/>
    <mergeCell ref="H3:H4"/>
    <mergeCell ref="B4:C4"/>
    <mergeCell ref="B5:C5"/>
    <mergeCell ref="I17:J17"/>
    <mergeCell ref="B3:C3"/>
    <mergeCell ref="I3:J4"/>
    <mergeCell ref="K3:K4"/>
    <mergeCell ref="B18:L18"/>
    <mergeCell ref="B19:C23"/>
    <mergeCell ref="D19:E23"/>
    <mergeCell ref="F19:F23"/>
    <mergeCell ref="G19:G23"/>
    <mergeCell ref="H19:H23"/>
    <mergeCell ref="I19:J19"/>
    <mergeCell ref="I20:J20"/>
    <mergeCell ref="I21:J21"/>
    <mergeCell ref="I22:J22"/>
    <mergeCell ref="I23:J23"/>
    <mergeCell ref="K19:K23"/>
    <mergeCell ref="L3:L4"/>
    <mergeCell ref="D5:E5"/>
    <mergeCell ref="I5:J5"/>
    <mergeCell ref="B6:L6"/>
    <mergeCell ref="B7:C10"/>
    <mergeCell ref="D7:E10"/>
    <mergeCell ref="F7:F10"/>
    <mergeCell ref="G7:G10"/>
    <mergeCell ref="H7:H10"/>
    <mergeCell ref="I7:J7"/>
    <mergeCell ref="I8:J8"/>
    <mergeCell ref="I9:J9"/>
    <mergeCell ref="I10:J10"/>
    <mergeCell ref="D3:E4"/>
    <mergeCell ref="F3:F4"/>
    <mergeCell ref="G3:G4"/>
    <mergeCell ref="B29:L29"/>
    <mergeCell ref="K7:K10"/>
    <mergeCell ref="B11:L11"/>
    <mergeCell ref="B12:C17"/>
    <mergeCell ref="D12:E17"/>
    <mergeCell ref="F12:F17"/>
    <mergeCell ref="G12:G17"/>
    <mergeCell ref="H12:H17"/>
    <mergeCell ref="I12:J12"/>
    <mergeCell ref="I15:J15"/>
    <mergeCell ref="I16:J16"/>
    <mergeCell ref="I13:J13"/>
    <mergeCell ref="I14:J14"/>
    <mergeCell ref="K12:K17"/>
    <mergeCell ref="I28:J28"/>
    <mergeCell ref="I26:J26"/>
    <mergeCell ref="B24:L24"/>
    <mergeCell ref="B25:C28"/>
    <mergeCell ref="D25:E28"/>
    <mergeCell ref="F25:F28"/>
    <mergeCell ref="G25:G28"/>
    <mergeCell ref="H25:H28"/>
    <mergeCell ref="I25:J25"/>
    <mergeCell ref="K25:K28"/>
    <mergeCell ref="L25:L28"/>
    <mergeCell ref="I27:J27"/>
    <mergeCell ref="C33:D33"/>
    <mergeCell ref="E33:F33"/>
    <mergeCell ref="J33:K33"/>
    <mergeCell ref="C30:D30"/>
    <mergeCell ref="E30:F30"/>
    <mergeCell ref="J30:K30"/>
    <mergeCell ref="C32:D32"/>
    <mergeCell ref="E32:F32"/>
    <mergeCell ref="J32:K32"/>
    <mergeCell ref="C31:D31"/>
    <mergeCell ref="E31:F31"/>
    <mergeCell ref="J31:K31"/>
  </mergeCells>
  <pageMargins left="0.7" right="0.7" top="0.75" bottom="0.75" header="0.3" footer="0.3"/>
  <pageSetup paperSize="9" scale="57" firstPageNumber="5" fitToHeight="0" orientation="portrait" useFirstPageNumber="1" r:id="rId1"/>
  <headerFooter>
    <oddHeader>&amp;C&amp;12&amp;P</oddHeader>
  </headerFooter>
</worksheet>
</file>

<file path=xl/worksheets/sheet4.xml><?xml version="1.0" encoding="utf-8"?>
<worksheet xmlns="http://schemas.openxmlformats.org/spreadsheetml/2006/main" xmlns:r="http://schemas.openxmlformats.org/officeDocument/2006/relationships">
  <sheetPr>
    <pageSetUpPr fitToPage="1"/>
  </sheetPr>
  <dimension ref="A2:L65"/>
  <sheetViews>
    <sheetView topLeftCell="A16" workbookViewId="0">
      <selection activeCell="I35" sqref="I35"/>
    </sheetView>
  </sheetViews>
  <sheetFormatPr defaultRowHeight="15"/>
  <cols>
    <col min="1" max="1" width="9.140625" style="121"/>
    <col min="2" max="2" width="25.85546875" style="174" customWidth="1"/>
    <col min="3" max="3" width="9" style="121" customWidth="1"/>
    <col min="4" max="4" width="12.140625" style="121" customWidth="1"/>
    <col min="5" max="5" width="14.5703125" style="121" customWidth="1"/>
    <col min="6" max="6" width="11.28515625" style="121" customWidth="1"/>
    <col min="7" max="7" width="10.42578125" style="121" customWidth="1"/>
    <col min="8" max="8" width="10.5703125" style="121" customWidth="1"/>
    <col min="9" max="9" width="14" style="121" customWidth="1"/>
    <col min="10" max="10" width="25.140625" style="121" customWidth="1"/>
    <col min="11" max="16384" width="9.140625" style="121"/>
  </cols>
  <sheetData>
    <row r="2" spans="1:12">
      <c r="A2" s="333" t="s">
        <v>600</v>
      </c>
      <c r="B2" s="334"/>
      <c r="C2" s="334"/>
      <c r="D2" s="334"/>
      <c r="E2" s="334"/>
      <c r="F2" s="334"/>
      <c r="G2" s="334"/>
      <c r="H2" s="334"/>
      <c r="I2" s="334"/>
      <c r="J2" s="334"/>
    </row>
    <row r="3" spans="1:12">
      <c r="A3" s="318" t="s">
        <v>396</v>
      </c>
      <c r="B3" s="324" t="s">
        <v>17</v>
      </c>
      <c r="C3" s="318" t="s">
        <v>18</v>
      </c>
      <c r="D3" s="318" t="s">
        <v>19</v>
      </c>
      <c r="E3" s="335" t="s">
        <v>20</v>
      </c>
      <c r="F3" s="336"/>
      <c r="G3" s="336"/>
      <c r="H3" s="336"/>
      <c r="I3" s="337"/>
      <c r="J3" s="318" t="s">
        <v>201</v>
      </c>
    </row>
    <row r="4" spans="1:12" ht="90">
      <c r="A4" s="320"/>
      <c r="B4" s="326"/>
      <c r="C4" s="320"/>
      <c r="D4" s="320"/>
      <c r="E4" s="161" t="s">
        <v>21</v>
      </c>
      <c r="F4" s="161" t="s">
        <v>22</v>
      </c>
      <c r="G4" s="161" t="s">
        <v>23</v>
      </c>
      <c r="H4" s="161" t="s">
        <v>24</v>
      </c>
      <c r="I4" s="161" t="s">
        <v>25</v>
      </c>
      <c r="J4" s="320"/>
    </row>
    <row r="5" spans="1:12">
      <c r="A5" s="161">
        <v>1</v>
      </c>
      <c r="B5" s="335" t="s">
        <v>26</v>
      </c>
      <c r="C5" s="336"/>
      <c r="D5" s="336"/>
      <c r="E5" s="336"/>
      <c r="F5" s="336"/>
      <c r="G5" s="336"/>
      <c r="H5" s="336"/>
      <c r="I5" s="336"/>
      <c r="J5" s="337"/>
    </row>
    <row r="6" spans="1:12" ht="28.5">
      <c r="A6" s="318" t="s">
        <v>326</v>
      </c>
      <c r="B6" s="324" t="s">
        <v>1</v>
      </c>
      <c r="C6" s="162" t="s">
        <v>818</v>
      </c>
      <c r="D6" s="258">
        <f>SUM(D7:D13)</f>
        <v>809193.98999999987</v>
      </c>
      <c r="E6" s="258">
        <f t="shared" ref="E6:I6" si="0">SUM(E7:E13)</f>
        <v>13167.300000000001</v>
      </c>
      <c r="F6" s="258">
        <f t="shared" si="0"/>
        <v>263039.3</v>
      </c>
      <c r="G6" s="258">
        <f t="shared" si="0"/>
        <v>532987.39</v>
      </c>
      <c r="H6" s="258">
        <f t="shared" si="0"/>
        <v>0</v>
      </c>
      <c r="I6" s="258">
        <f t="shared" si="0"/>
        <v>0</v>
      </c>
      <c r="J6" s="318" t="s">
        <v>802</v>
      </c>
    </row>
    <row r="7" spans="1:12">
      <c r="A7" s="319"/>
      <c r="B7" s="325"/>
      <c r="C7" s="161" t="s">
        <v>11</v>
      </c>
      <c r="D7" s="259">
        <f>SUM(E7:I7)</f>
        <v>80798</v>
      </c>
      <c r="E7" s="259">
        <f>'пп 1'!E544</f>
        <v>237.7</v>
      </c>
      <c r="F7" s="259">
        <f>'пп 1'!F544</f>
        <v>29493.599999999999</v>
      </c>
      <c r="G7" s="259">
        <f>'пп 1'!G544</f>
        <v>51066.7</v>
      </c>
      <c r="H7" s="259">
        <f>'пп 1'!H544</f>
        <v>0</v>
      </c>
      <c r="I7" s="259">
        <f>'пп 1'!I544</f>
        <v>0</v>
      </c>
      <c r="J7" s="319"/>
    </row>
    <row r="8" spans="1:12">
      <c r="A8" s="319"/>
      <c r="B8" s="325"/>
      <c r="C8" s="161" t="s">
        <v>12</v>
      </c>
      <c r="D8" s="259">
        <f t="shared" ref="D8:D13" si="1">SUM(E8:I8)</f>
        <v>109997.70000000001</v>
      </c>
      <c r="E8" s="259">
        <f>'пп 1'!E545</f>
        <v>192.1</v>
      </c>
      <c r="F8" s="259">
        <f>'пп 1'!F545</f>
        <v>51716.4</v>
      </c>
      <c r="G8" s="259">
        <f>'пп 1'!G545</f>
        <v>58089.200000000004</v>
      </c>
      <c r="H8" s="259">
        <f>'пп 1'!H545</f>
        <v>0</v>
      </c>
      <c r="I8" s="259">
        <f>'пп 1'!I545</f>
        <v>0</v>
      </c>
      <c r="J8" s="319"/>
    </row>
    <row r="9" spans="1:12">
      <c r="A9" s="319"/>
      <c r="B9" s="325"/>
      <c r="C9" s="161" t="s">
        <v>13</v>
      </c>
      <c r="D9" s="259">
        <f t="shared" si="1"/>
        <v>120490.59999999999</v>
      </c>
      <c r="E9" s="259">
        <f>'пп 1'!E546</f>
        <v>564.4</v>
      </c>
      <c r="F9" s="259">
        <f>'пп 1'!F546</f>
        <v>66934.399999999994</v>
      </c>
      <c r="G9" s="259">
        <f>'пп 1'!G546</f>
        <v>52991.8</v>
      </c>
      <c r="H9" s="259">
        <f>'пп 1'!H546</f>
        <v>0</v>
      </c>
      <c r="I9" s="259">
        <f>'пп 1'!I546</f>
        <v>0</v>
      </c>
      <c r="J9" s="319"/>
    </row>
    <row r="10" spans="1:12">
      <c r="A10" s="319"/>
      <c r="B10" s="325"/>
      <c r="C10" s="161" t="s">
        <v>14</v>
      </c>
      <c r="D10" s="259">
        <f t="shared" si="1"/>
        <v>159286.44</v>
      </c>
      <c r="E10" s="259">
        <f>'пп 1'!E547</f>
        <v>11687.5</v>
      </c>
      <c r="F10" s="259">
        <f>'пп 1'!F547</f>
        <v>65050.999999999993</v>
      </c>
      <c r="G10" s="259">
        <f>'пп 1'!G547</f>
        <v>82547.94</v>
      </c>
      <c r="H10" s="258">
        <f>'пп 1'!H547</f>
        <v>0</v>
      </c>
      <c r="I10" s="258">
        <f>'пп 1'!I547</f>
        <v>0</v>
      </c>
      <c r="J10" s="319"/>
    </row>
    <row r="11" spans="1:12">
      <c r="A11" s="319"/>
      <c r="B11" s="325"/>
      <c r="C11" s="162" t="s">
        <v>15</v>
      </c>
      <c r="D11" s="258">
        <f t="shared" si="1"/>
        <v>160329.85</v>
      </c>
      <c r="E11" s="258">
        <f>'пп 1'!E548</f>
        <v>485.6</v>
      </c>
      <c r="F11" s="258">
        <f>'пп 1'!F548</f>
        <v>43011.700000000004</v>
      </c>
      <c r="G11" s="258">
        <f>'пп 1'!G548</f>
        <v>116832.55</v>
      </c>
      <c r="H11" s="258">
        <f>'пп 1'!H548</f>
        <v>0</v>
      </c>
      <c r="I11" s="258">
        <f>'пп 1'!I548</f>
        <v>0</v>
      </c>
      <c r="J11" s="319"/>
      <c r="K11" s="175">
        <v>155500.20000000001</v>
      </c>
      <c r="L11" s="175">
        <f>SUM(D11-K11)</f>
        <v>4829.6499999999942</v>
      </c>
    </row>
    <row r="12" spans="1:12">
      <c r="A12" s="319"/>
      <c r="B12" s="325"/>
      <c r="C12" s="161" t="s">
        <v>183</v>
      </c>
      <c r="D12" s="259">
        <f t="shared" si="1"/>
        <v>87926.7</v>
      </c>
      <c r="E12" s="259">
        <f>'пп 1'!E549</f>
        <v>0</v>
      </c>
      <c r="F12" s="259">
        <f>'пп 1'!F549</f>
        <v>3416.1000000000004</v>
      </c>
      <c r="G12" s="259">
        <f>'пп 1'!G549</f>
        <v>84510.599999999991</v>
      </c>
      <c r="H12" s="259">
        <f>'пп 1'!H549</f>
        <v>0</v>
      </c>
      <c r="I12" s="259">
        <f>'пп 1'!I549</f>
        <v>0</v>
      </c>
      <c r="J12" s="319"/>
    </row>
    <row r="13" spans="1:12" ht="29.25" customHeight="1">
      <c r="A13" s="320"/>
      <c r="B13" s="326"/>
      <c r="C13" s="161" t="s">
        <v>202</v>
      </c>
      <c r="D13" s="259">
        <f t="shared" si="1"/>
        <v>90364.7</v>
      </c>
      <c r="E13" s="259">
        <f>'пп 1'!E550</f>
        <v>0</v>
      </c>
      <c r="F13" s="259">
        <f>'пп 1'!F550</f>
        <v>3416.1000000000004</v>
      </c>
      <c r="G13" s="259">
        <f>'пп 1'!G550</f>
        <v>86948.599999999991</v>
      </c>
      <c r="H13" s="259">
        <f>'пп 1'!H550</f>
        <v>0</v>
      </c>
      <c r="I13" s="259">
        <f>'пп 1'!I550</f>
        <v>0</v>
      </c>
      <c r="J13" s="320"/>
    </row>
    <row r="14" spans="1:12" ht="28.5" customHeight="1">
      <c r="A14" s="161">
        <v>2</v>
      </c>
      <c r="B14" s="321" t="s">
        <v>28</v>
      </c>
      <c r="C14" s="322"/>
      <c r="D14" s="322"/>
      <c r="E14" s="322"/>
      <c r="F14" s="322"/>
      <c r="G14" s="322"/>
      <c r="H14" s="322"/>
      <c r="I14" s="322"/>
      <c r="J14" s="323"/>
    </row>
    <row r="15" spans="1:12" ht="72.75" customHeight="1">
      <c r="A15" s="318" t="s">
        <v>249</v>
      </c>
      <c r="B15" s="324" t="s">
        <v>2</v>
      </c>
      <c r="C15" s="162" t="s">
        <v>818</v>
      </c>
      <c r="D15" s="162">
        <f>SUM(D16:D22)</f>
        <v>138562.5</v>
      </c>
      <c r="E15" s="162">
        <f t="shared" ref="E15" si="2">SUM(E16:E22)</f>
        <v>2822.6</v>
      </c>
      <c r="F15" s="162">
        <f t="shared" ref="F15" si="3">SUM(F16:F22)</f>
        <v>67650.100000000006</v>
      </c>
      <c r="G15" s="162">
        <f t="shared" ref="G15" si="4">SUM(G16:G22)</f>
        <v>66106.2</v>
      </c>
      <c r="H15" s="162">
        <f t="shared" ref="H15" si="5">SUM(H16:H22)</f>
        <v>1983.6000000000001</v>
      </c>
      <c r="I15" s="162">
        <f t="shared" ref="I15" si="6">SUM(I16:I22)</f>
        <v>0</v>
      </c>
      <c r="J15" s="318" t="s">
        <v>803</v>
      </c>
    </row>
    <row r="16" spans="1:12">
      <c r="A16" s="319"/>
      <c r="B16" s="325"/>
      <c r="C16" s="161" t="s">
        <v>11</v>
      </c>
      <c r="D16" s="161">
        <f>SUM(E16:I16)</f>
        <v>10011.5</v>
      </c>
      <c r="E16" s="161">
        <f>'пп 2'!E264</f>
        <v>0</v>
      </c>
      <c r="F16" s="161">
        <f>'пп 2'!F264</f>
        <v>5379.5</v>
      </c>
      <c r="G16" s="161">
        <f>'пп 2'!G264</f>
        <v>4632</v>
      </c>
      <c r="H16" s="161">
        <f>'пп 2'!H264</f>
        <v>0</v>
      </c>
      <c r="I16" s="161">
        <f>'пп 2'!I264</f>
        <v>0</v>
      </c>
      <c r="J16" s="319"/>
    </row>
    <row r="17" spans="1:10">
      <c r="A17" s="319"/>
      <c r="B17" s="325"/>
      <c r="C17" s="161" t="s">
        <v>12</v>
      </c>
      <c r="D17" s="161">
        <f t="shared" ref="D17:D22" si="7">SUM(E17:I17)</f>
        <v>12337.1</v>
      </c>
      <c r="E17" s="161">
        <f>'пп 2'!E265</f>
        <v>0</v>
      </c>
      <c r="F17" s="161">
        <f>'пп 2'!F265</f>
        <v>5921.3</v>
      </c>
      <c r="G17" s="161">
        <f>'пп 2'!G265</f>
        <v>6415.8</v>
      </c>
      <c r="H17" s="161">
        <f>'пп 2'!H265</f>
        <v>0</v>
      </c>
      <c r="I17" s="161">
        <f>'пп 2'!I265</f>
        <v>0</v>
      </c>
      <c r="J17" s="319"/>
    </row>
    <row r="18" spans="1:10">
      <c r="A18" s="319"/>
      <c r="B18" s="325"/>
      <c r="C18" s="161" t="s">
        <v>13</v>
      </c>
      <c r="D18" s="161">
        <f t="shared" si="7"/>
        <v>17833.800000000003</v>
      </c>
      <c r="E18" s="161">
        <f>'пп 2'!E266</f>
        <v>0</v>
      </c>
      <c r="F18" s="161">
        <f>'пп 2'!F266</f>
        <v>8314.7000000000007</v>
      </c>
      <c r="G18" s="161">
        <f>'пп 2'!G266</f>
        <v>9519.1</v>
      </c>
      <c r="H18" s="161">
        <f>'пп 2'!H266</f>
        <v>0</v>
      </c>
      <c r="I18" s="161">
        <f>'пп 2'!I266</f>
        <v>0</v>
      </c>
      <c r="J18" s="319"/>
    </row>
    <row r="19" spans="1:10">
      <c r="A19" s="319"/>
      <c r="B19" s="325"/>
      <c r="C19" s="161" t="s">
        <v>14</v>
      </c>
      <c r="D19" s="161">
        <f>SUM(E19:I19)</f>
        <v>41879.800000000003</v>
      </c>
      <c r="E19" s="161">
        <f>'пп 2'!E267</f>
        <v>2822.6</v>
      </c>
      <c r="F19" s="161">
        <f>'пп 2'!F267</f>
        <v>23652.400000000001</v>
      </c>
      <c r="G19" s="161">
        <f>'пп 2'!G267</f>
        <v>15404.8</v>
      </c>
      <c r="H19" s="162">
        <f>'пп 2'!H267</f>
        <v>0</v>
      </c>
      <c r="I19" s="162">
        <f>'пп 2'!I267</f>
        <v>0</v>
      </c>
      <c r="J19" s="319"/>
    </row>
    <row r="20" spans="1:10">
      <c r="A20" s="319"/>
      <c r="B20" s="325"/>
      <c r="C20" s="162" t="s">
        <v>15</v>
      </c>
      <c r="D20" s="163">
        <f t="shared" si="7"/>
        <v>21020.3</v>
      </c>
      <c r="E20" s="162">
        <f>'пп 2'!E268</f>
        <v>0</v>
      </c>
      <c r="F20" s="162">
        <f>'пп 2'!F268</f>
        <v>8127.4</v>
      </c>
      <c r="G20" s="162">
        <f>'пп 2'!G268</f>
        <v>12231.699999999999</v>
      </c>
      <c r="H20" s="162">
        <f>'пп 2'!H268</f>
        <v>661.2</v>
      </c>
      <c r="I20" s="162">
        <f>'пп 2'!I268</f>
        <v>0</v>
      </c>
      <c r="J20" s="319"/>
    </row>
    <row r="21" spans="1:10">
      <c r="A21" s="319"/>
      <c r="B21" s="325"/>
      <c r="C21" s="161" t="s">
        <v>183</v>
      </c>
      <c r="D21" s="161">
        <f t="shared" si="7"/>
        <v>17375</v>
      </c>
      <c r="E21" s="161">
        <f>'пп 2'!E269</f>
        <v>0</v>
      </c>
      <c r="F21" s="161">
        <f>'пп 2'!F269</f>
        <v>8127.4</v>
      </c>
      <c r="G21" s="161">
        <f>'пп 2'!G269</f>
        <v>8586.4</v>
      </c>
      <c r="H21" s="161">
        <f>'пп 2'!H269</f>
        <v>661.2</v>
      </c>
      <c r="I21" s="161">
        <f>'пп 2'!I269</f>
        <v>0</v>
      </c>
      <c r="J21" s="319"/>
    </row>
    <row r="22" spans="1:10">
      <c r="A22" s="320"/>
      <c r="B22" s="326"/>
      <c r="C22" s="161" t="s">
        <v>202</v>
      </c>
      <c r="D22" s="161">
        <f t="shared" si="7"/>
        <v>18105</v>
      </c>
      <c r="E22" s="161">
        <f>'пп 2'!E270</f>
        <v>0</v>
      </c>
      <c r="F22" s="161">
        <f>'пп 2'!F270</f>
        <v>8127.4</v>
      </c>
      <c r="G22" s="161">
        <f>'пп 2'!G270</f>
        <v>9316.4</v>
      </c>
      <c r="H22" s="161">
        <f>'пп 2'!H270</f>
        <v>661.2</v>
      </c>
      <c r="I22" s="161">
        <f>'пп 2'!I270</f>
        <v>0</v>
      </c>
      <c r="J22" s="320"/>
    </row>
    <row r="23" spans="1:10">
      <c r="A23" s="161">
        <v>3</v>
      </c>
      <c r="B23" s="321" t="s">
        <v>29</v>
      </c>
      <c r="C23" s="322"/>
      <c r="D23" s="322"/>
      <c r="E23" s="322"/>
      <c r="F23" s="322"/>
      <c r="G23" s="322"/>
      <c r="H23" s="322"/>
      <c r="I23" s="322"/>
      <c r="J23" s="323"/>
    </row>
    <row r="24" spans="1:10" ht="48.75" customHeight="1">
      <c r="A24" s="318" t="s">
        <v>52</v>
      </c>
      <c r="B24" s="324" t="s">
        <v>3</v>
      </c>
      <c r="C24" s="162" t="s">
        <v>319</v>
      </c>
      <c r="D24" s="258">
        <f>SUM(D25:D31)</f>
        <v>497286.25999999995</v>
      </c>
      <c r="E24" s="258">
        <f t="shared" ref="E24" si="8">SUM(E25:E31)</f>
        <v>36952.699999999997</v>
      </c>
      <c r="F24" s="258">
        <f t="shared" ref="F24" si="9">SUM(F25:F31)</f>
        <v>444600.4</v>
      </c>
      <c r="G24" s="258">
        <f t="shared" ref="G24" si="10">SUM(G25:G31)</f>
        <v>15733.16</v>
      </c>
      <c r="H24" s="258">
        <f t="shared" ref="H24" si="11">SUM(H25:H31)</f>
        <v>0</v>
      </c>
      <c r="I24" s="258">
        <f t="shared" ref="I24" si="12">SUM(I25:I31)</f>
        <v>0</v>
      </c>
      <c r="J24" s="318" t="s">
        <v>804</v>
      </c>
    </row>
    <row r="25" spans="1:10">
      <c r="A25" s="319"/>
      <c r="B25" s="325"/>
      <c r="C25" s="161" t="s">
        <v>11</v>
      </c>
      <c r="D25" s="259">
        <f>SUM(E25:I25)</f>
        <v>61194.1</v>
      </c>
      <c r="E25" s="259">
        <f>'пп 3'!E233</f>
        <v>4301.7</v>
      </c>
      <c r="F25" s="259">
        <f>'пп 3'!F233</f>
        <v>55841.200000000004</v>
      </c>
      <c r="G25" s="259">
        <f>'пп 3'!G233</f>
        <v>1051.2</v>
      </c>
      <c r="H25" s="259">
        <f>'пп 3'!H233</f>
        <v>0</v>
      </c>
      <c r="I25" s="259">
        <f>'пп 3'!I233</f>
        <v>0</v>
      </c>
      <c r="J25" s="319"/>
    </row>
    <row r="26" spans="1:10">
      <c r="A26" s="319"/>
      <c r="B26" s="325"/>
      <c r="C26" s="161" t="s">
        <v>12</v>
      </c>
      <c r="D26" s="259">
        <f t="shared" ref="D26:D31" si="13">SUM(E26:I26)</f>
        <v>62704.200000000004</v>
      </c>
      <c r="E26" s="259">
        <f>'пп 3'!E234</f>
        <v>5659.9</v>
      </c>
      <c r="F26" s="259">
        <f>'пп 3'!F234</f>
        <v>55904.3</v>
      </c>
      <c r="G26" s="259">
        <f>'пп 3'!G234</f>
        <v>1140</v>
      </c>
      <c r="H26" s="259">
        <f>'пп 3'!H234</f>
        <v>0</v>
      </c>
      <c r="I26" s="259">
        <f>'пп 3'!I234</f>
        <v>0</v>
      </c>
      <c r="J26" s="319"/>
    </row>
    <row r="27" spans="1:10">
      <c r="A27" s="319"/>
      <c r="B27" s="325"/>
      <c r="C27" s="161" t="s">
        <v>13</v>
      </c>
      <c r="D27" s="259">
        <f t="shared" si="13"/>
        <v>62506.400000000001</v>
      </c>
      <c r="E27" s="259">
        <f>'пп 3'!E235</f>
        <v>4570.3999999999996</v>
      </c>
      <c r="F27" s="259">
        <f>'пп 3'!F235</f>
        <v>56796</v>
      </c>
      <c r="G27" s="259">
        <f>'пп 3'!G235</f>
        <v>1140</v>
      </c>
      <c r="H27" s="259">
        <f>'пп 3'!H235</f>
        <v>0</v>
      </c>
      <c r="I27" s="259">
        <f>'пп 3'!I235</f>
        <v>0</v>
      </c>
      <c r="J27" s="319"/>
    </row>
    <row r="28" spans="1:10">
      <c r="A28" s="319"/>
      <c r="B28" s="325"/>
      <c r="C28" s="161" t="s">
        <v>14</v>
      </c>
      <c r="D28" s="259">
        <f t="shared" si="13"/>
        <v>69697</v>
      </c>
      <c r="E28" s="259">
        <f>'пп 3'!E236</f>
        <v>4837</v>
      </c>
      <c r="F28" s="259">
        <f>'пп 3'!F236</f>
        <v>62631.7</v>
      </c>
      <c r="G28" s="259">
        <f>'пп 3'!G236</f>
        <v>2228.3000000000002</v>
      </c>
      <c r="H28" s="258">
        <f>'пп 3'!H236</f>
        <v>0</v>
      </c>
      <c r="I28" s="258">
        <f>'пп 3'!I236</f>
        <v>0</v>
      </c>
      <c r="J28" s="319"/>
    </row>
    <row r="29" spans="1:10">
      <c r="A29" s="319"/>
      <c r="B29" s="325"/>
      <c r="C29" s="162" t="s">
        <v>15</v>
      </c>
      <c r="D29" s="258">
        <f t="shared" si="13"/>
        <v>77572.399999999994</v>
      </c>
      <c r="E29" s="258">
        <f>'пп 3'!E237</f>
        <v>4704.3</v>
      </c>
      <c r="F29" s="258">
        <f>'пп 3'!F237</f>
        <v>69392.399999999994</v>
      </c>
      <c r="G29" s="258">
        <f>'пп 3'!G237</f>
        <v>3475.7</v>
      </c>
      <c r="H29" s="258">
        <f>'пп 3'!H237</f>
        <v>0</v>
      </c>
      <c r="I29" s="258">
        <f>'пп 3'!I237</f>
        <v>0</v>
      </c>
      <c r="J29" s="319"/>
    </row>
    <row r="30" spans="1:10">
      <c r="A30" s="319"/>
      <c r="B30" s="325"/>
      <c r="C30" s="161" t="s">
        <v>183</v>
      </c>
      <c r="D30" s="259">
        <f t="shared" si="13"/>
        <v>81671.87999999999</v>
      </c>
      <c r="E30" s="259">
        <f>'пп 3'!E238</f>
        <v>6410.5</v>
      </c>
      <c r="F30" s="259">
        <f>'пп 3'!F238</f>
        <v>72017.399999999994</v>
      </c>
      <c r="G30" s="259">
        <f>'пп 3'!G238</f>
        <v>3243.98</v>
      </c>
      <c r="H30" s="259">
        <f>'пп 3'!H238</f>
        <v>0</v>
      </c>
      <c r="I30" s="259">
        <f>'пп 3'!I238</f>
        <v>0</v>
      </c>
      <c r="J30" s="319"/>
    </row>
    <row r="31" spans="1:10">
      <c r="A31" s="320"/>
      <c r="B31" s="326"/>
      <c r="C31" s="161" t="s">
        <v>202</v>
      </c>
      <c r="D31" s="259">
        <f t="shared" si="13"/>
        <v>81940.279999999984</v>
      </c>
      <c r="E31" s="259">
        <f>'пп 3'!E239</f>
        <v>6468.9</v>
      </c>
      <c r="F31" s="259">
        <f>'пп 3'!F239</f>
        <v>72017.399999999994</v>
      </c>
      <c r="G31" s="259">
        <f>'пп 3'!G239</f>
        <v>3453.98</v>
      </c>
      <c r="H31" s="259">
        <f>'пп 3'!H239</f>
        <v>0</v>
      </c>
      <c r="I31" s="259">
        <f>'пп 3'!I239</f>
        <v>0</v>
      </c>
      <c r="J31" s="320"/>
    </row>
    <row r="32" spans="1:10">
      <c r="A32" s="161">
        <v>4</v>
      </c>
      <c r="B32" s="321" t="s">
        <v>30</v>
      </c>
      <c r="C32" s="322"/>
      <c r="D32" s="322"/>
      <c r="E32" s="322"/>
      <c r="F32" s="322"/>
      <c r="G32" s="322"/>
      <c r="H32" s="322"/>
      <c r="I32" s="322"/>
      <c r="J32" s="323"/>
    </row>
    <row r="33" spans="1:10" ht="28.5">
      <c r="A33" s="318" t="s">
        <v>65</v>
      </c>
      <c r="B33" s="324" t="s">
        <v>4</v>
      </c>
      <c r="C33" s="162" t="s">
        <v>319</v>
      </c>
      <c r="D33" s="163">
        <f>SUM(D34:D40)</f>
        <v>1878.5</v>
      </c>
      <c r="E33" s="163">
        <f t="shared" ref="E33" si="14">SUM(E34:E40)</f>
        <v>0</v>
      </c>
      <c r="F33" s="163">
        <f t="shared" ref="F33" si="15">SUM(F34:F40)</f>
        <v>0</v>
      </c>
      <c r="G33" s="163">
        <f t="shared" ref="G33" si="16">SUM(G34:G40)</f>
        <v>1878.5</v>
      </c>
      <c r="H33" s="163">
        <f t="shared" ref="H33" si="17">SUM(H34:H40)</f>
        <v>0</v>
      </c>
      <c r="I33" s="163">
        <f t="shared" ref="I33" si="18">SUM(I34:I40)</f>
        <v>0</v>
      </c>
      <c r="J33" s="318" t="s">
        <v>397</v>
      </c>
    </row>
    <row r="34" spans="1:10">
      <c r="A34" s="319"/>
      <c r="B34" s="325"/>
      <c r="C34" s="161" t="s">
        <v>11</v>
      </c>
      <c r="D34" s="166">
        <f>SUM(E34:I34)</f>
        <v>249</v>
      </c>
      <c r="E34" s="166">
        <f>'пп 4'!E164</f>
        <v>0</v>
      </c>
      <c r="F34" s="166">
        <f>'пп 4'!F164</f>
        <v>0</v>
      </c>
      <c r="G34" s="166">
        <f>'пп 4'!G164</f>
        <v>249</v>
      </c>
      <c r="H34" s="166">
        <f>'пп 4'!H164</f>
        <v>0</v>
      </c>
      <c r="I34" s="166">
        <f>'пп 4'!I164</f>
        <v>0</v>
      </c>
      <c r="J34" s="319"/>
    </row>
    <row r="35" spans="1:10">
      <c r="A35" s="319"/>
      <c r="B35" s="325"/>
      <c r="C35" s="161" t="s">
        <v>12</v>
      </c>
      <c r="D35" s="166">
        <f t="shared" ref="D35:D40" si="19">SUM(E35:I35)</f>
        <v>459</v>
      </c>
      <c r="E35" s="166">
        <f>'пп 4'!E165</f>
        <v>0</v>
      </c>
      <c r="F35" s="166">
        <f>'пп 4'!F165</f>
        <v>0</v>
      </c>
      <c r="G35" s="166">
        <f>'пп 4'!G165</f>
        <v>459</v>
      </c>
      <c r="H35" s="166">
        <f>'пп 4'!H165</f>
        <v>0</v>
      </c>
      <c r="I35" s="166">
        <f>'пп 4'!I165</f>
        <v>0</v>
      </c>
      <c r="J35" s="319"/>
    </row>
    <row r="36" spans="1:10">
      <c r="A36" s="319"/>
      <c r="B36" s="325"/>
      <c r="C36" s="161" t="s">
        <v>13</v>
      </c>
      <c r="D36" s="166">
        <f t="shared" si="19"/>
        <v>296</v>
      </c>
      <c r="E36" s="166">
        <f>'пп 4'!E166</f>
        <v>0</v>
      </c>
      <c r="F36" s="166">
        <f>'пп 4'!F166</f>
        <v>0</v>
      </c>
      <c r="G36" s="166">
        <f>'пп 4'!G166</f>
        <v>296</v>
      </c>
      <c r="H36" s="166">
        <f>'пп 4'!H166</f>
        <v>0</v>
      </c>
      <c r="I36" s="166">
        <f>'пп 4'!I166</f>
        <v>0</v>
      </c>
      <c r="J36" s="319"/>
    </row>
    <row r="37" spans="1:10">
      <c r="A37" s="319"/>
      <c r="B37" s="325"/>
      <c r="C37" s="161" t="s">
        <v>14</v>
      </c>
      <c r="D37" s="166">
        <f t="shared" si="19"/>
        <v>308.5</v>
      </c>
      <c r="E37" s="166">
        <f>'пп 4'!E167</f>
        <v>0</v>
      </c>
      <c r="F37" s="166">
        <f>'пп 4'!F167</f>
        <v>0</v>
      </c>
      <c r="G37" s="166">
        <f>'пп 4'!G167</f>
        <v>308.5</v>
      </c>
      <c r="H37" s="163">
        <f>'пп 4'!H167</f>
        <v>0</v>
      </c>
      <c r="I37" s="163">
        <f>'пп 4'!I167</f>
        <v>0</v>
      </c>
      <c r="J37" s="319"/>
    </row>
    <row r="38" spans="1:10">
      <c r="A38" s="319"/>
      <c r="B38" s="325"/>
      <c r="C38" s="162" t="s">
        <v>15</v>
      </c>
      <c r="D38" s="163">
        <f t="shared" si="19"/>
        <v>298</v>
      </c>
      <c r="E38" s="163">
        <f>'пп 4'!E168</f>
        <v>0</v>
      </c>
      <c r="F38" s="163">
        <f>'пп 4'!F168</f>
        <v>0</v>
      </c>
      <c r="G38" s="163">
        <f>'пп 4'!G168</f>
        <v>298</v>
      </c>
      <c r="H38" s="163">
        <f>'пп 4'!H168</f>
        <v>0</v>
      </c>
      <c r="I38" s="163">
        <f>'пп 4'!I168</f>
        <v>0</v>
      </c>
      <c r="J38" s="319"/>
    </row>
    <row r="39" spans="1:10">
      <c r="A39" s="319"/>
      <c r="B39" s="325"/>
      <c r="C39" s="161" t="s">
        <v>183</v>
      </c>
      <c r="D39" s="166">
        <f t="shared" si="19"/>
        <v>134</v>
      </c>
      <c r="E39" s="166">
        <f>'пп 4'!E169</f>
        <v>0</v>
      </c>
      <c r="F39" s="166">
        <f>'пп 4'!F169</f>
        <v>0</v>
      </c>
      <c r="G39" s="166">
        <f>'пп 4'!G169</f>
        <v>134</v>
      </c>
      <c r="H39" s="166">
        <f>'пп 4'!H169</f>
        <v>0</v>
      </c>
      <c r="I39" s="166">
        <f>'пп 4'!I169</f>
        <v>0</v>
      </c>
      <c r="J39" s="319"/>
    </row>
    <row r="40" spans="1:10">
      <c r="A40" s="320"/>
      <c r="B40" s="326"/>
      <c r="C40" s="161" t="s">
        <v>202</v>
      </c>
      <c r="D40" s="166">
        <f t="shared" si="19"/>
        <v>134</v>
      </c>
      <c r="E40" s="166">
        <f>'пп 4'!E170</f>
        <v>0</v>
      </c>
      <c r="F40" s="166">
        <f>'пп 4'!F170</f>
        <v>0</v>
      </c>
      <c r="G40" s="166">
        <f>'пп 4'!G170</f>
        <v>134</v>
      </c>
      <c r="H40" s="166">
        <f>'пп 4'!H170</f>
        <v>0</v>
      </c>
      <c r="I40" s="166">
        <f>'пп 4'!I170</f>
        <v>0</v>
      </c>
      <c r="J40" s="320"/>
    </row>
    <row r="41" spans="1:10" s="173" customFormat="1" ht="28.5">
      <c r="A41" s="330"/>
      <c r="B41" s="327" t="s">
        <v>31</v>
      </c>
      <c r="C41" s="162" t="s">
        <v>319</v>
      </c>
      <c r="D41" s="163">
        <f>SUM(D42:D48)</f>
        <v>1446921.25</v>
      </c>
      <c r="E41" s="163">
        <f t="shared" ref="E41" si="20">SUM(E42:E48)</f>
        <v>52942.6</v>
      </c>
      <c r="F41" s="163">
        <f t="shared" ref="F41" si="21">SUM(F42:F48)</f>
        <v>775289.8</v>
      </c>
      <c r="G41" s="163">
        <f t="shared" ref="G41" si="22">SUM(G42:G48)</f>
        <v>616705.25</v>
      </c>
      <c r="H41" s="163">
        <f t="shared" ref="H41" si="23">SUM(H42:H48)</f>
        <v>1983.6000000000001</v>
      </c>
      <c r="I41" s="163">
        <f t="shared" ref="I41" si="24">SUM(I42:I48)</f>
        <v>0</v>
      </c>
      <c r="J41" s="330"/>
    </row>
    <row r="42" spans="1:10" s="173" customFormat="1">
      <c r="A42" s="331"/>
      <c r="B42" s="328"/>
      <c r="C42" s="161" t="s">
        <v>11</v>
      </c>
      <c r="D42" s="166">
        <f>SUM(E42:I42)</f>
        <v>152252.59999999998</v>
      </c>
      <c r="E42" s="166">
        <f>E7+E16+E25+E34</f>
        <v>4539.3999999999996</v>
      </c>
      <c r="F42" s="166">
        <f t="shared" ref="F42:I42" si="25">F7+F16+F25+F34</f>
        <v>90714.3</v>
      </c>
      <c r="G42" s="166">
        <f t="shared" si="25"/>
        <v>56998.899999999994</v>
      </c>
      <c r="H42" s="166">
        <f t="shared" si="25"/>
        <v>0</v>
      </c>
      <c r="I42" s="166">
        <f t="shared" si="25"/>
        <v>0</v>
      </c>
      <c r="J42" s="331"/>
    </row>
    <row r="43" spans="1:10" s="173" customFormat="1">
      <c r="A43" s="331"/>
      <c r="B43" s="328"/>
      <c r="C43" s="161" t="s">
        <v>12</v>
      </c>
      <c r="D43" s="166">
        <f t="shared" ref="D43:D48" si="26">SUM(E43:I43)</f>
        <v>185498</v>
      </c>
      <c r="E43" s="166">
        <f t="shared" ref="E43:I43" si="27">E8+E17+E26+E35</f>
        <v>5852</v>
      </c>
      <c r="F43" s="166">
        <f t="shared" si="27"/>
        <v>113542</v>
      </c>
      <c r="G43" s="166">
        <f t="shared" si="27"/>
        <v>66104</v>
      </c>
      <c r="H43" s="166">
        <f t="shared" si="27"/>
        <v>0</v>
      </c>
      <c r="I43" s="166">
        <f t="shared" si="27"/>
        <v>0</v>
      </c>
      <c r="J43" s="331"/>
    </row>
    <row r="44" spans="1:10" s="173" customFormat="1" ht="15.75">
      <c r="A44" s="331"/>
      <c r="B44" s="328"/>
      <c r="C44" s="161" t="s">
        <v>13</v>
      </c>
      <c r="D44" s="51">
        <f t="shared" si="26"/>
        <v>201126.79999999996</v>
      </c>
      <c r="E44" s="51">
        <f t="shared" ref="E44:I44" si="28">E9+E18+E27+E36</f>
        <v>5134.7999999999993</v>
      </c>
      <c r="F44" s="51">
        <f t="shared" si="28"/>
        <v>132045.09999999998</v>
      </c>
      <c r="G44" s="51">
        <f t="shared" si="28"/>
        <v>63946.9</v>
      </c>
      <c r="H44" s="51">
        <f t="shared" si="28"/>
        <v>0</v>
      </c>
      <c r="I44" s="51">
        <f t="shared" si="28"/>
        <v>0</v>
      </c>
      <c r="J44" s="331"/>
    </row>
    <row r="45" spans="1:10" s="173" customFormat="1" ht="15.75">
      <c r="A45" s="331"/>
      <c r="B45" s="328"/>
      <c r="C45" s="161" t="s">
        <v>14</v>
      </c>
      <c r="D45" s="51">
        <f t="shared" si="26"/>
        <v>271171.74</v>
      </c>
      <c r="E45" s="51">
        <f t="shared" ref="E45:I45" si="29">E10+E19+E28+E37</f>
        <v>19347.099999999999</v>
      </c>
      <c r="F45" s="51">
        <f t="shared" si="29"/>
        <v>151335.09999999998</v>
      </c>
      <c r="G45" s="51">
        <f t="shared" si="29"/>
        <v>100489.54000000001</v>
      </c>
      <c r="H45" s="77">
        <f t="shared" si="29"/>
        <v>0</v>
      </c>
      <c r="I45" s="77">
        <f t="shared" si="29"/>
        <v>0</v>
      </c>
      <c r="J45" s="331"/>
    </row>
    <row r="46" spans="1:10" s="173" customFormat="1" ht="15.75">
      <c r="A46" s="331"/>
      <c r="B46" s="328"/>
      <c r="C46" s="162" t="s">
        <v>15</v>
      </c>
      <c r="D46" s="77">
        <f t="shared" si="26"/>
        <v>259220.55000000002</v>
      </c>
      <c r="E46" s="77">
        <f t="shared" ref="E46:I46" si="30">E11+E20+E29+E38</f>
        <v>5189.9000000000005</v>
      </c>
      <c r="F46" s="77">
        <f t="shared" si="30"/>
        <v>120531.5</v>
      </c>
      <c r="G46" s="77">
        <f t="shared" si="30"/>
        <v>132837.95000000001</v>
      </c>
      <c r="H46" s="77">
        <f t="shared" si="30"/>
        <v>661.2</v>
      </c>
      <c r="I46" s="77">
        <f t="shared" si="30"/>
        <v>0</v>
      </c>
      <c r="J46" s="331"/>
    </row>
    <row r="47" spans="1:10" s="173" customFormat="1" ht="15.75">
      <c r="A47" s="331"/>
      <c r="B47" s="328"/>
      <c r="C47" s="161" t="s">
        <v>183</v>
      </c>
      <c r="D47" s="51">
        <f t="shared" si="26"/>
        <v>187107.58</v>
      </c>
      <c r="E47" s="51">
        <f t="shared" ref="E47:I47" si="31">E12+E21+E30+E39</f>
        <v>6410.5</v>
      </c>
      <c r="F47" s="51">
        <f t="shared" si="31"/>
        <v>83560.899999999994</v>
      </c>
      <c r="G47" s="51">
        <f t="shared" si="31"/>
        <v>96474.979999999981</v>
      </c>
      <c r="H47" s="51">
        <f t="shared" si="31"/>
        <v>661.2</v>
      </c>
      <c r="I47" s="51">
        <f t="shared" si="31"/>
        <v>0</v>
      </c>
      <c r="J47" s="331"/>
    </row>
    <row r="48" spans="1:10" s="173" customFormat="1" ht="15.75">
      <c r="A48" s="332"/>
      <c r="B48" s="329"/>
      <c r="C48" s="161" t="s">
        <v>202</v>
      </c>
      <c r="D48" s="51">
        <f t="shared" si="26"/>
        <v>190543.97999999998</v>
      </c>
      <c r="E48" s="51">
        <f t="shared" ref="E48:I48" si="32">E13+E22+E31+E40</f>
        <v>6468.9</v>
      </c>
      <c r="F48" s="51">
        <f t="shared" si="32"/>
        <v>83560.899999999994</v>
      </c>
      <c r="G48" s="51">
        <f t="shared" si="32"/>
        <v>99852.979999999981</v>
      </c>
      <c r="H48" s="51">
        <f t="shared" si="32"/>
        <v>661.2</v>
      </c>
      <c r="I48" s="51">
        <f t="shared" si="32"/>
        <v>0</v>
      </c>
      <c r="J48" s="332"/>
    </row>
    <row r="49" spans="3:10">
      <c r="C49" s="120"/>
      <c r="D49" s="120"/>
      <c r="E49" s="120"/>
      <c r="F49" s="120"/>
      <c r="G49" s="120"/>
      <c r="H49" s="120"/>
      <c r="I49" s="120"/>
    </row>
    <row r="60" spans="3:10">
      <c r="D60" s="122"/>
      <c r="E60" s="122"/>
      <c r="F60" s="122"/>
      <c r="G60" s="122"/>
      <c r="H60" s="122"/>
      <c r="I60" s="122"/>
      <c r="J60" s="122"/>
    </row>
    <row r="61" spans="3:10">
      <c r="D61" s="122"/>
      <c r="E61" s="122"/>
      <c r="F61" s="122"/>
      <c r="G61" s="122"/>
      <c r="H61" s="122"/>
      <c r="I61" s="122"/>
      <c r="J61" s="122"/>
    </row>
    <row r="62" spans="3:10">
      <c r="D62" s="122"/>
      <c r="E62" s="122"/>
      <c r="F62" s="122"/>
      <c r="G62" s="122"/>
      <c r="H62" s="122"/>
      <c r="I62" s="122"/>
      <c r="J62" s="122"/>
    </row>
    <row r="63" spans="3:10">
      <c r="D63" s="122"/>
      <c r="E63" s="122"/>
      <c r="F63" s="122"/>
      <c r="G63" s="122"/>
      <c r="H63" s="122"/>
      <c r="I63" s="122"/>
      <c r="J63" s="122"/>
    </row>
    <row r="64" spans="3:10">
      <c r="D64" s="122"/>
      <c r="E64" s="122"/>
      <c r="F64" s="122"/>
      <c r="G64" s="122"/>
      <c r="H64" s="122"/>
      <c r="I64" s="122"/>
      <c r="J64" s="122"/>
    </row>
    <row r="65" spans="4:10">
      <c r="D65" s="122"/>
      <c r="E65" s="122"/>
      <c r="F65" s="122"/>
      <c r="G65" s="122"/>
      <c r="H65" s="122"/>
      <c r="I65" s="122"/>
      <c r="J65" s="122"/>
    </row>
  </sheetData>
  <mergeCells count="26">
    <mergeCell ref="A2:J2"/>
    <mergeCell ref="J3:J4"/>
    <mergeCell ref="B5:J5"/>
    <mergeCell ref="A6:A13"/>
    <mergeCell ref="B6:B13"/>
    <mergeCell ref="J6:J13"/>
    <mergeCell ref="A3:A4"/>
    <mergeCell ref="E3:I3"/>
    <mergeCell ref="B3:B4"/>
    <mergeCell ref="C3:C4"/>
    <mergeCell ref="D3:D4"/>
    <mergeCell ref="A15:A22"/>
    <mergeCell ref="B14:J14"/>
    <mergeCell ref="B15:B22"/>
    <mergeCell ref="J15:J22"/>
    <mergeCell ref="B41:B48"/>
    <mergeCell ref="A41:A48"/>
    <mergeCell ref="J41:J48"/>
    <mergeCell ref="B23:J23"/>
    <mergeCell ref="A24:A31"/>
    <mergeCell ref="B24:B31"/>
    <mergeCell ref="J24:J31"/>
    <mergeCell ref="B32:J32"/>
    <mergeCell ref="B33:B40"/>
    <mergeCell ref="A33:A40"/>
    <mergeCell ref="J33:J40"/>
  </mergeCells>
  <pageMargins left="0.15572916666666667" right="0.11510416666666666" top="0.75" bottom="0.75" header="0.3" footer="0.3"/>
  <pageSetup paperSize="9" scale="71" firstPageNumber="7" orientation="portrait" useFirstPageNumber="1" r:id="rId1"/>
  <headerFooter>
    <oddHeader>&amp;C&amp;12&amp;P</oddHeader>
  </headerFooter>
</worksheet>
</file>

<file path=xl/worksheets/sheet5.xml><?xml version="1.0" encoding="utf-8"?>
<worksheet xmlns="http://schemas.openxmlformats.org/spreadsheetml/2006/main" xmlns:r="http://schemas.openxmlformats.org/officeDocument/2006/relationships">
  <sheetPr>
    <pageSetUpPr fitToPage="1"/>
  </sheetPr>
  <dimension ref="A1:O1206"/>
  <sheetViews>
    <sheetView zoomScaleSheetLayoutView="100" workbookViewId="0">
      <pane xSplit="1" ySplit="6" topLeftCell="B175" activePane="bottomRight" state="frozen"/>
      <selection pane="topRight" activeCell="B1" sqref="B1"/>
      <selection pane="bottomLeft" activeCell="A7" sqref="A7"/>
      <selection pane="bottomRight" activeCell="A179" sqref="A179:A186"/>
    </sheetView>
  </sheetViews>
  <sheetFormatPr defaultColWidth="9.28515625" defaultRowHeight="15"/>
  <cols>
    <col min="1" max="1" width="8.5703125" style="241" customWidth="1"/>
    <col min="2" max="2" width="40.140625" style="105" customWidth="1"/>
    <col min="3" max="3" width="12.5703125" style="103" customWidth="1"/>
    <col min="4" max="4" width="15.42578125" style="101" customWidth="1"/>
    <col min="5" max="5" width="15" style="101" customWidth="1"/>
    <col min="6" max="6" width="13" style="101" customWidth="1"/>
    <col min="7" max="7" width="14.140625" style="101" customWidth="1"/>
    <col min="8" max="8" width="15.140625" style="104" customWidth="1"/>
    <col min="9" max="10" width="18.28515625" style="104" customWidth="1"/>
    <col min="11" max="11" width="10.7109375" style="106" bestFit="1" customWidth="1"/>
    <col min="12" max="13" width="9.28515625" style="106"/>
    <col min="14" max="14" width="12" style="106" bestFit="1" customWidth="1"/>
    <col min="15" max="15" width="9.5703125" style="106" bestFit="1" customWidth="1"/>
    <col min="16" max="16384" width="9.28515625" style="106"/>
  </cols>
  <sheetData>
    <row r="1" spans="1:10" ht="12.75" customHeight="1">
      <c r="A1" s="362" t="s">
        <v>819</v>
      </c>
      <c r="B1" s="363"/>
      <c r="C1" s="363"/>
      <c r="D1" s="363"/>
      <c r="E1" s="363"/>
      <c r="F1" s="363"/>
      <c r="G1" s="363"/>
      <c r="H1" s="363"/>
      <c r="I1" s="363"/>
      <c r="J1" s="363"/>
    </row>
    <row r="2" spans="1:10" ht="35.25" customHeight="1">
      <c r="A2" s="363"/>
      <c r="B2" s="363"/>
      <c r="C2" s="363"/>
      <c r="D2" s="363"/>
      <c r="E2" s="363"/>
      <c r="F2" s="363"/>
      <c r="G2" s="363"/>
      <c r="H2" s="363"/>
      <c r="I2" s="363"/>
      <c r="J2" s="363"/>
    </row>
    <row r="3" spans="1:10" ht="11.25" customHeight="1">
      <c r="A3" s="78"/>
      <c r="B3" s="79"/>
      <c r="C3" s="80"/>
      <c r="D3" s="81"/>
      <c r="E3" s="81"/>
      <c r="F3" s="81"/>
      <c r="G3" s="81"/>
      <c r="H3" s="225"/>
      <c r="I3" s="225"/>
      <c r="J3" s="225"/>
    </row>
    <row r="4" spans="1:10" s="103" customFormat="1" ht="66" customHeight="1">
      <c r="A4" s="340" t="s">
        <v>407</v>
      </c>
      <c r="B4" s="324" t="s">
        <v>34</v>
      </c>
      <c r="C4" s="318" t="s">
        <v>35</v>
      </c>
      <c r="D4" s="364" t="s">
        <v>188</v>
      </c>
      <c r="E4" s="366" t="s">
        <v>36</v>
      </c>
      <c r="F4" s="367"/>
      <c r="G4" s="367"/>
      <c r="H4" s="367"/>
      <c r="I4" s="367"/>
      <c r="J4" s="368"/>
    </row>
    <row r="5" spans="1:10" s="103" customFormat="1" ht="95.25" customHeight="1">
      <c r="A5" s="342"/>
      <c r="B5" s="326"/>
      <c r="C5" s="320"/>
      <c r="D5" s="365"/>
      <c r="E5" s="222" t="s">
        <v>37</v>
      </c>
      <c r="F5" s="222" t="s">
        <v>38</v>
      </c>
      <c r="G5" s="222" t="s">
        <v>39</v>
      </c>
      <c r="H5" s="205" t="s">
        <v>584</v>
      </c>
      <c r="I5" s="251" t="s">
        <v>594</v>
      </c>
      <c r="J5" s="251" t="s">
        <v>251</v>
      </c>
    </row>
    <row r="6" spans="1:10" s="103" customFormat="1">
      <c r="A6" s="223">
        <v>1</v>
      </c>
      <c r="B6" s="226">
        <v>2</v>
      </c>
      <c r="C6" s="47">
        <v>3</v>
      </c>
      <c r="D6" s="47">
        <v>4</v>
      </c>
      <c r="E6" s="47">
        <v>5</v>
      </c>
      <c r="F6" s="47">
        <v>6</v>
      </c>
      <c r="G6" s="47">
        <v>7</v>
      </c>
      <c r="H6" s="205">
        <v>8</v>
      </c>
      <c r="I6" s="251">
        <v>9</v>
      </c>
      <c r="J6" s="205">
        <v>9</v>
      </c>
    </row>
    <row r="7" spans="1:10">
      <c r="A7" s="223"/>
      <c r="B7" s="321" t="s">
        <v>595</v>
      </c>
      <c r="C7" s="322"/>
      <c r="D7" s="322"/>
      <c r="E7" s="322"/>
      <c r="F7" s="322"/>
      <c r="G7" s="322"/>
      <c r="H7" s="323"/>
      <c r="I7" s="257"/>
      <c r="J7" s="224"/>
    </row>
    <row r="8" spans="1:10" ht="31.5" customHeight="1">
      <c r="A8" s="223">
        <v>1</v>
      </c>
      <c r="B8" s="321" t="s">
        <v>40</v>
      </c>
      <c r="C8" s="322"/>
      <c r="D8" s="322"/>
      <c r="E8" s="322"/>
      <c r="F8" s="322"/>
      <c r="G8" s="322"/>
      <c r="H8" s="323"/>
      <c r="I8" s="257"/>
      <c r="J8" s="224"/>
    </row>
    <row r="9" spans="1:10" ht="28.5">
      <c r="A9" s="340" t="s">
        <v>33</v>
      </c>
      <c r="B9" s="324" t="s">
        <v>181</v>
      </c>
      <c r="C9" s="206" t="s">
        <v>319</v>
      </c>
      <c r="D9" s="207">
        <f>SUM(D10:D16)</f>
        <v>39607.19999999999</v>
      </c>
      <c r="E9" s="207">
        <f>SUM(E10:E16)</f>
        <v>23296.199999999997</v>
      </c>
      <c r="F9" s="207">
        <f t="shared" ref="F9:J9" si="0">SUM(F10:F16)</f>
        <v>0</v>
      </c>
      <c r="G9" s="207">
        <f t="shared" si="0"/>
        <v>0</v>
      </c>
      <c r="H9" s="207">
        <f t="shared" si="0"/>
        <v>16311.000000000002</v>
      </c>
      <c r="I9" s="252">
        <f t="shared" ref="I9" si="1">SUM(I10:I16)</f>
        <v>0</v>
      </c>
      <c r="J9" s="207">
        <f t="shared" si="0"/>
        <v>0</v>
      </c>
    </row>
    <row r="10" spans="1:10">
      <c r="A10" s="341"/>
      <c r="B10" s="325"/>
      <c r="C10" s="205" t="s">
        <v>11</v>
      </c>
      <c r="D10" s="222">
        <f t="shared" ref="D10:D16" si="2">SUM(E10:H10)</f>
        <v>5630.9000000000005</v>
      </c>
      <c r="E10" s="222">
        <f t="shared" ref="E10:J16" si="3">E18+E26+E34+E42</f>
        <v>5630.9000000000005</v>
      </c>
      <c r="F10" s="222">
        <f t="shared" si="3"/>
        <v>0</v>
      </c>
      <c r="G10" s="222">
        <f t="shared" si="3"/>
        <v>0</v>
      </c>
      <c r="H10" s="222">
        <f t="shared" si="3"/>
        <v>0</v>
      </c>
      <c r="I10" s="256">
        <f t="shared" ref="I10" si="4">I18+I26+I34+I42</f>
        <v>0</v>
      </c>
      <c r="J10" s="222">
        <f t="shared" si="3"/>
        <v>0</v>
      </c>
    </row>
    <row r="11" spans="1:10">
      <c r="A11" s="341"/>
      <c r="B11" s="325"/>
      <c r="C11" s="205" t="s">
        <v>12</v>
      </c>
      <c r="D11" s="222">
        <f t="shared" si="2"/>
        <v>8344.4</v>
      </c>
      <c r="E11" s="222">
        <f t="shared" si="3"/>
        <v>8344.4</v>
      </c>
      <c r="F11" s="222">
        <f t="shared" si="3"/>
        <v>0</v>
      </c>
      <c r="G11" s="222">
        <f t="shared" si="3"/>
        <v>0</v>
      </c>
      <c r="H11" s="222">
        <f t="shared" si="3"/>
        <v>0</v>
      </c>
      <c r="I11" s="256">
        <f t="shared" ref="I11" si="5">I19+I27+I35+I43</f>
        <v>0</v>
      </c>
      <c r="J11" s="222">
        <f t="shared" si="3"/>
        <v>0</v>
      </c>
    </row>
    <row r="12" spans="1:10">
      <c r="A12" s="341"/>
      <c r="B12" s="325"/>
      <c r="C12" s="205" t="s">
        <v>13</v>
      </c>
      <c r="D12" s="222">
        <f t="shared" si="2"/>
        <v>9320.9</v>
      </c>
      <c r="E12" s="222">
        <f t="shared" si="3"/>
        <v>9320.9</v>
      </c>
      <c r="F12" s="222">
        <f t="shared" si="3"/>
        <v>0</v>
      </c>
      <c r="G12" s="222">
        <f t="shared" si="3"/>
        <v>0</v>
      </c>
      <c r="H12" s="222">
        <f t="shared" si="3"/>
        <v>0</v>
      </c>
      <c r="I12" s="256">
        <f t="shared" ref="I12" si="6">I20+I28+I36+I44</f>
        <v>0</v>
      </c>
      <c r="J12" s="222">
        <f t="shared" si="3"/>
        <v>0</v>
      </c>
    </row>
    <row r="13" spans="1:10">
      <c r="A13" s="341"/>
      <c r="B13" s="325"/>
      <c r="C13" s="205" t="s">
        <v>14</v>
      </c>
      <c r="D13" s="222">
        <f t="shared" si="2"/>
        <v>9040.5</v>
      </c>
      <c r="E13" s="222">
        <f>E21+E29+E37+E45</f>
        <v>0</v>
      </c>
      <c r="F13" s="222">
        <f t="shared" si="3"/>
        <v>0</v>
      </c>
      <c r="G13" s="222">
        <f t="shared" si="3"/>
        <v>0</v>
      </c>
      <c r="H13" s="222">
        <f>H21+H29+H37+H45</f>
        <v>9040.5</v>
      </c>
      <c r="I13" s="256">
        <f>I21+I29+I37+I45</f>
        <v>0</v>
      </c>
      <c r="J13" s="222">
        <f>J21+J29+J37+J45</f>
        <v>0</v>
      </c>
    </row>
    <row r="14" spans="1:10">
      <c r="A14" s="341"/>
      <c r="B14" s="325"/>
      <c r="C14" s="206" t="s">
        <v>15</v>
      </c>
      <c r="D14" s="207">
        <f t="shared" si="2"/>
        <v>4785.1000000000004</v>
      </c>
      <c r="E14" s="207">
        <f t="shared" si="3"/>
        <v>0</v>
      </c>
      <c r="F14" s="207">
        <f t="shared" si="3"/>
        <v>0</v>
      </c>
      <c r="G14" s="207">
        <f t="shared" si="3"/>
        <v>0</v>
      </c>
      <c r="H14" s="207">
        <f>H22+H30+H38+H46</f>
        <v>4785.1000000000004</v>
      </c>
      <c r="I14" s="252">
        <f t="shared" ref="I14" si="7">I22+I30+I38+I46</f>
        <v>0</v>
      </c>
      <c r="J14" s="207">
        <f t="shared" si="3"/>
        <v>0</v>
      </c>
    </row>
    <row r="15" spans="1:10" ht="30">
      <c r="A15" s="341"/>
      <c r="B15" s="325"/>
      <c r="C15" s="205" t="s">
        <v>404</v>
      </c>
      <c r="D15" s="222">
        <f t="shared" si="2"/>
        <v>1242.7</v>
      </c>
      <c r="E15" s="222">
        <f t="shared" si="3"/>
        <v>0</v>
      </c>
      <c r="F15" s="222">
        <f t="shared" si="3"/>
        <v>0</v>
      </c>
      <c r="G15" s="222">
        <f t="shared" si="3"/>
        <v>0</v>
      </c>
      <c r="H15" s="222">
        <f t="shared" si="3"/>
        <v>1242.7</v>
      </c>
      <c r="I15" s="256">
        <f t="shared" ref="I15" si="8">I23+I31+I39+I47</f>
        <v>0</v>
      </c>
      <c r="J15" s="222">
        <f t="shared" si="3"/>
        <v>0</v>
      </c>
    </row>
    <row r="16" spans="1:10" ht="30">
      <c r="A16" s="342"/>
      <c r="B16" s="326"/>
      <c r="C16" s="205" t="s">
        <v>405</v>
      </c>
      <c r="D16" s="222">
        <f t="shared" si="2"/>
        <v>1242.7</v>
      </c>
      <c r="E16" s="222">
        <f t="shared" si="3"/>
        <v>0</v>
      </c>
      <c r="F16" s="222">
        <f t="shared" si="3"/>
        <v>0</v>
      </c>
      <c r="G16" s="222">
        <f t="shared" si="3"/>
        <v>0</v>
      </c>
      <c r="H16" s="222">
        <f t="shared" si="3"/>
        <v>1242.7</v>
      </c>
      <c r="I16" s="256">
        <f t="shared" ref="I16" si="9">I24+I32+I40+I48</f>
        <v>0</v>
      </c>
      <c r="J16" s="222">
        <f t="shared" si="3"/>
        <v>0</v>
      </c>
    </row>
    <row r="17" spans="1:10" ht="28.5">
      <c r="A17" s="340" t="s">
        <v>182</v>
      </c>
      <c r="B17" s="324" t="s">
        <v>41</v>
      </c>
      <c r="C17" s="206" t="s">
        <v>319</v>
      </c>
      <c r="D17" s="207">
        <f>SUM(D18:D24)</f>
        <v>7827.7999999999993</v>
      </c>
      <c r="E17" s="207">
        <f>SUM(E18:E24)</f>
        <v>3442.7</v>
      </c>
      <c r="F17" s="207">
        <f t="shared" ref="F17:J17" si="10">SUM(F18:F24)</f>
        <v>0</v>
      </c>
      <c r="G17" s="207">
        <f t="shared" si="10"/>
        <v>0</v>
      </c>
      <c r="H17" s="207">
        <f t="shared" si="10"/>
        <v>4385.0999999999995</v>
      </c>
      <c r="I17" s="252">
        <f t="shared" ref="I17" si="11">SUM(I18:I24)</f>
        <v>0</v>
      </c>
      <c r="J17" s="207">
        <f t="shared" si="10"/>
        <v>0</v>
      </c>
    </row>
    <row r="18" spans="1:10">
      <c r="A18" s="341"/>
      <c r="B18" s="325"/>
      <c r="C18" s="205" t="s">
        <v>11</v>
      </c>
      <c r="D18" s="222">
        <f>SUM(E18:G18)</f>
        <v>1055.7</v>
      </c>
      <c r="E18" s="222">
        <v>1055.7</v>
      </c>
      <c r="F18" s="222">
        <v>0</v>
      </c>
      <c r="G18" s="222">
        <v>0</v>
      </c>
      <c r="H18" s="222">
        <v>0</v>
      </c>
      <c r="I18" s="256">
        <v>0</v>
      </c>
      <c r="J18" s="222">
        <v>0</v>
      </c>
    </row>
    <row r="19" spans="1:10">
      <c r="A19" s="341"/>
      <c r="B19" s="325"/>
      <c r="C19" s="205" t="s">
        <v>12</v>
      </c>
      <c r="D19" s="222">
        <f t="shared" ref="D19:D20" si="12">SUM(E19:G19)</f>
        <v>1055.7</v>
      </c>
      <c r="E19" s="222">
        <v>1055.7</v>
      </c>
      <c r="F19" s="222">
        <v>0</v>
      </c>
      <c r="G19" s="222">
        <v>0</v>
      </c>
      <c r="H19" s="222">
        <v>0</v>
      </c>
      <c r="I19" s="256">
        <v>0</v>
      </c>
      <c r="J19" s="222">
        <v>0</v>
      </c>
    </row>
    <row r="20" spans="1:10">
      <c r="A20" s="341"/>
      <c r="B20" s="325"/>
      <c r="C20" s="205" t="s">
        <v>13</v>
      </c>
      <c r="D20" s="222">
        <f t="shared" si="12"/>
        <v>1331.3</v>
      </c>
      <c r="E20" s="222">
        <v>1331.3</v>
      </c>
      <c r="F20" s="222">
        <v>0</v>
      </c>
      <c r="G20" s="222">
        <v>0</v>
      </c>
      <c r="H20" s="222">
        <v>0</v>
      </c>
      <c r="I20" s="256">
        <v>0</v>
      </c>
      <c r="J20" s="222">
        <v>0</v>
      </c>
    </row>
    <row r="21" spans="1:10" ht="21" customHeight="1">
      <c r="A21" s="341"/>
      <c r="B21" s="325"/>
      <c r="C21" s="205" t="s">
        <v>14</v>
      </c>
      <c r="D21" s="222">
        <f>SUM(E21:H21)</f>
        <v>1083</v>
      </c>
      <c r="E21" s="222"/>
      <c r="F21" s="222">
        <v>0</v>
      </c>
      <c r="G21" s="222">
        <v>0</v>
      </c>
      <c r="H21" s="222">
        <v>1083</v>
      </c>
      <c r="I21" s="256">
        <v>0</v>
      </c>
      <c r="J21" s="222">
        <v>0</v>
      </c>
    </row>
    <row r="22" spans="1:10" ht="19.5" customHeight="1">
      <c r="A22" s="341"/>
      <c r="B22" s="325"/>
      <c r="C22" s="206" t="s">
        <v>15</v>
      </c>
      <c r="D22" s="207">
        <f>SUM(E22:H22)</f>
        <v>1100.7</v>
      </c>
      <c r="E22" s="207">
        <v>0</v>
      </c>
      <c r="F22" s="207">
        <v>0</v>
      </c>
      <c r="G22" s="207">
        <v>0</v>
      </c>
      <c r="H22" s="206">
        <v>1100.7</v>
      </c>
      <c r="I22" s="252">
        <v>0</v>
      </c>
      <c r="J22" s="207">
        <v>0</v>
      </c>
    </row>
    <row r="23" spans="1:10" ht="30">
      <c r="A23" s="341"/>
      <c r="B23" s="325"/>
      <c r="C23" s="205" t="s">
        <v>404</v>
      </c>
      <c r="D23" s="222">
        <f>SUM(E23:H23)</f>
        <v>1100.7</v>
      </c>
      <c r="E23" s="222">
        <v>0</v>
      </c>
      <c r="F23" s="222">
        <v>0</v>
      </c>
      <c r="G23" s="222">
        <v>0</v>
      </c>
      <c r="H23" s="205">
        <v>1100.7</v>
      </c>
      <c r="I23" s="256">
        <v>0</v>
      </c>
      <c r="J23" s="222">
        <v>0</v>
      </c>
    </row>
    <row r="24" spans="1:10" ht="30">
      <c r="A24" s="342"/>
      <c r="B24" s="326"/>
      <c r="C24" s="205" t="s">
        <v>405</v>
      </c>
      <c r="D24" s="222">
        <f>SUM(E24:H24)</f>
        <v>1100.7</v>
      </c>
      <c r="E24" s="222">
        <v>0</v>
      </c>
      <c r="F24" s="222">
        <v>0</v>
      </c>
      <c r="G24" s="222">
        <v>0</v>
      </c>
      <c r="H24" s="205">
        <v>1100.7</v>
      </c>
      <c r="I24" s="256">
        <v>0</v>
      </c>
      <c r="J24" s="222">
        <v>0</v>
      </c>
    </row>
    <row r="25" spans="1:10" ht="28.5">
      <c r="A25" s="340" t="s">
        <v>184</v>
      </c>
      <c r="B25" s="324" t="s">
        <v>42</v>
      </c>
      <c r="C25" s="206" t="s">
        <v>319</v>
      </c>
      <c r="D25" s="207">
        <f t="shared" ref="D25:J25" si="13">SUM(D26:D32)</f>
        <v>886.3</v>
      </c>
      <c r="E25" s="207">
        <f t="shared" si="13"/>
        <v>318.3</v>
      </c>
      <c r="F25" s="207">
        <f t="shared" si="13"/>
        <v>0</v>
      </c>
      <c r="G25" s="207">
        <f t="shared" si="13"/>
        <v>0</v>
      </c>
      <c r="H25" s="207">
        <f t="shared" si="13"/>
        <v>568</v>
      </c>
      <c r="I25" s="252">
        <f t="shared" ref="I25" si="14">SUM(I26:I32)</f>
        <v>0</v>
      </c>
      <c r="J25" s="207">
        <f t="shared" si="13"/>
        <v>0</v>
      </c>
    </row>
    <row r="26" spans="1:10" ht="24" customHeight="1">
      <c r="A26" s="341"/>
      <c r="B26" s="325"/>
      <c r="C26" s="205" t="s">
        <v>11</v>
      </c>
      <c r="D26" s="222">
        <f>SUM(E26:G26)</f>
        <v>136.1</v>
      </c>
      <c r="E26" s="222">
        <v>136.1</v>
      </c>
      <c r="F26" s="222">
        <v>0</v>
      </c>
      <c r="G26" s="222">
        <v>0</v>
      </c>
      <c r="H26" s="222">
        <v>0</v>
      </c>
      <c r="I26" s="256">
        <v>0</v>
      </c>
      <c r="J26" s="222">
        <v>0</v>
      </c>
    </row>
    <row r="27" spans="1:10" ht="24" customHeight="1">
      <c r="A27" s="341"/>
      <c r="B27" s="325"/>
      <c r="C27" s="205" t="s">
        <v>12</v>
      </c>
      <c r="D27" s="222">
        <f t="shared" ref="D27:D28" si="15">SUM(E27:G27)</f>
        <v>61</v>
      </c>
      <c r="E27" s="222">
        <v>61</v>
      </c>
      <c r="F27" s="222">
        <v>0</v>
      </c>
      <c r="G27" s="222">
        <v>0</v>
      </c>
      <c r="H27" s="222">
        <v>0</v>
      </c>
      <c r="I27" s="256">
        <v>0</v>
      </c>
      <c r="J27" s="222">
        <v>0</v>
      </c>
    </row>
    <row r="28" spans="1:10" ht="22.5" customHeight="1">
      <c r="A28" s="341"/>
      <c r="B28" s="325"/>
      <c r="C28" s="205" t="s">
        <v>13</v>
      </c>
      <c r="D28" s="222">
        <f t="shared" si="15"/>
        <v>121.2</v>
      </c>
      <c r="E28" s="222">
        <v>121.2</v>
      </c>
      <c r="F28" s="222">
        <v>0</v>
      </c>
      <c r="G28" s="222">
        <v>0</v>
      </c>
      <c r="H28" s="222">
        <v>0</v>
      </c>
      <c r="I28" s="256">
        <v>0</v>
      </c>
      <c r="J28" s="222">
        <v>0</v>
      </c>
    </row>
    <row r="29" spans="1:10" ht="22.5" customHeight="1">
      <c r="A29" s="341"/>
      <c r="B29" s="325"/>
      <c r="C29" s="205" t="s">
        <v>14</v>
      </c>
      <c r="D29" s="222">
        <f>SUM(E29:H29)</f>
        <v>142</v>
      </c>
      <c r="E29" s="222">
        <v>0</v>
      </c>
      <c r="F29" s="222">
        <v>0</v>
      </c>
      <c r="G29" s="222">
        <v>0</v>
      </c>
      <c r="H29" s="222">
        <v>142</v>
      </c>
      <c r="I29" s="256">
        <v>0</v>
      </c>
      <c r="J29" s="222">
        <v>0</v>
      </c>
    </row>
    <row r="30" spans="1:10" ht="21" customHeight="1">
      <c r="A30" s="341"/>
      <c r="B30" s="325"/>
      <c r="C30" s="206" t="s">
        <v>15</v>
      </c>
      <c r="D30" s="207">
        <f>SUM(E30:H30)</f>
        <v>142</v>
      </c>
      <c r="E30" s="207">
        <v>0</v>
      </c>
      <c r="F30" s="207">
        <v>0</v>
      </c>
      <c r="G30" s="207">
        <v>0</v>
      </c>
      <c r="H30" s="207">
        <v>142</v>
      </c>
      <c r="I30" s="252">
        <v>0</v>
      </c>
      <c r="J30" s="207">
        <v>0</v>
      </c>
    </row>
    <row r="31" spans="1:10" ht="30">
      <c r="A31" s="341"/>
      <c r="B31" s="325"/>
      <c r="C31" s="205" t="s">
        <v>404</v>
      </c>
      <c r="D31" s="222">
        <f>SUM(E31:H31)</f>
        <v>142</v>
      </c>
      <c r="E31" s="222">
        <v>0</v>
      </c>
      <c r="F31" s="222">
        <v>0</v>
      </c>
      <c r="G31" s="222">
        <v>0</v>
      </c>
      <c r="H31" s="222">
        <v>142</v>
      </c>
      <c r="I31" s="256">
        <v>0</v>
      </c>
      <c r="J31" s="222">
        <v>0</v>
      </c>
    </row>
    <row r="32" spans="1:10" ht="30">
      <c r="A32" s="342"/>
      <c r="B32" s="326"/>
      <c r="C32" s="205" t="s">
        <v>405</v>
      </c>
      <c r="D32" s="222">
        <f>SUM(E32:H32)</f>
        <v>142</v>
      </c>
      <c r="E32" s="222">
        <v>0</v>
      </c>
      <c r="F32" s="222">
        <v>0</v>
      </c>
      <c r="G32" s="222">
        <v>0</v>
      </c>
      <c r="H32" s="222">
        <v>142</v>
      </c>
      <c r="I32" s="256">
        <v>0</v>
      </c>
      <c r="J32" s="222">
        <v>0</v>
      </c>
    </row>
    <row r="33" spans="1:10" ht="28.5">
      <c r="A33" s="340" t="s">
        <v>185</v>
      </c>
      <c r="B33" s="324" t="s">
        <v>43</v>
      </c>
      <c r="C33" s="206" t="s">
        <v>319</v>
      </c>
      <c r="D33" s="207">
        <f>SUM(D34:D39)</f>
        <v>30843.1</v>
      </c>
      <c r="E33" s="207">
        <f t="shared" ref="E33:J33" si="16">SUM(E34:E39)</f>
        <v>19485.199999999997</v>
      </c>
      <c r="F33" s="207">
        <f t="shared" si="16"/>
        <v>0</v>
      </c>
      <c r="G33" s="207">
        <f t="shared" si="16"/>
        <v>0</v>
      </c>
      <c r="H33" s="207">
        <f t="shared" si="16"/>
        <v>11357.9</v>
      </c>
      <c r="I33" s="252">
        <f t="shared" ref="I33" si="17">SUM(I34:I39)</f>
        <v>0</v>
      </c>
      <c r="J33" s="207">
        <f t="shared" si="16"/>
        <v>0</v>
      </c>
    </row>
    <row r="34" spans="1:10" ht="24" customHeight="1">
      <c r="A34" s="341"/>
      <c r="B34" s="325"/>
      <c r="C34" s="205" t="s">
        <v>11</v>
      </c>
      <c r="D34" s="222">
        <f>SUM(E34:G34)</f>
        <v>4389.1000000000004</v>
      </c>
      <c r="E34" s="222">
        <v>4389.1000000000004</v>
      </c>
      <c r="F34" s="222">
        <v>0</v>
      </c>
      <c r="G34" s="222">
        <v>0</v>
      </c>
      <c r="H34" s="71">
        <v>0</v>
      </c>
      <c r="I34" s="256">
        <v>0</v>
      </c>
      <c r="J34" s="222">
        <v>0</v>
      </c>
    </row>
    <row r="35" spans="1:10" ht="23.25" customHeight="1">
      <c r="A35" s="341"/>
      <c r="B35" s="325"/>
      <c r="C35" s="205" t="s">
        <v>12</v>
      </c>
      <c r="D35" s="222">
        <f t="shared" ref="D35" si="18">SUM(E35:G35)</f>
        <v>7227.7</v>
      </c>
      <c r="E35" s="222">
        <v>7227.7</v>
      </c>
      <c r="F35" s="222">
        <v>0</v>
      </c>
      <c r="G35" s="222">
        <v>0</v>
      </c>
      <c r="H35" s="71">
        <v>0</v>
      </c>
      <c r="I35" s="256">
        <v>0</v>
      </c>
      <c r="J35" s="222">
        <v>0</v>
      </c>
    </row>
    <row r="36" spans="1:10" ht="27.75" customHeight="1">
      <c r="A36" s="341"/>
      <c r="B36" s="325"/>
      <c r="C36" s="205" t="s">
        <v>13</v>
      </c>
      <c r="D36" s="222">
        <f>SUM(E36:J36)</f>
        <v>7868.4</v>
      </c>
      <c r="E36" s="222">
        <v>7868.4</v>
      </c>
      <c r="F36" s="222">
        <v>0</v>
      </c>
      <c r="G36" s="222">
        <v>0</v>
      </c>
      <c r="H36" s="71">
        <v>0</v>
      </c>
      <c r="I36" s="256">
        <v>0</v>
      </c>
      <c r="J36" s="222">
        <v>0</v>
      </c>
    </row>
    <row r="37" spans="1:10" ht="24" customHeight="1">
      <c r="A37" s="341"/>
      <c r="B37" s="325"/>
      <c r="C37" s="205" t="s">
        <v>14</v>
      </c>
      <c r="D37" s="222">
        <f t="shared" ref="D37:D40" si="19">SUM(E37:J37)</f>
        <v>7815.5</v>
      </c>
      <c r="E37" s="222">
        <v>0</v>
      </c>
      <c r="F37" s="222">
        <v>0</v>
      </c>
      <c r="G37" s="222">
        <v>0</v>
      </c>
      <c r="H37" s="205">
        <v>7815.5</v>
      </c>
      <c r="I37" s="256">
        <v>0</v>
      </c>
      <c r="J37" s="222">
        <v>0</v>
      </c>
    </row>
    <row r="38" spans="1:10" ht="14.25" customHeight="1">
      <c r="A38" s="341"/>
      <c r="B38" s="325"/>
      <c r="C38" s="206" t="s">
        <v>15</v>
      </c>
      <c r="D38" s="207">
        <f t="shared" si="19"/>
        <v>3542.4</v>
      </c>
      <c r="E38" s="207">
        <v>0</v>
      </c>
      <c r="F38" s="207">
        <v>0</v>
      </c>
      <c r="G38" s="207">
        <v>0</v>
      </c>
      <c r="H38" s="70">
        <v>3542.4</v>
      </c>
      <c r="I38" s="252">
        <v>0</v>
      </c>
      <c r="J38" s="207">
        <v>0</v>
      </c>
    </row>
    <row r="39" spans="1:10" ht="39" customHeight="1">
      <c r="A39" s="341"/>
      <c r="B39" s="325"/>
      <c r="C39" s="205" t="s">
        <v>404</v>
      </c>
      <c r="D39" s="222">
        <f t="shared" si="19"/>
        <v>0</v>
      </c>
      <c r="E39" s="222">
        <v>0</v>
      </c>
      <c r="F39" s="222">
        <v>0</v>
      </c>
      <c r="G39" s="222">
        <v>0</v>
      </c>
      <c r="H39" s="71">
        <v>0</v>
      </c>
      <c r="I39" s="256">
        <v>0</v>
      </c>
      <c r="J39" s="222">
        <v>0</v>
      </c>
    </row>
    <row r="40" spans="1:10" ht="30">
      <c r="A40" s="342"/>
      <c r="B40" s="326"/>
      <c r="C40" s="205" t="s">
        <v>405</v>
      </c>
      <c r="D40" s="222">
        <f t="shared" si="19"/>
        <v>0</v>
      </c>
      <c r="E40" s="222">
        <v>0</v>
      </c>
      <c r="F40" s="222">
        <v>0</v>
      </c>
      <c r="G40" s="222">
        <v>0</v>
      </c>
      <c r="H40" s="71">
        <v>0</v>
      </c>
      <c r="I40" s="256">
        <v>0</v>
      </c>
      <c r="J40" s="222">
        <v>0</v>
      </c>
    </row>
    <row r="41" spans="1:10" ht="28.5">
      <c r="A41" s="340" t="s">
        <v>186</v>
      </c>
      <c r="B41" s="324" t="s">
        <v>44</v>
      </c>
      <c r="C41" s="206" t="s">
        <v>319</v>
      </c>
      <c r="D41" s="207">
        <f>SUM(D42:D47)</f>
        <v>50</v>
      </c>
      <c r="E41" s="207">
        <f t="shared" ref="E41:J41" si="20">SUM(E42:E47)</f>
        <v>50</v>
      </c>
      <c r="F41" s="207">
        <f t="shared" si="20"/>
        <v>0</v>
      </c>
      <c r="G41" s="207">
        <f t="shared" si="20"/>
        <v>0</v>
      </c>
      <c r="H41" s="207">
        <f t="shared" si="20"/>
        <v>0</v>
      </c>
      <c r="I41" s="252">
        <f t="shared" ref="I41" si="21">SUM(I42:I47)</f>
        <v>0</v>
      </c>
      <c r="J41" s="207">
        <f t="shared" si="20"/>
        <v>0</v>
      </c>
    </row>
    <row r="42" spans="1:10" ht="27" customHeight="1">
      <c r="A42" s="341"/>
      <c r="B42" s="325"/>
      <c r="C42" s="205" t="s">
        <v>11</v>
      </c>
      <c r="D42" s="222">
        <f>SUM(E42:G42)</f>
        <v>50</v>
      </c>
      <c r="E42" s="222">
        <v>50</v>
      </c>
      <c r="F42" s="222">
        <v>0</v>
      </c>
      <c r="G42" s="222">
        <v>0</v>
      </c>
      <c r="H42" s="222">
        <v>0</v>
      </c>
      <c r="I42" s="256">
        <v>0</v>
      </c>
      <c r="J42" s="222">
        <v>0</v>
      </c>
    </row>
    <row r="43" spans="1:10" ht="21.75" customHeight="1">
      <c r="A43" s="341"/>
      <c r="B43" s="325"/>
      <c r="C43" s="205" t="s">
        <v>12</v>
      </c>
      <c r="D43" s="222">
        <f t="shared" ref="D43:D47" si="22">SUM(E43:G43)</f>
        <v>0</v>
      </c>
      <c r="E43" s="222">
        <v>0</v>
      </c>
      <c r="F43" s="222">
        <v>0</v>
      </c>
      <c r="G43" s="222">
        <v>0</v>
      </c>
      <c r="H43" s="222">
        <v>0</v>
      </c>
      <c r="I43" s="256">
        <v>0</v>
      </c>
      <c r="J43" s="222">
        <v>0</v>
      </c>
    </row>
    <row r="44" spans="1:10" ht="19.5" customHeight="1">
      <c r="A44" s="341"/>
      <c r="B44" s="325"/>
      <c r="C44" s="205" t="s">
        <v>13</v>
      </c>
      <c r="D44" s="222">
        <f t="shared" si="22"/>
        <v>0</v>
      </c>
      <c r="E44" s="222">
        <v>0</v>
      </c>
      <c r="F44" s="222">
        <v>0</v>
      </c>
      <c r="G44" s="222">
        <v>0</v>
      </c>
      <c r="H44" s="222">
        <v>0</v>
      </c>
      <c r="I44" s="256">
        <v>0</v>
      </c>
      <c r="J44" s="222">
        <v>0</v>
      </c>
    </row>
    <row r="45" spans="1:10" ht="25.5" customHeight="1">
      <c r="A45" s="341"/>
      <c r="B45" s="325"/>
      <c r="C45" s="205" t="s">
        <v>14</v>
      </c>
      <c r="D45" s="222">
        <f t="shared" si="22"/>
        <v>0</v>
      </c>
      <c r="E45" s="222">
        <v>0</v>
      </c>
      <c r="F45" s="222">
        <v>0</v>
      </c>
      <c r="G45" s="222">
        <v>0</v>
      </c>
      <c r="H45" s="222">
        <v>0</v>
      </c>
      <c r="I45" s="256">
        <v>0</v>
      </c>
      <c r="J45" s="222">
        <v>0</v>
      </c>
    </row>
    <row r="46" spans="1:10" ht="17.25" customHeight="1">
      <c r="A46" s="341"/>
      <c r="B46" s="325"/>
      <c r="C46" s="206" t="s">
        <v>15</v>
      </c>
      <c r="D46" s="207">
        <f t="shared" si="22"/>
        <v>0</v>
      </c>
      <c r="E46" s="207">
        <v>0</v>
      </c>
      <c r="F46" s="207">
        <v>0</v>
      </c>
      <c r="G46" s="207">
        <v>0</v>
      </c>
      <c r="H46" s="207">
        <v>0</v>
      </c>
      <c r="I46" s="252">
        <v>0</v>
      </c>
      <c r="J46" s="207">
        <v>0</v>
      </c>
    </row>
    <row r="47" spans="1:10" ht="37.5" customHeight="1">
      <c r="A47" s="341"/>
      <c r="B47" s="325"/>
      <c r="C47" s="205" t="s">
        <v>404</v>
      </c>
      <c r="D47" s="222">
        <f t="shared" si="22"/>
        <v>0</v>
      </c>
      <c r="E47" s="222">
        <v>0</v>
      </c>
      <c r="F47" s="222">
        <v>0</v>
      </c>
      <c r="G47" s="222">
        <v>0</v>
      </c>
      <c r="H47" s="222">
        <v>0</v>
      </c>
      <c r="I47" s="256">
        <v>0</v>
      </c>
      <c r="J47" s="222">
        <v>0</v>
      </c>
    </row>
    <row r="48" spans="1:10" ht="45.75" customHeight="1">
      <c r="A48" s="342"/>
      <c r="B48" s="326"/>
      <c r="C48" s="205" t="s">
        <v>405</v>
      </c>
      <c r="D48" s="222">
        <f>SUM(E48:G48)</f>
        <v>0</v>
      </c>
      <c r="E48" s="222">
        <v>0</v>
      </c>
      <c r="F48" s="222">
        <v>0</v>
      </c>
      <c r="G48" s="222">
        <v>0</v>
      </c>
      <c r="H48" s="222">
        <v>0</v>
      </c>
      <c r="I48" s="256">
        <v>0</v>
      </c>
      <c r="J48" s="222">
        <v>0</v>
      </c>
    </row>
    <row r="49" spans="1:10" ht="28.5" customHeight="1">
      <c r="A49" s="223">
        <v>2</v>
      </c>
      <c r="B49" s="321" t="s">
        <v>45</v>
      </c>
      <c r="C49" s="322"/>
      <c r="D49" s="322"/>
      <c r="E49" s="322"/>
      <c r="F49" s="322"/>
      <c r="G49" s="322"/>
      <c r="H49" s="323"/>
      <c r="I49" s="257"/>
      <c r="J49" s="224"/>
    </row>
    <row r="50" spans="1:10" ht="28.5" customHeight="1">
      <c r="A50" s="340" t="s">
        <v>32</v>
      </c>
      <c r="B50" s="324" t="s">
        <v>187</v>
      </c>
      <c r="C50" s="206" t="s">
        <v>319</v>
      </c>
      <c r="D50" s="207">
        <f>SUM(D51:D57)</f>
        <v>221651</v>
      </c>
      <c r="E50" s="207">
        <f t="shared" ref="E50:J50" si="23">SUM(E51:E57)</f>
        <v>5106.1000000000004</v>
      </c>
      <c r="F50" s="207">
        <f t="shared" si="23"/>
        <v>0</v>
      </c>
      <c r="G50" s="207">
        <f t="shared" si="23"/>
        <v>118334.39999999999</v>
      </c>
      <c r="H50" s="207">
        <f t="shared" si="23"/>
        <v>98210.5</v>
      </c>
      <c r="I50" s="252">
        <f t="shared" ref="I50" si="24">SUM(I51:I57)</f>
        <v>0</v>
      </c>
      <c r="J50" s="207">
        <f t="shared" si="23"/>
        <v>0</v>
      </c>
    </row>
    <row r="51" spans="1:10">
      <c r="A51" s="341"/>
      <c r="B51" s="325"/>
      <c r="C51" s="205" t="s">
        <v>11</v>
      </c>
      <c r="D51" s="222">
        <f>SUM(E51:G51)</f>
        <v>23097.1</v>
      </c>
      <c r="E51" s="222">
        <f t="shared" ref="E51:H57" si="25">E59+E67+E75+E83</f>
        <v>1327.1</v>
      </c>
      <c r="F51" s="222">
        <f t="shared" si="25"/>
        <v>0</v>
      </c>
      <c r="G51" s="222">
        <f t="shared" ref="G51:G54" si="26">G59+G67+G75+G83</f>
        <v>21770</v>
      </c>
      <c r="H51" s="222">
        <v>0</v>
      </c>
      <c r="I51" s="256">
        <v>0</v>
      </c>
      <c r="J51" s="222">
        <v>0</v>
      </c>
    </row>
    <row r="52" spans="1:10">
      <c r="A52" s="341"/>
      <c r="B52" s="325"/>
      <c r="C52" s="205" t="s">
        <v>12</v>
      </c>
      <c r="D52" s="222">
        <f t="shared" ref="D52:D53" si="27">SUM(E52:G52)</f>
        <v>43144.7</v>
      </c>
      <c r="E52" s="222">
        <f t="shared" si="25"/>
        <v>1706.7</v>
      </c>
      <c r="F52" s="222">
        <f t="shared" si="25"/>
        <v>0</v>
      </c>
      <c r="G52" s="222">
        <f t="shared" si="26"/>
        <v>41438</v>
      </c>
      <c r="H52" s="222">
        <v>0</v>
      </c>
      <c r="I52" s="256">
        <v>0</v>
      </c>
      <c r="J52" s="222">
        <v>0</v>
      </c>
    </row>
    <row r="53" spans="1:10">
      <c r="A53" s="341"/>
      <c r="B53" s="325"/>
      <c r="C53" s="205" t="s">
        <v>13</v>
      </c>
      <c r="D53" s="222">
        <f t="shared" si="27"/>
        <v>57198.700000000004</v>
      </c>
      <c r="E53" s="222">
        <f t="shared" si="25"/>
        <v>2072.3000000000002</v>
      </c>
      <c r="F53" s="222">
        <f t="shared" si="25"/>
        <v>0</v>
      </c>
      <c r="G53" s="222">
        <f t="shared" si="26"/>
        <v>55126.400000000001</v>
      </c>
      <c r="H53" s="222">
        <v>0</v>
      </c>
      <c r="I53" s="256">
        <v>0</v>
      </c>
      <c r="J53" s="222">
        <v>0</v>
      </c>
    </row>
    <row r="54" spans="1:10">
      <c r="A54" s="341"/>
      <c r="B54" s="325"/>
      <c r="C54" s="205" t="s">
        <v>14</v>
      </c>
      <c r="D54" s="222">
        <f>SUM(E54:H54)</f>
        <v>55319.5</v>
      </c>
      <c r="E54" s="222">
        <f t="shared" si="25"/>
        <v>0</v>
      </c>
      <c r="F54" s="222">
        <f t="shared" si="25"/>
        <v>0</v>
      </c>
      <c r="G54" s="222">
        <f t="shared" si="26"/>
        <v>0</v>
      </c>
      <c r="H54" s="222">
        <f>H62+H70</f>
        <v>55319.5</v>
      </c>
      <c r="I54" s="256">
        <v>0</v>
      </c>
      <c r="J54" s="222">
        <v>0</v>
      </c>
    </row>
    <row r="55" spans="1:10">
      <c r="A55" s="341"/>
      <c r="B55" s="325"/>
      <c r="C55" s="206" t="s">
        <v>15</v>
      </c>
      <c r="D55" s="207">
        <f>SUM(E55:H55)</f>
        <v>38266.200000000004</v>
      </c>
      <c r="E55" s="207">
        <f t="shared" si="25"/>
        <v>0</v>
      </c>
      <c r="F55" s="207">
        <f t="shared" si="25"/>
        <v>0</v>
      </c>
      <c r="G55" s="207">
        <f t="shared" si="25"/>
        <v>0</v>
      </c>
      <c r="H55" s="207">
        <f t="shared" si="25"/>
        <v>38266.200000000004</v>
      </c>
      <c r="I55" s="252">
        <v>0</v>
      </c>
      <c r="J55" s="207">
        <v>0</v>
      </c>
    </row>
    <row r="56" spans="1:10" ht="30">
      <c r="A56" s="341"/>
      <c r="B56" s="325"/>
      <c r="C56" s="205" t="s">
        <v>404</v>
      </c>
      <c r="D56" s="222">
        <f>SUM(E56:H56)</f>
        <v>2312.4</v>
      </c>
      <c r="E56" s="222">
        <f t="shared" si="25"/>
        <v>0</v>
      </c>
      <c r="F56" s="222">
        <f t="shared" si="25"/>
        <v>0</v>
      </c>
      <c r="G56" s="222">
        <f t="shared" si="25"/>
        <v>0</v>
      </c>
      <c r="H56" s="222">
        <f>H64+H72+H80+H88</f>
        <v>2312.4</v>
      </c>
      <c r="I56" s="256">
        <v>0</v>
      </c>
      <c r="J56" s="222">
        <v>0</v>
      </c>
    </row>
    <row r="57" spans="1:10" ht="30">
      <c r="A57" s="342"/>
      <c r="B57" s="326"/>
      <c r="C57" s="205" t="s">
        <v>405</v>
      </c>
      <c r="D57" s="222">
        <f>SUM(E57:H57)</f>
        <v>2312.4</v>
      </c>
      <c r="E57" s="222">
        <f t="shared" si="25"/>
        <v>0</v>
      </c>
      <c r="F57" s="222">
        <f t="shared" si="25"/>
        <v>0</v>
      </c>
      <c r="G57" s="222">
        <f t="shared" si="25"/>
        <v>0</v>
      </c>
      <c r="H57" s="222">
        <f t="shared" si="25"/>
        <v>2312.4</v>
      </c>
      <c r="I57" s="256">
        <v>0</v>
      </c>
      <c r="J57" s="222">
        <v>0</v>
      </c>
    </row>
    <row r="58" spans="1:10" ht="28.5">
      <c r="A58" s="340" t="s">
        <v>203</v>
      </c>
      <c r="B58" s="324" t="s">
        <v>46</v>
      </c>
      <c r="C58" s="206" t="s">
        <v>319</v>
      </c>
      <c r="D58" s="207">
        <f>SUM(D59:D65)</f>
        <v>205478.09999999998</v>
      </c>
      <c r="E58" s="207">
        <f t="shared" ref="E58:J58" si="28">SUM(E59:E65)</f>
        <v>4963.8</v>
      </c>
      <c r="F58" s="207">
        <f t="shared" si="28"/>
        <v>0</v>
      </c>
      <c r="G58" s="207">
        <f t="shared" si="28"/>
        <v>111320</v>
      </c>
      <c r="H58" s="207">
        <f t="shared" si="28"/>
        <v>89194.3</v>
      </c>
      <c r="I58" s="252">
        <f t="shared" ref="I58" si="29">SUM(I59:I65)</f>
        <v>0</v>
      </c>
      <c r="J58" s="207">
        <f t="shared" si="28"/>
        <v>0</v>
      </c>
    </row>
    <row r="59" spans="1:10" ht="19.5" customHeight="1">
      <c r="A59" s="341"/>
      <c r="B59" s="325"/>
      <c r="C59" s="205" t="s">
        <v>11</v>
      </c>
      <c r="D59" s="222">
        <f>SUM(E59:G59)</f>
        <v>20356</v>
      </c>
      <c r="E59" s="222">
        <v>1206</v>
      </c>
      <c r="F59" s="222">
        <v>0</v>
      </c>
      <c r="G59" s="222">
        <v>19150</v>
      </c>
      <c r="H59" s="222">
        <v>0</v>
      </c>
      <c r="I59" s="256">
        <v>0</v>
      </c>
      <c r="J59" s="222">
        <v>0</v>
      </c>
    </row>
    <row r="60" spans="1:10" ht="19.5" customHeight="1">
      <c r="A60" s="341"/>
      <c r="B60" s="325"/>
      <c r="C60" s="205" t="s">
        <v>12</v>
      </c>
      <c r="D60" s="222">
        <f t="shared" ref="D60" si="30">SUM(E60:G60)</f>
        <v>40848.5</v>
      </c>
      <c r="E60" s="222">
        <v>1685.5</v>
      </c>
      <c r="F60" s="222">
        <v>0</v>
      </c>
      <c r="G60" s="222">
        <v>39163</v>
      </c>
      <c r="H60" s="222">
        <v>0</v>
      </c>
      <c r="I60" s="256">
        <v>0</v>
      </c>
      <c r="J60" s="222">
        <v>0</v>
      </c>
    </row>
    <row r="61" spans="1:10" ht="19.5" customHeight="1">
      <c r="A61" s="341"/>
      <c r="B61" s="325"/>
      <c r="C61" s="205" t="s">
        <v>13</v>
      </c>
      <c r="D61" s="222">
        <f>SUM(E61:J61)</f>
        <v>55079.3</v>
      </c>
      <c r="E61" s="222">
        <v>2072.3000000000002</v>
      </c>
      <c r="F61" s="222">
        <v>0</v>
      </c>
      <c r="G61" s="222">
        <v>53007</v>
      </c>
      <c r="H61" s="222">
        <v>0</v>
      </c>
      <c r="I61" s="256">
        <v>0</v>
      </c>
      <c r="J61" s="222">
        <v>0</v>
      </c>
    </row>
    <row r="62" spans="1:10" ht="19.5" customHeight="1">
      <c r="A62" s="341"/>
      <c r="B62" s="325"/>
      <c r="C62" s="205" t="s">
        <v>14</v>
      </c>
      <c r="D62" s="222">
        <f t="shared" ref="D62:D65" si="31">SUM(E62:J62)</f>
        <v>53240.5</v>
      </c>
      <c r="E62" s="222">
        <v>0</v>
      </c>
      <c r="F62" s="222">
        <v>0</v>
      </c>
      <c r="G62" s="222">
        <v>0</v>
      </c>
      <c r="H62" s="205">
        <v>53240.5</v>
      </c>
      <c r="I62" s="256">
        <v>0</v>
      </c>
      <c r="J62" s="222">
        <v>0</v>
      </c>
    </row>
    <row r="63" spans="1:10" ht="19.5" customHeight="1">
      <c r="A63" s="341"/>
      <c r="B63" s="325"/>
      <c r="C63" s="206" t="s">
        <v>15</v>
      </c>
      <c r="D63" s="207">
        <f t="shared" si="31"/>
        <v>35953.800000000003</v>
      </c>
      <c r="E63" s="207">
        <v>0</v>
      </c>
      <c r="F63" s="207">
        <v>0</v>
      </c>
      <c r="G63" s="207">
        <v>0</v>
      </c>
      <c r="H63" s="207">
        <v>35953.800000000003</v>
      </c>
      <c r="I63" s="252">
        <v>0</v>
      </c>
      <c r="J63" s="207">
        <v>0</v>
      </c>
    </row>
    <row r="64" spans="1:10" ht="30">
      <c r="A64" s="341"/>
      <c r="B64" s="325"/>
      <c r="C64" s="205" t="s">
        <v>404</v>
      </c>
      <c r="D64" s="222">
        <f t="shared" si="31"/>
        <v>0</v>
      </c>
      <c r="E64" s="222">
        <v>0</v>
      </c>
      <c r="F64" s="222">
        <v>0</v>
      </c>
      <c r="G64" s="222">
        <v>0</v>
      </c>
      <c r="H64" s="222">
        <v>0</v>
      </c>
      <c r="I64" s="256">
        <v>0</v>
      </c>
      <c r="J64" s="222">
        <v>0</v>
      </c>
    </row>
    <row r="65" spans="1:10" ht="30">
      <c r="A65" s="342"/>
      <c r="B65" s="326"/>
      <c r="C65" s="205" t="s">
        <v>405</v>
      </c>
      <c r="D65" s="222">
        <f t="shared" si="31"/>
        <v>0</v>
      </c>
      <c r="E65" s="222">
        <v>0</v>
      </c>
      <c r="F65" s="222">
        <v>0</v>
      </c>
      <c r="G65" s="222">
        <v>0</v>
      </c>
      <c r="H65" s="222">
        <v>0</v>
      </c>
      <c r="I65" s="256">
        <v>0</v>
      </c>
      <c r="J65" s="222">
        <v>0</v>
      </c>
    </row>
    <row r="66" spans="1:10" ht="28.5">
      <c r="A66" s="340" t="s">
        <v>204</v>
      </c>
      <c r="B66" s="324" t="s">
        <v>47</v>
      </c>
      <c r="C66" s="206" t="s">
        <v>319</v>
      </c>
      <c r="D66" s="207">
        <f>SUM(D67:D73)</f>
        <v>15922.899999999998</v>
      </c>
      <c r="E66" s="207">
        <f t="shared" ref="E66:J66" si="32">SUM(E67:E73)</f>
        <v>42.3</v>
      </c>
      <c r="F66" s="207">
        <f t="shared" si="32"/>
        <v>0</v>
      </c>
      <c r="G66" s="207">
        <f t="shared" si="32"/>
        <v>6864.4</v>
      </c>
      <c r="H66" s="207">
        <f t="shared" si="32"/>
        <v>9016.1999999999989</v>
      </c>
      <c r="I66" s="252">
        <f t="shared" ref="I66" si="33">SUM(I67:I73)</f>
        <v>0</v>
      </c>
      <c r="J66" s="207">
        <f t="shared" si="32"/>
        <v>0</v>
      </c>
    </row>
    <row r="67" spans="1:10">
      <c r="A67" s="341"/>
      <c r="B67" s="325"/>
      <c r="C67" s="205" t="s">
        <v>11</v>
      </c>
      <c r="D67" s="222">
        <f>SUM(E67:G67)</f>
        <v>2641.1</v>
      </c>
      <c r="E67" s="222">
        <v>21.1</v>
      </c>
      <c r="F67" s="222">
        <v>0</v>
      </c>
      <c r="G67" s="222">
        <v>2620</v>
      </c>
      <c r="H67" s="222">
        <v>0</v>
      </c>
      <c r="I67" s="256">
        <v>0</v>
      </c>
      <c r="J67" s="222">
        <v>0</v>
      </c>
    </row>
    <row r="68" spans="1:10">
      <c r="A68" s="341"/>
      <c r="B68" s="325"/>
      <c r="C68" s="205" t="s">
        <v>12</v>
      </c>
      <c r="D68" s="222">
        <f t="shared" ref="D68:D69" si="34">SUM(E68:G68)</f>
        <v>2146.1999999999998</v>
      </c>
      <c r="E68" s="222">
        <v>21.2</v>
      </c>
      <c r="F68" s="222">
        <v>0</v>
      </c>
      <c r="G68" s="222">
        <v>2125</v>
      </c>
      <c r="H68" s="222">
        <v>0</v>
      </c>
      <c r="I68" s="256">
        <v>0</v>
      </c>
      <c r="J68" s="222">
        <v>0</v>
      </c>
    </row>
    <row r="69" spans="1:10">
      <c r="A69" s="341"/>
      <c r="B69" s="325"/>
      <c r="C69" s="205" t="s">
        <v>13</v>
      </c>
      <c r="D69" s="222">
        <f t="shared" si="34"/>
        <v>2119.4</v>
      </c>
      <c r="E69" s="222">
        <v>0</v>
      </c>
      <c r="F69" s="222">
        <v>0</v>
      </c>
      <c r="G69" s="222">
        <v>2119.4</v>
      </c>
      <c r="H69" s="222">
        <v>0</v>
      </c>
      <c r="I69" s="256">
        <v>0</v>
      </c>
      <c r="J69" s="222">
        <v>0</v>
      </c>
    </row>
    <row r="70" spans="1:10">
      <c r="A70" s="341"/>
      <c r="B70" s="325"/>
      <c r="C70" s="205" t="s">
        <v>14</v>
      </c>
      <c r="D70" s="222">
        <f>SUM(E70:H70)</f>
        <v>2079</v>
      </c>
      <c r="E70" s="222">
        <v>0</v>
      </c>
      <c r="F70" s="222">
        <v>0</v>
      </c>
      <c r="G70" s="222">
        <v>0</v>
      </c>
      <c r="H70" s="205">
        <v>2079</v>
      </c>
      <c r="I70" s="256">
        <v>0</v>
      </c>
      <c r="J70" s="222">
        <v>0</v>
      </c>
    </row>
    <row r="71" spans="1:10">
      <c r="A71" s="341"/>
      <c r="B71" s="325"/>
      <c r="C71" s="206" t="s">
        <v>15</v>
      </c>
      <c r="D71" s="207">
        <f>SUM(E71:H71)</f>
        <v>2312.4</v>
      </c>
      <c r="E71" s="207">
        <v>0</v>
      </c>
      <c r="F71" s="207">
        <v>0</v>
      </c>
      <c r="G71" s="207">
        <v>0</v>
      </c>
      <c r="H71" s="206">
        <v>2312.4</v>
      </c>
      <c r="I71" s="252">
        <v>0</v>
      </c>
      <c r="J71" s="207">
        <v>0</v>
      </c>
    </row>
    <row r="72" spans="1:10" ht="30">
      <c r="A72" s="341"/>
      <c r="B72" s="325"/>
      <c r="C72" s="205" t="s">
        <v>404</v>
      </c>
      <c r="D72" s="222">
        <f>SUM(E72:H72)</f>
        <v>2312.4</v>
      </c>
      <c r="E72" s="222">
        <v>0</v>
      </c>
      <c r="F72" s="222">
        <v>0</v>
      </c>
      <c r="G72" s="222">
        <v>0</v>
      </c>
      <c r="H72" s="205">
        <v>2312.4</v>
      </c>
      <c r="I72" s="256">
        <v>0</v>
      </c>
      <c r="J72" s="222">
        <v>0</v>
      </c>
    </row>
    <row r="73" spans="1:10" ht="38.25" customHeight="1">
      <c r="A73" s="342"/>
      <c r="B73" s="326"/>
      <c r="C73" s="205" t="s">
        <v>405</v>
      </c>
      <c r="D73" s="222">
        <f>SUM(E73:H73)</f>
        <v>2312.4</v>
      </c>
      <c r="E73" s="222">
        <v>0</v>
      </c>
      <c r="F73" s="222">
        <v>0</v>
      </c>
      <c r="G73" s="222">
        <v>0</v>
      </c>
      <c r="H73" s="205">
        <v>2312.4</v>
      </c>
      <c r="I73" s="256">
        <v>0</v>
      </c>
      <c r="J73" s="222">
        <v>0</v>
      </c>
    </row>
    <row r="74" spans="1:10" ht="28.5">
      <c r="A74" s="340" t="s">
        <v>205</v>
      </c>
      <c r="B74" s="324" t="s">
        <v>48</v>
      </c>
      <c r="C74" s="206" t="s">
        <v>319</v>
      </c>
      <c r="D74" s="207">
        <f>SUM(D75:D81)</f>
        <v>200</v>
      </c>
      <c r="E74" s="207">
        <f t="shared" ref="E74:J74" si="35">SUM(E75:E81)</f>
        <v>100</v>
      </c>
      <c r="F74" s="207">
        <f t="shared" si="35"/>
        <v>0</v>
      </c>
      <c r="G74" s="207">
        <f t="shared" si="35"/>
        <v>100</v>
      </c>
      <c r="H74" s="207">
        <f t="shared" si="35"/>
        <v>0</v>
      </c>
      <c r="I74" s="252">
        <f t="shared" ref="I74" si="36">SUM(I75:I81)</f>
        <v>0</v>
      </c>
      <c r="J74" s="207">
        <f t="shared" si="35"/>
        <v>0</v>
      </c>
    </row>
    <row r="75" spans="1:10" ht="23.25" customHeight="1">
      <c r="A75" s="341"/>
      <c r="B75" s="325"/>
      <c r="C75" s="205" t="s">
        <v>11</v>
      </c>
      <c r="D75" s="222">
        <f>SUM(E75:G75)</f>
        <v>100</v>
      </c>
      <c r="E75" s="222">
        <v>100</v>
      </c>
      <c r="F75" s="222">
        <v>0</v>
      </c>
      <c r="G75" s="222">
        <v>0</v>
      </c>
      <c r="H75" s="222">
        <v>0</v>
      </c>
      <c r="I75" s="256">
        <v>0</v>
      </c>
      <c r="J75" s="222">
        <v>0</v>
      </c>
    </row>
    <row r="76" spans="1:10" ht="18.75" customHeight="1">
      <c r="A76" s="341"/>
      <c r="B76" s="325"/>
      <c r="C76" s="205" t="s">
        <v>12</v>
      </c>
      <c r="D76" s="222">
        <f t="shared" ref="D76:D80" si="37">SUM(E76:G76)</f>
        <v>100</v>
      </c>
      <c r="E76" s="222">
        <v>0</v>
      </c>
      <c r="F76" s="222">
        <v>0</v>
      </c>
      <c r="G76" s="222">
        <v>100</v>
      </c>
      <c r="H76" s="222">
        <v>0</v>
      </c>
      <c r="I76" s="256">
        <v>0</v>
      </c>
      <c r="J76" s="222">
        <v>0</v>
      </c>
    </row>
    <row r="77" spans="1:10" ht="31.5" customHeight="1">
      <c r="A77" s="341"/>
      <c r="B77" s="325"/>
      <c r="C77" s="205" t="s">
        <v>13</v>
      </c>
      <c r="D77" s="222">
        <f t="shared" si="37"/>
        <v>0</v>
      </c>
      <c r="E77" s="222">
        <v>0</v>
      </c>
      <c r="F77" s="222">
        <v>0</v>
      </c>
      <c r="G77" s="222">
        <v>0</v>
      </c>
      <c r="H77" s="222">
        <v>0</v>
      </c>
      <c r="I77" s="256">
        <v>0</v>
      </c>
      <c r="J77" s="222">
        <v>0</v>
      </c>
    </row>
    <row r="78" spans="1:10" ht="22.5" customHeight="1">
      <c r="A78" s="341"/>
      <c r="B78" s="325"/>
      <c r="C78" s="205" t="s">
        <v>14</v>
      </c>
      <c r="D78" s="222">
        <f t="shared" si="37"/>
        <v>0</v>
      </c>
      <c r="E78" s="222">
        <v>0</v>
      </c>
      <c r="F78" s="222">
        <v>0</v>
      </c>
      <c r="G78" s="222">
        <v>0</v>
      </c>
      <c r="H78" s="222">
        <v>0</v>
      </c>
      <c r="I78" s="256">
        <v>0</v>
      </c>
      <c r="J78" s="222">
        <v>0</v>
      </c>
    </row>
    <row r="79" spans="1:10">
      <c r="A79" s="341"/>
      <c r="B79" s="325"/>
      <c r="C79" s="206" t="s">
        <v>15</v>
      </c>
      <c r="D79" s="207">
        <f t="shared" si="37"/>
        <v>0</v>
      </c>
      <c r="E79" s="207">
        <v>0</v>
      </c>
      <c r="F79" s="207">
        <v>0</v>
      </c>
      <c r="G79" s="207">
        <v>0</v>
      </c>
      <c r="H79" s="207">
        <v>0</v>
      </c>
      <c r="I79" s="252">
        <v>0</v>
      </c>
      <c r="J79" s="207">
        <v>0</v>
      </c>
    </row>
    <row r="80" spans="1:10" ht="30">
      <c r="A80" s="341"/>
      <c r="B80" s="325"/>
      <c r="C80" s="205" t="s">
        <v>404</v>
      </c>
      <c r="D80" s="222">
        <f t="shared" si="37"/>
        <v>0</v>
      </c>
      <c r="E80" s="222">
        <v>0</v>
      </c>
      <c r="F80" s="222">
        <v>0</v>
      </c>
      <c r="G80" s="222">
        <v>0</v>
      </c>
      <c r="H80" s="222">
        <v>0</v>
      </c>
      <c r="I80" s="256">
        <v>0</v>
      </c>
      <c r="J80" s="222">
        <v>0</v>
      </c>
    </row>
    <row r="81" spans="1:10" ht="36.75" customHeight="1">
      <c r="A81" s="342"/>
      <c r="B81" s="326"/>
      <c r="C81" s="205" t="s">
        <v>405</v>
      </c>
      <c r="D81" s="222">
        <f>SUM(E81:G81)</f>
        <v>0</v>
      </c>
      <c r="E81" s="222">
        <v>0</v>
      </c>
      <c r="F81" s="222">
        <v>0</v>
      </c>
      <c r="G81" s="222">
        <v>0</v>
      </c>
      <c r="H81" s="222">
        <v>0</v>
      </c>
      <c r="I81" s="256">
        <v>0</v>
      </c>
      <c r="J81" s="222">
        <v>0</v>
      </c>
    </row>
    <row r="82" spans="1:10" ht="28.5">
      <c r="A82" s="340" t="s">
        <v>49</v>
      </c>
      <c r="B82" s="324" t="s">
        <v>50</v>
      </c>
      <c r="C82" s="206" t="s">
        <v>319</v>
      </c>
      <c r="D82" s="207">
        <f>SUM(D83:D88)</f>
        <v>50</v>
      </c>
      <c r="E82" s="207">
        <f t="shared" ref="E82:J82" si="38">SUM(E83:E88)</f>
        <v>0</v>
      </c>
      <c r="F82" s="207">
        <f t="shared" si="38"/>
        <v>0</v>
      </c>
      <c r="G82" s="207">
        <f t="shared" si="38"/>
        <v>50</v>
      </c>
      <c r="H82" s="207">
        <f t="shared" si="38"/>
        <v>0</v>
      </c>
      <c r="I82" s="252">
        <f t="shared" ref="I82" si="39">SUM(I83:I88)</f>
        <v>0</v>
      </c>
      <c r="J82" s="207">
        <f t="shared" si="38"/>
        <v>0</v>
      </c>
    </row>
    <row r="83" spans="1:10">
      <c r="A83" s="341"/>
      <c r="B83" s="325"/>
      <c r="C83" s="205" t="s">
        <v>11</v>
      </c>
      <c r="D83" s="222">
        <f>SUM(E83:G83)</f>
        <v>0</v>
      </c>
      <c r="E83" s="222">
        <v>0</v>
      </c>
      <c r="F83" s="222">
        <v>0</v>
      </c>
      <c r="G83" s="222">
        <v>0</v>
      </c>
      <c r="H83" s="222">
        <v>0</v>
      </c>
      <c r="I83" s="256">
        <v>0</v>
      </c>
      <c r="J83" s="222">
        <v>0</v>
      </c>
    </row>
    <row r="84" spans="1:10">
      <c r="A84" s="341"/>
      <c r="B84" s="325"/>
      <c r="C84" s="205" t="s">
        <v>12</v>
      </c>
      <c r="D84" s="222">
        <f t="shared" ref="D84:D88" si="40">SUM(E84:G84)</f>
        <v>50</v>
      </c>
      <c r="E84" s="222">
        <v>0</v>
      </c>
      <c r="F84" s="222">
        <v>0</v>
      </c>
      <c r="G84" s="222">
        <v>50</v>
      </c>
      <c r="H84" s="222">
        <v>0</v>
      </c>
      <c r="I84" s="256">
        <v>0</v>
      </c>
      <c r="J84" s="222">
        <v>0</v>
      </c>
    </row>
    <row r="85" spans="1:10">
      <c r="A85" s="341"/>
      <c r="B85" s="325"/>
      <c r="C85" s="205" t="s">
        <v>13</v>
      </c>
      <c r="D85" s="222">
        <f t="shared" si="40"/>
        <v>0</v>
      </c>
      <c r="E85" s="222">
        <v>0</v>
      </c>
      <c r="F85" s="222">
        <v>0</v>
      </c>
      <c r="G85" s="222">
        <v>0</v>
      </c>
      <c r="H85" s="222">
        <v>0</v>
      </c>
      <c r="I85" s="256">
        <v>0</v>
      </c>
      <c r="J85" s="222">
        <v>0</v>
      </c>
    </row>
    <row r="86" spans="1:10">
      <c r="A86" s="341"/>
      <c r="B86" s="325"/>
      <c r="C86" s="205" t="s">
        <v>14</v>
      </c>
      <c r="D86" s="222">
        <f t="shared" si="40"/>
        <v>0</v>
      </c>
      <c r="E86" s="222">
        <v>0</v>
      </c>
      <c r="F86" s="222">
        <v>0</v>
      </c>
      <c r="G86" s="222">
        <v>0</v>
      </c>
      <c r="H86" s="222">
        <v>0</v>
      </c>
      <c r="I86" s="256">
        <v>0</v>
      </c>
      <c r="J86" s="222">
        <v>0</v>
      </c>
    </row>
    <row r="87" spans="1:10">
      <c r="A87" s="341"/>
      <c r="B87" s="325"/>
      <c r="C87" s="206" t="s">
        <v>15</v>
      </c>
      <c r="D87" s="207">
        <f t="shared" si="40"/>
        <v>0</v>
      </c>
      <c r="E87" s="207">
        <v>0</v>
      </c>
      <c r="F87" s="207">
        <v>0</v>
      </c>
      <c r="G87" s="207">
        <v>0</v>
      </c>
      <c r="H87" s="207">
        <v>0</v>
      </c>
      <c r="I87" s="252">
        <v>0</v>
      </c>
      <c r="J87" s="207">
        <v>0</v>
      </c>
    </row>
    <row r="88" spans="1:10" ht="30">
      <c r="A88" s="341"/>
      <c r="B88" s="325"/>
      <c r="C88" s="205" t="s">
        <v>404</v>
      </c>
      <c r="D88" s="222">
        <f t="shared" si="40"/>
        <v>0</v>
      </c>
      <c r="E88" s="222">
        <v>0</v>
      </c>
      <c r="F88" s="222">
        <v>0</v>
      </c>
      <c r="G88" s="222">
        <v>0</v>
      </c>
      <c r="H88" s="222">
        <v>0</v>
      </c>
      <c r="I88" s="256">
        <v>0</v>
      </c>
      <c r="J88" s="222">
        <v>0</v>
      </c>
    </row>
    <row r="89" spans="1:10" ht="30">
      <c r="A89" s="342"/>
      <c r="B89" s="326"/>
      <c r="C89" s="205" t="s">
        <v>405</v>
      </c>
      <c r="D89" s="222">
        <f>SUM(E89:G89)</f>
        <v>0</v>
      </c>
      <c r="E89" s="222">
        <v>0</v>
      </c>
      <c r="F89" s="222">
        <v>0</v>
      </c>
      <c r="G89" s="222">
        <v>0</v>
      </c>
      <c r="H89" s="222">
        <v>0</v>
      </c>
      <c r="I89" s="256">
        <v>0</v>
      </c>
      <c r="J89" s="222">
        <v>0</v>
      </c>
    </row>
    <row r="90" spans="1:10" ht="45" customHeight="1">
      <c r="A90" s="223">
        <v>3</v>
      </c>
      <c r="B90" s="321" t="s">
        <v>51</v>
      </c>
      <c r="C90" s="322"/>
      <c r="D90" s="322"/>
      <c r="E90" s="322"/>
      <c r="F90" s="322"/>
      <c r="G90" s="322"/>
      <c r="H90" s="323"/>
      <c r="I90" s="257"/>
      <c r="J90" s="224"/>
    </row>
    <row r="91" spans="1:10" ht="80.25" customHeight="1">
      <c r="A91" s="223"/>
      <c r="B91" s="224" t="s">
        <v>6</v>
      </c>
      <c r="C91" s="205" t="s">
        <v>11</v>
      </c>
      <c r="D91" s="222">
        <v>3846</v>
      </c>
      <c r="E91" s="222">
        <v>1798</v>
      </c>
      <c r="F91" s="222">
        <f>SUM(F92:F98)</f>
        <v>0</v>
      </c>
      <c r="G91" s="222">
        <v>2048</v>
      </c>
      <c r="H91" s="222">
        <v>0</v>
      </c>
      <c r="I91" s="256">
        <v>0</v>
      </c>
      <c r="J91" s="222">
        <v>0</v>
      </c>
    </row>
    <row r="92" spans="1:10" ht="35.25" customHeight="1">
      <c r="A92" s="340" t="s">
        <v>52</v>
      </c>
      <c r="B92" s="324" t="s">
        <v>53</v>
      </c>
      <c r="C92" s="206" t="s">
        <v>320</v>
      </c>
      <c r="D92" s="207">
        <f>SUM(D93:D98)</f>
        <v>23023.96</v>
      </c>
      <c r="E92" s="207">
        <f t="shared" ref="E92:H92" si="41">SUM(E93:E98)</f>
        <v>4942.5</v>
      </c>
      <c r="F92" s="207">
        <f t="shared" si="41"/>
        <v>0</v>
      </c>
      <c r="G92" s="207">
        <f t="shared" si="41"/>
        <v>3330.2</v>
      </c>
      <c r="H92" s="207">
        <f t="shared" si="41"/>
        <v>14751.26</v>
      </c>
      <c r="I92" s="252">
        <f t="shared" ref="I92:J92" si="42">SUM(I93:I98)</f>
        <v>0</v>
      </c>
      <c r="J92" s="207">
        <f t="shared" si="42"/>
        <v>0</v>
      </c>
    </row>
    <row r="93" spans="1:10" ht="32.25" customHeight="1">
      <c r="A93" s="341"/>
      <c r="B93" s="325"/>
      <c r="C93" s="205" t="s">
        <v>12</v>
      </c>
      <c r="D93" s="222">
        <f>SUM(E93:H93)</f>
        <v>3445.2</v>
      </c>
      <c r="E93" s="222">
        <f t="shared" ref="E93:H98" si="43">E101+E157+E165+E173+E181</f>
        <v>2615</v>
      </c>
      <c r="F93" s="222">
        <f t="shared" si="43"/>
        <v>0</v>
      </c>
      <c r="G93" s="222">
        <f t="shared" si="43"/>
        <v>830.2</v>
      </c>
      <c r="H93" s="222">
        <f t="shared" si="43"/>
        <v>0</v>
      </c>
      <c r="I93" s="256">
        <f t="shared" ref="I93:J93" si="44">I101+I157+I165+I173+I181</f>
        <v>0</v>
      </c>
      <c r="J93" s="222">
        <f t="shared" si="44"/>
        <v>0</v>
      </c>
    </row>
    <row r="94" spans="1:10" ht="24" customHeight="1">
      <c r="A94" s="341"/>
      <c r="B94" s="325"/>
      <c r="C94" s="205" t="s">
        <v>13</v>
      </c>
      <c r="D94" s="222">
        <f>SUM(E94:H94)</f>
        <v>4827.5</v>
      </c>
      <c r="E94" s="222">
        <f>E102+E158+E166+E174+E182</f>
        <v>2327.5</v>
      </c>
      <c r="F94" s="222">
        <f t="shared" si="43"/>
        <v>0</v>
      </c>
      <c r="G94" s="222">
        <f t="shared" si="43"/>
        <v>2500</v>
      </c>
      <c r="H94" s="222">
        <f t="shared" ref="H94:J94" si="45">H102+H158+H166+H174+H182</f>
        <v>0</v>
      </c>
      <c r="I94" s="256">
        <f t="shared" ref="I94" si="46">I102+I158+I166+I174+I182</f>
        <v>0</v>
      </c>
      <c r="J94" s="222">
        <f t="shared" si="45"/>
        <v>0</v>
      </c>
    </row>
    <row r="95" spans="1:10" ht="24.75" customHeight="1">
      <c r="A95" s="341"/>
      <c r="B95" s="325"/>
      <c r="C95" s="205" t="s">
        <v>14</v>
      </c>
      <c r="D95" s="222">
        <f t="shared" ref="D95:D98" si="47">SUM(E95:H95)</f>
        <v>6546.26</v>
      </c>
      <c r="E95" s="222">
        <f>E103+E159+E167+E175+E183</f>
        <v>0</v>
      </c>
      <c r="F95" s="222">
        <f t="shared" si="43"/>
        <v>0</v>
      </c>
      <c r="G95" s="222">
        <f t="shared" si="43"/>
        <v>0</v>
      </c>
      <c r="H95" s="222">
        <f>H103+H159+H167+H175+H183</f>
        <v>6546.26</v>
      </c>
      <c r="I95" s="256">
        <f t="shared" ref="I95:J95" si="48">I103+I159+I167+I175+I183</f>
        <v>0</v>
      </c>
      <c r="J95" s="222">
        <f t="shared" si="48"/>
        <v>0</v>
      </c>
    </row>
    <row r="96" spans="1:10" ht="21.75" customHeight="1">
      <c r="A96" s="341"/>
      <c r="B96" s="325"/>
      <c r="C96" s="206" t="s">
        <v>15</v>
      </c>
      <c r="D96" s="207">
        <f t="shared" si="47"/>
        <v>3435</v>
      </c>
      <c r="E96" s="207">
        <f t="shared" si="43"/>
        <v>0</v>
      </c>
      <c r="F96" s="207">
        <f t="shared" si="43"/>
        <v>0</v>
      </c>
      <c r="G96" s="207">
        <f t="shared" si="43"/>
        <v>0</v>
      </c>
      <c r="H96" s="207">
        <f t="shared" ref="H96:J96" si="49">H104+H160+H168+H176+H184</f>
        <v>3435</v>
      </c>
      <c r="I96" s="252">
        <f t="shared" ref="I96" si="50">I104+I160+I168+I176+I184</f>
        <v>0</v>
      </c>
      <c r="J96" s="207">
        <f t="shared" si="49"/>
        <v>0</v>
      </c>
    </row>
    <row r="97" spans="1:10" ht="30">
      <c r="A97" s="341"/>
      <c r="B97" s="325"/>
      <c r="C97" s="205" t="s">
        <v>404</v>
      </c>
      <c r="D97" s="222">
        <f t="shared" si="47"/>
        <v>2385</v>
      </c>
      <c r="E97" s="222">
        <f t="shared" si="43"/>
        <v>0</v>
      </c>
      <c r="F97" s="222">
        <f t="shared" si="43"/>
        <v>0</v>
      </c>
      <c r="G97" s="222">
        <f t="shared" si="43"/>
        <v>0</v>
      </c>
      <c r="H97" s="222">
        <f t="shared" ref="H97:J97" si="51">H105+H161+H169+H177+H185</f>
        <v>2385</v>
      </c>
      <c r="I97" s="256">
        <f t="shared" ref="I97" si="52">I105+I161+I169+I177+I185</f>
        <v>0</v>
      </c>
      <c r="J97" s="222">
        <f t="shared" si="51"/>
        <v>0</v>
      </c>
    </row>
    <row r="98" spans="1:10" ht="30">
      <c r="A98" s="342"/>
      <c r="B98" s="326"/>
      <c r="C98" s="205" t="s">
        <v>405</v>
      </c>
      <c r="D98" s="222">
        <f t="shared" si="47"/>
        <v>2385</v>
      </c>
      <c r="E98" s="222">
        <f t="shared" si="43"/>
        <v>0</v>
      </c>
      <c r="F98" s="222">
        <f t="shared" si="43"/>
        <v>0</v>
      </c>
      <c r="G98" s="222">
        <f t="shared" si="43"/>
        <v>0</v>
      </c>
      <c r="H98" s="222">
        <f t="shared" ref="H98:J98" si="53">H106+H162+H170+H178+H186</f>
        <v>2385</v>
      </c>
      <c r="I98" s="256">
        <f t="shared" ref="I98" si="54">I106+I162+I170+I178+I186</f>
        <v>0</v>
      </c>
      <c r="J98" s="222">
        <f t="shared" si="53"/>
        <v>0</v>
      </c>
    </row>
    <row r="99" spans="1:10" ht="32.25" customHeight="1">
      <c r="A99" s="340" t="s">
        <v>54</v>
      </c>
      <c r="B99" s="324" t="s">
        <v>831</v>
      </c>
      <c r="C99" s="206" t="s">
        <v>319</v>
      </c>
      <c r="D99" s="207">
        <f>SUM(D100:D106)</f>
        <v>13675.26</v>
      </c>
      <c r="E99" s="207">
        <f t="shared" ref="E99:J99" si="55">SUM(E100:E106)</f>
        <v>4286.6000000000004</v>
      </c>
      <c r="F99" s="207">
        <f t="shared" si="55"/>
        <v>0</v>
      </c>
      <c r="G99" s="207">
        <f t="shared" si="55"/>
        <v>0</v>
      </c>
      <c r="H99" s="207">
        <f>SUM(H100:H106)</f>
        <v>9388.66</v>
      </c>
      <c r="I99" s="252">
        <f t="shared" ref="I99" si="56">SUM(I100:I106)</f>
        <v>0</v>
      </c>
      <c r="J99" s="207">
        <f t="shared" si="55"/>
        <v>0</v>
      </c>
    </row>
    <row r="100" spans="1:10" ht="17.25" customHeight="1">
      <c r="A100" s="341"/>
      <c r="B100" s="325"/>
      <c r="C100" s="205" t="s">
        <v>11</v>
      </c>
      <c r="D100" s="222">
        <f>SUM(E100:G100)</f>
        <v>0</v>
      </c>
      <c r="E100" s="222">
        <v>0</v>
      </c>
      <c r="F100" s="222">
        <v>0</v>
      </c>
      <c r="G100" s="222">
        <v>0</v>
      </c>
      <c r="H100" s="222">
        <v>0</v>
      </c>
      <c r="I100" s="256">
        <v>0</v>
      </c>
      <c r="J100" s="222">
        <v>0</v>
      </c>
    </row>
    <row r="101" spans="1:10" ht="17.25" customHeight="1">
      <c r="A101" s="341"/>
      <c r="B101" s="325"/>
      <c r="C101" s="205" t="s">
        <v>12</v>
      </c>
      <c r="D101" s="222">
        <f t="shared" ref="D101:D102" si="57">SUM(E101:G101)</f>
        <v>2615</v>
      </c>
      <c r="E101" s="222">
        <v>2615</v>
      </c>
      <c r="F101" s="222">
        <v>0</v>
      </c>
      <c r="G101" s="222">
        <v>0</v>
      </c>
      <c r="H101" s="222">
        <v>0</v>
      </c>
      <c r="I101" s="256">
        <v>0</v>
      </c>
      <c r="J101" s="222">
        <v>0</v>
      </c>
    </row>
    <row r="102" spans="1:10" ht="22.5" customHeight="1">
      <c r="A102" s="341"/>
      <c r="B102" s="325"/>
      <c r="C102" s="205" t="s">
        <v>13</v>
      </c>
      <c r="D102" s="222">
        <f t="shared" si="57"/>
        <v>1671.6</v>
      </c>
      <c r="E102" s="222">
        <v>1671.6</v>
      </c>
      <c r="F102" s="222">
        <v>0</v>
      </c>
      <c r="G102" s="222">
        <v>0</v>
      </c>
      <c r="H102" s="222">
        <v>0</v>
      </c>
      <c r="I102" s="256">
        <v>0</v>
      </c>
      <c r="J102" s="222">
        <v>0</v>
      </c>
    </row>
    <row r="103" spans="1:10" ht="21" customHeight="1">
      <c r="A103" s="341"/>
      <c r="B103" s="325"/>
      <c r="C103" s="205" t="s">
        <v>14</v>
      </c>
      <c r="D103" s="222">
        <f>SUM(E103:H103)</f>
        <v>2233.66</v>
      </c>
      <c r="E103" s="222">
        <v>0</v>
      </c>
      <c r="F103" s="222">
        <v>0</v>
      </c>
      <c r="G103" s="222">
        <v>0</v>
      </c>
      <c r="H103" s="222">
        <f>H111+H119+H127+H135+H143+H151</f>
        <v>2233.66</v>
      </c>
      <c r="I103" s="256">
        <v>0</v>
      </c>
      <c r="J103" s="222">
        <v>0</v>
      </c>
    </row>
    <row r="104" spans="1:10" ht="21" customHeight="1">
      <c r="A104" s="341"/>
      <c r="B104" s="325"/>
      <c r="C104" s="206" t="s">
        <v>15</v>
      </c>
      <c r="D104" s="207">
        <f>SUM(E104:H104)</f>
        <v>2385</v>
      </c>
      <c r="E104" s="207">
        <v>0</v>
      </c>
      <c r="F104" s="207">
        <v>0</v>
      </c>
      <c r="G104" s="207">
        <v>0</v>
      </c>
      <c r="H104" s="207">
        <f>H112+H120+H128+H136+H144+H152</f>
        <v>2385</v>
      </c>
      <c r="I104" s="252">
        <v>0</v>
      </c>
      <c r="J104" s="207">
        <v>0</v>
      </c>
    </row>
    <row r="105" spans="1:10" ht="43.5" customHeight="1">
      <c r="A105" s="341"/>
      <c r="B105" s="325"/>
      <c r="C105" s="205" t="s">
        <v>404</v>
      </c>
      <c r="D105" s="222">
        <f>SUM(E105:H105)</f>
        <v>2385</v>
      </c>
      <c r="E105" s="222">
        <v>0</v>
      </c>
      <c r="F105" s="222">
        <v>0</v>
      </c>
      <c r="G105" s="222">
        <v>0</v>
      </c>
      <c r="H105" s="222">
        <f t="shared" ref="H105" si="58">H113+H121+H129+H137+H145+H153</f>
        <v>2385</v>
      </c>
      <c r="I105" s="256">
        <v>0</v>
      </c>
      <c r="J105" s="222">
        <v>0</v>
      </c>
    </row>
    <row r="106" spans="1:10" ht="30">
      <c r="A106" s="342"/>
      <c r="B106" s="326"/>
      <c r="C106" s="205" t="s">
        <v>405</v>
      </c>
      <c r="D106" s="222">
        <f>SUM(E106:H106)</f>
        <v>2385</v>
      </c>
      <c r="E106" s="222">
        <v>0</v>
      </c>
      <c r="F106" s="222">
        <v>0</v>
      </c>
      <c r="G106" s="222">
        <v>0</v>
      </c>
      <c r="H106" s="222">
        <v>2385</v>
      </c>
      <c r="I106" s="256">
        <v>0</v>
      </c>
      <c r="J106" s="222">
        <v>0</v>
      </c>
    </row>
    <row r="107" spans="1:10" ht="28.5">
      <c r="A107" s="340" t="s">
        <v>565</v>
      </c>
      <c r="B107" s="324" t="s">
        <v>569</v>
      </c>
      <c r="C107" s="206" t="s">
        <v>319</v>
      </c>
      <c r="D107" s="207">
        <f>SUM(D108:D114)</f>
        <v>2190.46</v>
      </c>
      <c r="E107" s="207">
        <f t="shared" ref="E107:J107" si="59">SUM(E108:E114)</f>
        <v>0</v>
      </c>
      <c r="F107" s="207">
        <f t="shared" si="59"/>
        <v>0</v>
      </c>
      <c r="G107" s="207">
        <f t="shared" si="59"/>
        <v>0</v>
      </c>
      <c r="H107" s="207">
        <f t="shared" si="59"/>
        <v>2190.46</v>
      </c>
      <c r="I107" s="252">
        <f t="shared" ref="I107" si="60">SUM(I108:I114)</f>
        <v>0</v>
      </c>
      <c r="J107" s="207">
        <f t="shared" si="59"/>
        <v>0</v>
      </c>
    </row>
    <row r="108" spans="1:10">
      <c r="A108" s="341"/>
      <c r="B108" s="325"/>
      <c r="C108" s="205" t="s">
        <v>11</v>
      </c>
      <c r="D108" s="222">
        <f>SUM(E108:G108)</f>
        <v>0</v>
      </c>
      <c r="E108" s="222">
        <v>0</v>
      </c>
      <c r="F108" s="222">
        <v>0</v>
      </c>
      <c r="G108" s="222">
        <v>0</v>
      </c>
      <c r="H108" s="222">
        <v>0</v>
      </c>
      <c r="I108" s="256">
        <v>0</v>
      </c>
      <c r="J108" s="222">
        <v>0</v>
      </c>
    </row>
    <row r="109" spans="1:10">
      <c r="A109" s="341"/>
      <c r="B109" s="325"/>
      <c r="C109" s="205" t="s">
        <v>12</v>
      </c>
      <c r="D109" s="222">
        <f t="shared" ref="D109:D110" si="61">SUM(E109:G109)</f>
        <v>0</v>
      </c>
      <c r="E109" s="222">
        <v>0</v>
      </c>
      <c r="F109" s="222">
        <v>0</v>
      </c>
      <c r="G109" s="222">
        <v>0</v>
      </c>
      <c r="H109" s="222">
        <v>0</v>
      </c>
      <c r="I109" s="256">
        <v>0</v>
      </c>
      <c r="J109" s="222">
        <v>0</v>
      </c>
    </row>
    <row r="110" spans="1:10">
      <c r="A110" s="341"/>
      <c r="B110" s="325"/>
      <c r="C110" s="205" t="s">
        <v>13</v>
      </c>
      <c r="D110" s="222">
        <f t="shared" si="61"/>
        <v>0</v>
      </c>
      <c r="E110" s="222">
        <v>0</v>
      </c>
      <c r="F110" s="222">
        <v>0</v>
      </c>
      <c r="G110" s="222">
        <v>0</v>
      </c>
      <c r="H110" s="222">
        <v>0</v>
      </c>
      <c r="I110" s="256">
        <v>0</v>
      </c>
      <c r="J110" s="222">
        <v>0</v>
      </c>
    </row>
    <row r="111" spans="1:10">
      <c r="A111" s="341"/>
      <c r="B111" s="325"/>
      <c r="C111" s="205" t="s">
        <v>14</v>
      </c>
      <c r="D111" s="222">
        <f>SUM(E111:H111)</f>
        <v>690.46</v>
      </c>
      <c r="E111" s="222">
        <v>0</v>
      </c>
      <c r="F111" s="222">
        <v>0</v>
      </c>
      <c r="G111" s="222">
        <v>0</v>
      </c>
      <c r="H111" s="222">
        <v>690.46</v>
      </c>
      <c r="I111" s="256">
        <v>0</v>
      </c>
      <c r="J111" s="222">
        <v>0</v>
      </c>
    </row>
    <row r="112" spans="1:10" ht="27" customHeight="1">
      <c r="A112" s="341"/>
      <c r="B112" s="325"/>
      <c r="C112" s="206" t="s">
        <v>15</v>
      </c>
      <c r="D112" s="207">
        <f>SUM(E112:H112)</f>
        <v>500</v>
      </c>
      <c r="E112" s="207">
        <v>0</v>
      </c>
      <c r="F112" s="207">
        <v>0</v>
      </c>
      <c r="G112" s="207">
        <v>0</v>
      </c>
      <c r="H112" s="207">
        <v>500</v>
      </c>
      <c r="I112" s="252">
        <v>0</v>
      </c>
      <c r="J112" s="207">
        <v>0</v>
      </c>
    </row>
    <row r="113" spans="1:10" ht="30">
      <c r="A113" s="341"/>
      <c r="B113" s="325"/>
      <c r="C113" s="205" t="s">
        <v>404</v>
      </c>
      <c r="D113" s="222">
        <f>SUM(E113:H113)</f>
        <v>500</v>
      </c>
      <c r="E113" s="222">
        <v>0</v>
      </c>
      <c r="F113" s="222">
        <v>0</v>
      </c>
      <c r="G113" s="222">
        <v>0</v>
      </c>
      <c r="H113" s="222">
        <v>500</v>
      </c>
      <c r="I113" s="256">
        <v>0</v>
      </c>
      <c r="J113" s="222">
        <v>0</v>
      </c>
    </row>
    <row r="114" spans="1:10" ht="51" customHeight="1">
      <c r="A114" s="342"/>
      <c r="B114" s="326"/>
      <c r="C114" s="205" t="s">
        <v>405</v>
      </c>
      <c r="D114" s="222">
        <f>SUM(E114:H114)</f>
        <v>500</v>
      </c>
      <c r="E114" s="222">
        <v>0</v>
      </c>
      <c r="F114" s="222">
        <v>0</v>
      </c>
      <c r="G114" s="222">
        <v>0</v>
      </c>
      <c r="H114" s="222">
        <v>500</v>
      </c>
      <c r="I114" s="256">
        <v>0</v>
      </c>
      <c r="J114" s="222">
        <v>0</v>
      </c>
    </row>
    <row r="115" spans="1:10" ht="31.5" customHeight="1">
      <c r="A115" s="340" t="s">
        <v>566</v>
      </c>
      <c r="B115" s="324" t="s">
        <v>570</v>
      </c>
      <c r="C115" s="206" t="s">
        <v>319</v>
      </c>
      <c r="D115" s="207">
        <f>SUM(D116:D122)</f>
        <v>950</v>
      </c>
      <c r="E115" s="207">
        <f t="shared" ref="E115:J115" si="62">SUM(E116:E122)</f>
        <v>0</v>
      </c>
      <c r="F115" s="207">
        <f t="shared" si="62"/>
        <v>0</v>
      </c>
      <c r="G115" s="207">
        <f t="shared" si="62"/>
        <v>0</v>
      </c>
      <c r="H115" s="207">
        <f t="shared" si="62"/>
        <v>950</v>
      </c>
      <c r="I115" s="252">
        <f t="shared" ref="I115" si="63">SUM(I116:I122)</f>
        <v>0</v>
      </c>
      <c r="J115" s="207">
        <f t="shared" si="62"/>
        <v>0</v>
      </c>
    </row>
    <row r="116" spans="1:10" ht="21.75" customHeight="1">
      <c r="A116" s="341"/>
      <c r="B116" s="325"/>
      <c r="C116" s="205" t="s">
        <v>11</v>
      </c>
      <c r="D116" s="222">
        <f>SUM(E116:G116)</f>
        <v>0</v>
      </c>
      <c r="E116" s="222">
        <v>0</v>
      </c>
      <c r="F116" s="222">
        <v>0</v>
      </c>
      <c r="G116" s="222">
        <v>0</v>
      </c>
      <c r="H116" s="222">
        <v>0</v>
      </c>
      <c r="I116" s="256">
        <v>0</v>
      </c>
      <c r="J116" s="222">
        <v>0</v>
      </c>
    </row>
    <row r="117" spans="1:10" ht="18" customHeight="1">
      <c r="A117" s="341"/>
      <c r="B117" s="325"/>
      <c r="C117" s="205" t="s">
        <v>12</v>
      </c>
      <c r="D117" s="222">
        <f t="shared" ref="D117:D118" si="64">SUM(E117:G117)</f>
        <v>0</v>
      </c>
      <c r="E117" s="222">
        <v>0</v>
      </c>
      <c r="F117" s="222">
        <v>0</v>
      </c>
      <c r="G117" s="222">
        <v>0</v>
      </c>
      <c r="H117" s="222">
        <v>0</v>
      </c>
      <c r="I117" s="256">
        <v>0</v>
      </c>
      <c r="J117" s="222">
        <v>0</v>
      </c>
    </row>
    <row r="118" spans="1:10" ht="20.25" customHeight="1">
      <c r="A118" s="341"/>
      <c r="B118" s="325"/>
      <c r="C118" s="205" t="s">
        <v>13</v>
      </c>
      <c r="D118" s="222">
        <f t="shared" si="64"/>
        <v>0</v>
      </c>
      <c r="E118" s="222">
        <v>0</v>
      </c>
      <c r="F118" s="222">
        <v>0</v>
      </c>
      <c r="G118" s="222">
        <v>0</v>
      </c>
      <c r="H118" s="222">
        <v>0</v>
      </c>
      <c r="I118" s="256">
        <v>0</v>
      </c>
      <c r="J118" s="222">
        <v>0</v>
      </c>
    </row>
    <row r="119" spans="1:10" ht="17.25" customHeight="1">
      <c r="A119" s="341"/>
      <c r="B119" s="325"/>
      <c r="C119" s="205" t="s">
        <v>14</v>
      </c>
      <c r="D119" s="222">
        <f>SUM(E119:H119)</f>
        <v>200</v>
      </c>
      <c r="E119" s="222">
        <v>0</v>
      </c>
      <c r="F119" s="222">
        <v>0</v>
      </c>
      <c r="G119" s="222">
        <v>0</v>
      </c>
      <c r="H119" s="222">
        <v>200</v>
      </c>
      <c r="I119" s="256">
        <v>0</v>
      </c>
      <c r="J119" s="222">
        <v>0</v>
      </c>
    </row>
    <row r="120" spans="1:10" ht="19.5" customHeight="1">
      <c r="A120" s="341"/>
      <c r="B120" s="325"/>
      <c r="C120" s="206" t="s">
        <v>15</v>
      </c>
      <c r="D120" s="207">
        <f>SUM(E120:H120)</f>
        <v>250</v>
      </c>
      <c r="E120" s="207">
        <v>0</v>
      </c>
      <c r="F120" s="207">
        <v>0</v>
      </c>
      <c r="G120" s="207">
        <v>0</v>
      </c>
      <c r="H120" s="70">
        <v>250</v>
      </c>
      <c r="I120" s="252">
        <v>0</v>
      </c>
      <c r="J120" s="207">
        <v>0</v>
      </c>
    </row>
    <row r="121" spans="1:10" ht="40.5" customHeight="1">
      <c r="A121" s="341"/>
      <c r="B121" s="325"/>
      <c r="C121" s="205" t="s">
        <v>404</v>
      </c>
      <c r="D121" s="222">
        <f>SUM(E121:H121)</f>
        <v>250</v>
      </c>
      <c r="E121" s="222">
        <v>0</v>
      </c>
      <c r="F121" s="222">
        <v>0</v>
      </c>
      <c r="G121" s="222">
        <v>0</v>
      </c>
      <c r="H121" s="71">
        <v>250</v>
      </c>
      <c r="I121" s="256">
        <v>0</v>
      </c>
      <c r="J121" s="222">
        <v>0</v>
      </c>
    </row>
    <row r="122" spans="1:10" ht="30">
      <c r="A122" s="342"/>
      <c r="B122" s="326"/>
      <c r="C122" s="205" t="s">
        <v>405</v>
      </c>
      <c r="D122" s="222">
        <f>SUM(E122:H122)</f>
        <v>250</v>
      </c>
      <c r="E122" s="222">
        <v>0</v>
      </c>
      <c r="F122" s="222">
        <v>0</v>
      </c>
      <c r="G122" s="222">
        <v>0</v>
      </c>
      <c r="H122" s="71">
        <v>250</v>
      </c>
      <c r="I122" s="256">
        <v>0</v>
      </c>
      <c r="J122" s="222">
        <v>0</v>
      </c>
    </row>
    <row r="123" spans="1:10" ht="28.5">
      <c r="A123" s="340" t="s">
        <v>567</v>
      </c>
      <c r="B123" s="324" t="s">
        <v>571</v>
      </c>
      <c r="C123" s="206" t="s">
        <v>319</v>
      </c>
      <c r="D123" s="207">
        <f>SUM(D125:D130)</f>
        <v>0</v>
      </c>
      <c r="E123" s="207">
        <f t="shared" ref="E123:J123" si="65">SUM(E125:E130)</f>
        <v>0</v>
      </c>
      <c r="F123" s="207">
        <f t="shared" si="65"/>
        <v>0</v>
      </c>
      <c r="G123" s="207">
        <f t="shared" si="65"/>
        <v>0</v>
      </c>
      <c r="H123" s="207">
        <f t="shared" si="65"/>
        <v>0</v>
      </c>
      <c r="I123" s="252">
        <f t="shared" ref="I123" si="66">SUM(I125:I130)</f>
        <v>0</v>
      </c>
      <c r="J123" s="207">
        <f t="shared" si="65"/>
        <v>0</v>
      </c>
    </row>
    <row r="124" spans="1:10">
      <c r="A124" s="341"/>
      <c r="B124" s="325"/>
      <c r="C124" s="205" t="s">
        <v>11</v>
      </c>
      <c r="D124" s="222">
        <f>SUM(E124:G124)</f>
        <v>0</v>
      </c>
      <c r="E124" s="222">
        <v>0</v>
      </c>
      <c r="F124" s="222">
        <v>0</v>
      </c>
      <c r="G124" s="222">
        <v>0</v>
      </c>
      <c r="H124" s="71">
        <v>0</v>
      </c>
      <c r="I124" s="256">
        <v>0</v>
      </c>
      <c r="J124" s="222">
        <v>0</v>
      </c>
    </row>
    <row r="125" spans="1:10">
      <c r="A125" s="341"/>
      <c r="B125" s="325"/>
      <c r="C125" s="205" t="s">
        <v>12</v>
      </c>
      <c r="D125" s="222">
        <f t="shared" ref="D125:D126" si="67">SUM(E125:G125)</f>
        <v>0</v>
      </c>
      <c r="E125" s="222">
        <v>0</v>
      </c>
      <c r="F125" s="222">
        <v>0</v>
      </c>
      <c r="G125" s="222">
        <v>0</v>
      </c>
      <c r="H125" s="71">
        <v>0</v>
      </c>
      <c r="I125" s="256">
        <v>0</v>
      </c>
      <c r="J125" s="222">
        <v>0</v>
      </c>
    </row>
    <row r="126" spans="1:10">
      <c r="A126" s="341"/>
      <c r="B126" s="325"/>
      <c r="C126" s="205" t="s">
        <v>13</v>
      </c>
      <c r="D126" s="222">
        <f t="shared" si="67"/>
        <v>0</v>
      </c>
      <c r="E126" s="222">
        <v>0</v>
      </c>
      <c r="F126" s="222">
        <v>0</v>
      </c>
      <c r="G126" s="222">
        <v>0</v>
      </c>
      <c r="H126" s="71">
        <v>0</v>
      </c>
      <c r="I126" s="256">
        <v>0</v>
      </c>
      <c r="J126" s="222">
        <v>0</v>
      </c>
    </row>
    <row r="127" spans="1:10">
      <c r="A127" s="341"/>
      <c r="B127" s="325"/>
      <c r="C127" s="205" t="s">
        <v>14</v>
      </c>
      <c r="D127" s="222">
        <f>SUM(E127:H127)</f>
        <v>0</v>
      </c>
      <c r="E127" s="222">
        <v>0</v>
      </c>
      <c r="F127" s="222">
        <v>0</v>
      </c>
      <c r="G127" s="222">
        <v>0</v>
      </c>
      <c r="H127" s="71">
        <v>0</v>
      </c>
      <c r="I127" s="256">
        <v>0</v>
      </c>
      <c r="J127" s="222">
        <v>0</v>
      </c>
    </row>
    <row r="128" spans="1:10">
      <c r="A128" s="341"/>
      <c r="B128" s="325"/>
      <c r="C128" s="206" t="s">
        <v>15</v>
      </c>
      <c r="D128" s="207">
        <f>SUM(E128:H128)</f>
        <v>0</v>
      </c>
      <c r="E128" s="207">
        <v>0</v>
      </c>
      <c r="F128" s="207">
        <v>0</v>
      </c>
      <c r="G128" s="207">
        <v>0</v>
      </c>
      <c r="H128" s="70">
        <v>0</v>
      </c>
      <c r="I128" s="252">
        <v>0</v>
      </c>
      <c r="J128" s="207">
        <v>0</v>
      </c>
    </row>
    <row r="129" spans="1:10" ht="30">
      <c r="A129" s="341"/>
      <c r="B129" s="325"/>
      <c r="C129" s="205" t="s">
        <v>404</v>
      </c>
      <c r="D129" s="222">
        <f>SUM(E129:H129)</f>
        <v>0</v>
      </c>
      <c r="E129" s="222">
        <v>0</v>
      </c>
      <c r="F129" s="222">
        <v>0</v>
      </c>
      <c r="G129" s="222">
        <v>0</v>
      </c>
      <c r="H129" s="71">
        <v>0</v>
      </c>
      <c r="I129" s="256">
        <v>0</v>
      </c>
      <c r="J129" s="222">
        <v>0</v>
      </c>
    </row>
    <row r="130" spans="1:10" ht="30">
      <c r="A130" s="342"/>
      <c r="B130" s="326"/>
      <c r="C130" s="205" t="s">
        <v>405</v>
      </c>
      <c r="D130" s="222">
        <f>SUM(E130:H130)</f>
        <v>0</v>
      </c>
      <c r="E130" s="222">
        <v>0</v>
      </c>
      <c r="F130" s="222">
        <v>0</v>
      </c>
      <c r="G130" s="222">
        <v>0</v>
      </c>
      <c r="H130" s="71">
        <v>0</v>
      </c>
      <c r="I130" s="256">
        <v>0</v>
      </c>
      <c r="J130" s="222">
        <v>0</v>
      </c>
    </row>
    <row r="131" spans="1:10" ht="28.5">
      <c r="A131" s="340" t="s">
        <v>568</v>
      </c>
      <c r="B131" s="324" t="s">
        <v>572</v>
      </c>
      <c r="C131" s="206" t="s">
        <v>319</v>
      </c>
      <c r="D131" s="207">
        <f>SUM(D132:D138)</f>
        <v>2028.2</v>
      </c>
      <c r="E131" s="207">
        <f t="shared" ref="E131:J131" si="68">SUM(E132:E138)</f>
        <v>0</v>
      </c>
      <c r="F131" s="207">
        <f t="shared" si="68"/>
        <v>0</v>
      </c>
      <c r="G131" s="207">
        <f t="shared" si="68"/>
        <v>0</v>
      </c>
      <c r="H131" s="207">
        <f t="shared" si="68"/>
        <v>2028.2</v>
      </c>
      <c r="I131" s="252">
        <f t="shared" ref="I131" si="69">SUM(I132:I138)</f>
        <v>0</v>
      </c>
      <c r="J131" s="207">
        <f t="shared" si="68"/>
        <v>0</v>
      </c>
    </row>
    <row r="132" spans="1:10">
      <c r="A132" s="341"/>
      <c r="B132" s="325"/>
      <c r="C132" s="205" t="s">
        <v>11</v>
      </c>
      <c r="D132" s="222">
        <f>SUM(E132:G132)</f>
        <v>0</v>
      </c>
      <c r="E132" s="222">
        <v>0</v>
      </c>
      <c r="F132" s="222">
        <v>0</v>
      </c>
      <c r="G132" s="222">
        <v>0</v>
      </c>
      <c r="H132" s="222">
        <v>0</v>
      </c>
      <c r="I132" s="256">
        <v>0</v>
      </c>
      <c r="J132" s="222">
        <v>0</v>
      </c>
    </row>
    <row r="133" spans="1:10">
      <c r="A133" s="341"/>
      <c r="B133" s="325"/>
      <c r="C133" s="205" t="s">
        <v>12</v>
      </c>
      <c r="D133" s="222">
        <f t="shared" ref="D133:D134" si="70">SUM(E133:G133)</f>
        <v>0</v>
      </c>
      <c r="E133" s="222">
        <v>0</v>
      </c>
      <c r="F133" s="222">
        <v>0</v>
      </c>
      <c r="G133" s="222">
        <v>0</v>
      </c>
      <c r="H133" s="222">
        <v>0</v>
      </c>
      <c r="I133" s="256">
        <v>0</v>
      </c>
      <c r="J133" s="222">
        <v>0</v>
      </c>
    </row>
    <row r="134" spans="1:10">
      <c r="A134" s="341"/>
      <c r="B134" s="325"/>
      <c r="C134" s="205" t="s">
        <v>13</v>
      </c>
      <c r="D134" s="222">
        <f t="shared" si="70"/>
        <v>0</v>
      </c>
      <c r="E134" s="222">
        <v>0</v>
      </c>
      <c r="F134" s="222">
        <v>0</v>
      </c>
      <c r="G134" s="222">
        <v>0</v>
      </c>
      <c r="H134" s="222">
        <v>0</v>
      </c>
      <c r="I134" s="256">
        <v>0</v>
      </c>
      <c r="J134" s="222">
        <v>0</v>
      </c>
    </row>
    <row r="135" spans="1:10">
      <c r="A135" s="341"/>
      <c r="B135" s="325"/>
      <c r="C135" s="205" t="s">
        <v>14</v>
      </c>
      <c r="D135" s="222">
        <f>SUM(E135:H135)</f>
        <v>213.2</v>
      </c>
      <c r="E135" s="222">
        <v>0</v>
      </c>
      <c r="F135" s="222">
        <v>0</v>
      </c>
      <c r="G135" s="222">
        <v>0</v>
      </c>
      <c r="H135" s="222">
        <v>213.2</v>
      </c>
      <c r="I135" s="256">
        <v>0</v>
      </c>
      <c r="J135" s="222">
        <v>0</v>
      </c>
    </row>
    <row r="136" spans="1:10">
      <c r="A136" s="341"/>
      <c r="B136" s="325"/>
      <c r="C136" s="206" t="s">
        <v>15</v>
      </c>
      <c r="D136" s="207">
        <f>SUM(E136:H136)</f>
        <v>605</v>
      </c>
      <c r="E136" s="207">
        <v>0</v>
      </c>
      <c r="F136" s="207">
        <v>0</v>
      </c>
      <c r="G136" s="207">
        <v>0</v>
      </c>
      <c r="H136" s="207">
        <v>605</v>
      </c>
      <c r="I136" s="252">
        <v>0</v>
      </c>
      <c r="J136" s="207">
        <v>0</v>
      </c>
    </row>
    <row r="137" spans="1:10" ht="30">
      <c r="A137" s="341"/>
      <c r="B137" s="325"/>
      <c r="C137" s="205" t="s">
        <v>404</v>
      </c>
      <c r="D137" s="222">
        <f>SUM(E137:H137)</f>
        <v>605</v>
      </c>
      <c r="E137" s="222">
        <v>0</v>
      </c>
      <c r="F137" s="222">
        <v>0</v>
      </c>
      <c r="G137" s="222">
        <v>0</v>
      </c>
      <c r="H137" s="222">
        <v>605</v>
      </c>
      <c r="I137" s="256">
        <v>0</v>
      </c>
      <c r="J137" s="222">
        <v>0</v>
      </c>
    </row>
    <row r="138" spans="1:10" ht="30">
      <c r="A138" s="342"/>
      <c r="B138" s="326"/>
      <c r="C138" s="205" t="s">
        <v>405</v>
      </c>
      <c r="D138" s="222">
        <f>SUM(E138:H138)</f>
        <v>605</v>
      </c>
      <c r="E138" s="222">
        <v>0</v>
      </c>
      <c r="F138" s="222">
        <v>0</v>
      </c>
      <c r="G138" s="222">
        <v>0</v>
      </c>
      <c r="H138" s="222">
        <v>605</v>
      </c>
      <c r="I138" s="256">
        <v>0</v>
      </c>
      <c r="J138" s="222">
        <v>0</v>
      </c>
    </row>
    <row r="139" spans="1:10" ht="28.5">
      <c r="A139" s="340" t="s">
        <v>575</v>
      </c>
      <c r="B139" s="324" t="s">
        <v>573</v>
      </c>
      <c r="C139" s="206" t="s">
        <v>319</v>
      </c>
      <c r="D139" s="207">
        <f>SUM(D140:D146)</f>
        <v>1790</v>
      </c>
      <c r="E139" s="207">
        <f t="shared" ref="E139:J139" si="71">SUM(E140:E146)</f>
        <v>0</v>
      </c>
      <c r="F139" s="207">
        <f t="shared" si="71"/>
        <v>0</v>
      </c>
      <c r="G139" s="207">
        <f t="shared" si="71"/>
        <v>0</v>
      </c>
      <c r="H139" s="207">
        <f t="shared" si="71"/>
        <v>1790</v>
      </c>
      <c r="I139" s="252">
        <f t="shared" ref="I139" si="72">SUM(I140:I146)</f>
        <v>0</v>
      </c>
      <c r="J139" s="207">
        <f t="shared" si="71"/>
        <v>0</v>
      </c>
    </row>
    <row r="140" spans="1:10">
      <c r="A140" s="341"/>
      <c r="B140" s="325"/>
      <c r="C140" s="205" t="s">
        <v>11</v>
      </c>
      <c r="D140" s="222">
        <f>SUM(E140:G140)</f>
        <v>0</v>
      </c>
      <c r="E140" s="222">
        <v>0</v>
      </c>
      <c r="F140" s="222">
        <v>0</v>
      </c>
      <c r="G140" s="222">
        <v>0</v>
      </c>
      <c r="H140" s="222">
        <v>0</v>
      </c>
      <c r="I140" s="256">
        <v>0</v>
      </c>
      <c r="J140" s="222">
        <v>0</v>
      </c>
    </row>
    <row r="141" spans="1:10">
      <c r="A141" s="341"/>
      <c r="B141" s="325"/>
      <c r="C141" s="205" t="s">
        <v>12</v>
      </c>
      <c r="D141" s="222">
        <f t="shared" ref="D141:D142" si="73">SUM(E141:G141)</f>
        <v>0</v>
      </c>
      <c r="E141" s="222">
        <v>0</v>
      </c>
      <c r="F141" s="222">
        <v>0</v>
      </c>
      <c r="G141" s="222">
        <v>0</v>
      </c>
      <c r="H141" s="222">
        <v>0</v>
      </c>
      <c r="I141" s="256">
        <v>0</v>
      </c>
      <c r="J141" s="222">
        <v>0</v>
      </c>
    </row>
    <row r="142" spans="1:10">
      <c r="A142" s="341"/>
      <c r="B142" s="325"/>
      <c r="C142" s="205" t="s">
        <v>13</v>
      </c>
      <c r="D142" s="222">
        <f t="shared" si="73"/>
        <v>0</v>
      </c>
      <c r="E142" s="222">
        <v>0</v>
      </c>
      <c r="F142" s="222">
        <v>0</v>
      </c>
      <c r="G142" s="222">
        <v>0</v>
      </c>
      <c r="H142" s="222">
        <v>0</v>
      </c>
      <c r="I142" s="256">
        <v>0</v>
      </c>
      <c r="J142" s="222">
        <v>0</v>
      </c>
    </row>
    <row r="143" spans="1:10">
      <c r="A143" s="341"/>
      <c r="B143" s="325"/>
      <c r="C143" s="205" t="s">
        <v>14</v>
      </c>
      <c r="D143" s="222">
        <f>SUM(E143:H143)</f>
        <v>530</v>
      </c>
      <c r="E143" s="222">
        <v>0</v>
      </c>
      <c r="F143" s="222">
        <v>0</v>
      </c>
      <c r="G143" s="222">
        <v>0</v>
      </c>
      <c r="H143" s="222">
        <v>530</v>
      </c>
      <c r="I143" s="256">
        <v>0</v>
      </c>
      <c r="J143" s="222">
        <v>0</v>
      </c>
    </row>
    <row r="144" spans="1:10">
      <c r="A144" s="341"/>
      <c r="B144" s="325"/>
      <c r="C144" s="206" t="s">
        <v>15</v>
      </c>
      <c r="D144" s="207">
        <f>SUM(E144:H144)</f>
        <v>420</v>
      </c>
      <c r="E144" s="207">
        <v>0</v>
      </c>
      <c r="F144" s="207">
        <v>0</v>
      </c>
      <c r="G144" s="207">
        <v>0</v>
      </c>
      <c r="H144" s="207">
        <v>420</v>
      </c>
      <c r="I144" s="252">
        <v>0</v>
      </c>
      <c r="J144" s="207">
        <v>0</v>
      </c>
    </row>
    <row r="145" spans="1:10" ht="30">
      <c r="A145" s="341"/>
      <c r="B145" s="325"/>
      <c r="C145" s="205" t="s">
        <v>404</v>
      </c>
      <c r="D145" s="222">
        <f>SUM(E145:H145)</f>
        <v>420</v>
      </c>
      <c r="E145" s="222">
        <v>0</v>
      </c>
      <c r="F145" s="222">
        <v>0</v>
      </c>
      <c r="G145" s="222">
        <v>0</v>
      </c>
      <c r="H145" s="222">
        <v>420</v>
      </c>
      <c r="I145" s="256">
        <v>0</v>
      </c>
      <c r="J145" s="222">
        <v>0</v>
      </c>
    </row>
    <row r="146" spans="1:10" ht="30">
      <c r="A146" s="342"/>
      <c r="B146" s="326"/>
      <c r="C146" s="205" t="s">
        <v>405</v>
      </c>
      <c r="D146" s="222">
        <f>SUM(E146:H146)</f>
        <v>420</v>
      </c>
      <c r="E146" s="222">
        <v>0</v>
      </c>
      <c r="F146" s="222">
        <v>0</v>
      </c>
      <c r="G146" s="222">
        <v>0</v>
      </c>
      <c r="H146" s="71">
        <v>420</v>
      </c>
      <c r="I146" s="256">
        <v>0</v>
      </c>
      <c r="J146" s="222">
        <v>0</v>
      </c>
    </row>
    <row r="147" spans="1:10" ht="30.75" customHeight="1">
      <c r="A147" s="340" t="s">
        <v>576</v>
      </c>
      <c r="B147" s="324" t="s">
        <v>574</v>
      </c>
      <c r="C147" s="206" t="s">
        <v>319</v>
      </c>
      <c r="D147" s="207">
        <f>SUM(D148:D154)</f>
        <v>2430</v>
      </c>
      <c r="E147" s="207">
        <f t="shared" ref="E147:J147" si="74">SUM(E148:E154)</f>
        <v>0</v>
      </c>
      <c r="F147" s="207">
        <f t="shared" si="74"/>
        <v>0</v>
      </c>
      <c r="G147" s="207">
        <f t="shared" si="74"/>
        <v>0</v>
      </c>
      <c r="H147" s="70">
        <f t="shared" si="74"/>
        <v>2430</v>
      </c>
      <c r="I147" s="252">
        <f t="shared" ref="I147" si="75">SUM(I148:I154)</f>
        <v>0</v>
      </c>
      <c r="J147" s="207">
        <f t="shared" si="74"/>
        <v>0</v>
      </c>
    </row>
    <row r="148" spans="1:10">
      <c r="A148" s="341"/>
      <c r="B148" s="325"/>
      <c r="C148" s="205" t="s">
        <v>11</v>
      </c>
      <c r="D148" s="222">
        <f>SUM(E148:G148)</f>
        <v>0</v>
      </c>
      <c r="E148" s="222">
        <v>0</v>
      </c>
      <c r="F148" s="222">
        <v>0</v>
      </c>
      <c r="G148" s="222">
        <v>0</v>
      </c>
      <c r="H148" s="222">
        <v>0</v>
      </c>
      <c r="I148" s="256">
        <v>0</v>
      </c>
      <c r="J148" s="222">
        <v>0</v>
      </c>
    </row>
    <row r="149" spans="1:10" ht="22.5" customHeight="1">
      <c r="A149" s="341"/>
      <c r="B149" s="325"/>
      <c r="C149" s="205" t="s">
        <v>12</v>
      </c>
      <c r="D149" s="222">
        <f t="shared" ref="D149:D150" si="76">SUM(E149:G149)</f>
        <v>0</v>
      </c>
      <c r="E149" s="222">
        <v>0</v>
      </c>
      <c r="F149" s="222">
        <v>0</v>
      </c>
      <c r="G149" s="222">
        <v>0</v>
      </c>
      <c r="H149" s="222">
        <v>0</v>
      </c>
      <c r="I149" s="256">
        <v>0</v>
      </c>
      <c r="J149" s="222">
        <v>0</v>
      </c>
    </row>
    <row r="150" spans="1:10">
      <c r="A150" s="341"/>
      <c r="B150" s="325"/>
      <c r="C150" s="205" t="s">
        <v>13</v>
      </c>
      <c r="D150" s="222">
        <f t="shared" si="76"/>
        <v>0</v>
      </c>
      <c r="E150" s="222">
        <v>0</v>
      </c>
      <c r="F150" s="222">
        <v>0</v>
      </c>
      <c r="G150" s="222">
        <v>0</v>
      </c>
      <c r="H150" s="222">
        <v>0</v>
      </c>
      <c r="I150" s="256">
        <v>0</v>
      </c>
      <c r="J150" s="222">
        <v>0</v>
      </c>
    </row>
    <row r="151" spans="1:10" ht="21.75" customHeight="1">
      <c r="A151" s="341"/>
      <c r="B151" s="325"/>
      <c r="C151" s="205" t="s">
        <v>14</v>
      </c>
      <c r="D151" s="222">
        <f>SUM(E151:H151)</f>
        <v>600</v>
      </c>
      <c r="E151" s="222">
        <v>0</v>
      </c>
      <c r="F151" s="222">
        <v>0</v>
      </c>
      <c r="G151" s="222">
        <v>0</v>
      </c>
      <c r="H151" s="222">
        <v>600</v>
      </c>
      <c r="I151" s="256">
        <v>0</v>
      </c>
      <c r="J151" s="222">
        <v>0</v>
      </c>
    </row>
    <row r="152" spans="1:10">
      <c r="A152" s="341"/>
      <c r="B152" s="325"/>
      <c r="C152" s="206" t="s">
        <v>15</v>
      </c>
      <c r="D152" s="207">
        <f>SUM(E152:H152)</f>
        <v>610</v>
      </c>
      <c r="E152" s="207">
        <v>0</v>
      </c>
      <c r="F152" s="207">
        <v>0</v>
      </c>
      <c r="G152" s="207">
        <v>0</v>
      </c>
      <c r="H152" s="207">
        <v>610</v>
      </c>
      <c r="I152" s="252">
        <v>0</v>
      </c>
      <c r="J152" s="207">
        <v>0</v>
      </c>
    </row>
    <row r="153" spans="1:10" ht="29.25" customHeight="1">
      <c r="A153" s="341"/>
      <c r="B153" s="325"/>
      <c r="C153" s="205" t="s">
        <v>404</v>
      </c>
      <c r="D153" s="222">
        <f>SUM(E153:H153)</f>
        <v>610</v>
      </c>
      <c r="E153" s="222">
        <v>0</v>
      </c>
      <c r="F153" s="222">
        <v>0</v>
      </c>
      <c r="G153" s="222">
        <v>0</v>
      </c>
      <c r="H153" s="222">
        <v>610</v>
      </c>
      <c r="I153" s="256">
        <v>0</v>
      </c>
      <c r="J153" s="222">
        <v>0</v>
      </c>
    </row>
    <row r="154" spans="1:10" ht="30">
      <c r="A154" s="342"/>
      <c r="B154" s="326"/>
      <c r="C154" s="205" t="s">
        <v>405</v>
      </c>
      <c r="D154" s="222">
        <f>SUM(E154:H154)</f>
        <v>610</v>
      </c>
      <c r="E154" s="222">
        <v>0</v>
      </c>
      <c r="F154" s="222">
        <v>0</v>
      </c>
      <c r="G154" s="222">
        <v>0</v>
      </c>
      <c r="H154" s="222">
        <v>610</v>
      </c>
      <c r="I154" s="256">
        <v>0</v>
      </c>
      <c r="J154" s="222">
        <v>0</v>
      </c>
    </row>
    <row r="155" spans="1:10" ht="28.5">
      <c r="A155" s="343" t="s">
        <v>55</v>
      </c>
      <c r="B155" s="324" t="s">
        <v>56</v>
      </c>
      <c r="C155" s="206" t="s">
        <v>319</v>
      </c>
      <c r="D155" s="207">
        <f>SUM(D156:D162)</f>
        <v>531.70000000000005</v>
      </c>
      <c r="E155" s="207">
        <f t="shared" ref="E155:J155" si="77">SUM(E156:E162)</f>
        <v>0</v>
      </c>
      <c r="F155" s="207">
        <f t="shared" si="77"/>
        <v>0</v>
      </c>
      <c r="G155" s="207">
        <f t="shared" si="77"/>
        <v>70</v>
      </c>
      <c r="H155" s="207">
        <f t="shared" si="77"/>
        <v>461.7</v>
      </c>
      <c r="I155" s="252">
        <f t="shared" ref="I155" si="78">SUM(I156:I162)</f>
        <v>0</v>
      </c>
      <c r="J155" s="207">
        <f t="shared" si="77"/>
        <v>0</v>
      </c>
    </row>
    <row r="156" spans="1:10">
      <c r="A156" s="344"/>
      <c r="B156" s="325"/>
      <c r="C156" s="205" t="s">
        <v>11</v>
      </c>
      <c r="D156" s="222">
        <f>SUM(E156:G156)</f>
        <v>0</v>
      </c>
      <c r="E156" s="222">
        <v>0</v>
      </c>
      <c r="F156" s="222">
        <v>0</v>
      </c>
      <c r="G156" s="222">
        <v>0</v>
      </c>
      <c r="H156" s="222">
        <v>0</v>
      </c>
      <c r="I156" s="256">
        <v>0</v>
      </c>
      <c r="J156" s="222">
        <v>0</v>
      </c>
    </row>
    <row r="157" spans="1:10">
      <c r="A157" s="344"/>
      <c r="B157" s="325"/>
      <c r="C157" s="205" t="s">
        <v>12</v>
      </c>
      <c r="D157" s="222">
        <f t="shared" ref="D157:D158" si="79">SUM(E157:G157)</f>
        <v>70</v>
      </c>
      <c r="E157" s="222">
        <v>0</v>
      </c>
      <c r="F157" s="222">
        <v>0</v>
      </c>
      <c r="G157" s="222">
        <v>70</v>
      </c>
      <c r="H157" s="222">
        <v>0</v>
      </c>
      <c r="I157" s="256">
        <v>0</v>
      </c>
      <c r="J157" s="222">
        <v>0</v>
      </c>
    </row>
    <row r="158" spans="1:10">
      <c r="A158" s="344"/>
      <c r="B158" s="325"/>
      <c r="C158" s="205" t="s">
        <v>13</v>
      </c>
      <c r="D158" s="222">
        <f t="shared" si="79"/>
        <v>0</v>
      </c>
      <c r="E158" s="222">
        <v>0</v>
      </c>
      <c r="F158" s="222">
        <v>0</v>
      </c>
      <c r="G158" s="222">
        <v>0</v>
      </c>
      <c r="H158" s="222">
        <v>0</v>
      </c>
      <c r="I158" s="256">
        <v>0</v>
      </c>
      <c r="J158" s="222">
        <v>0</v>
      </c>
    </row>
    <row r="159" spans="1:10">
      <c r="A159" s="344"/>
      <c r="B159" s="325"/>
      <c r="C159" s="205" t="s">
        <v>14</v>
      </c>
      <c r="D159" s="222">
        <f>SUM(E159:J159)</f>
        <v>461.7</v>
      </c>
      <c r="E159" s="222">
        <v>0</v>
      </c>
      <c r="F159" s="222">
        <v>0</v>
      </c>
      <c r="G159" s="222">
        <v>0</v>
      </c>
      <c r="H159" s="222">
        <v>461.7</v>
      </c>
      <c r="I159" s="256">
        <v>0</v>
      </c>
      <c r="J159" s="222">
        <v>0</v>
      </c>
    </row>
    <row r="160" spans="1:10">
      <c r="A160" s="344"/>
      <c r="B160" s="325"/>
      <c r="C160" s="206" t="s">
        <v>15</v>
      </c>
      <c r="D160" s="207">
        <f t="shared" ref="D160:D162" si="80">SUM(E160:J160)</f>
        <v>0</v>
      </c>
      <c r="E160" s="207">
        <v>0</v>
      </c>
      <c r="F160" s="207">
        <v>0</v>
      </c>
      <c r="G160" s="207">
        <v>0</v>
      </c>
      <c r="H160" s="207">
        <v>0</v>
      </c>
      <c r="I160" s="252">
        <v>0</v>
      </c>
      <c r="J160" s="207">
        <v>0</v>
      </c>
    </row>
    <row r="161" spans="1:10" ht="29.25" customHeight="1">
      <c r="A161" s="344"/>
      <c r="B161" s="325"/>
      <c r="C161" s="205" t="s">
        <v>404</v>
      </c>
      <c r="D161" s="222">
        <f t="shared" si="80"/>
        <v>0</v>
      </c>
      <c r="E161" s="222">
        <v>0</v>
      </c>
      <c r="F161" s="222">
        <v>0</v>
      </c>
      <c r="G161" s="222">
        <v>0</v>
      </c>
      <c r="H161" s="222">
        <v>0</v>
      </c>
      <c r="I161" s="256">
        <v>0</v>
      </c>
      <c r="J161" s="222">
        <v>0</v>
      </c>
    </row>
    <row r="162" spans="1:10" ht="33" customHeight="1">
      <c r="A162" s="345"/>
      <c r="B162" s="326"/>
      <c r="C162" s="205" t="s">
        <v>405</v>
      </c>
      <c r="D162" s="222">
        <f t="shared" si="80"/>
        <v>0</v>
      </c>
      <c r="E162" s="222">
        <v>0</v>
      </c>
      <c r="F162" s="222">
        <v>0</v>
      </c>
      <c r="G162" s="222">
        <v>0</v>
      </c>
      <c r="H162" s="222">
        <v>0</v>
      </c>
      <c r="I162" s="256">
        <v>0</v>
      </c>
      <c r="J162" s="222">
        <v>0</v>
      </c>
    </row>
    <row r="163" spans="1:10" ht="28.5">
      <c r="A163" s="343" t="s">
        <v>206</v>
      </c>
      <c r="B163" s="324" t="s">
        <v>57</v>
      </c>
      <c r="C163" s="206" t="s">
        <v>319</v>
      </c>
      <c r="D163" s="207">
        <f>SUM(D164:D170)</f>
        <v>5311.1</v>
      </c>
      <c r="E163" s="207">
        <f t="shared" ref="E163:J163" si="81">SUM(E164:E170)</f>
        <v>0</v>
      </c>
      <c r="F163" s="207">
        <f t="shared" si="81"/>
        <v>0</v>
      </c>
      <c r="G163" s="207">
        <f t="shared" si="81"/>
        <v>3260.2</v>
      </c>
      <c r="H163" s="207">
        <f t="shared" si="81"/>
        <v>2050.9</v>
      </c>
      <c r="I163" s="252">
        <f t="shared" ref="I163" si="82">SUM(I164:I170)</f>
        <v>0</v>
      </c>
      <c r="J163" s="207">
        <f t="shared" si="81"/>
        <v>0</v>
      </c>
    </row>
    <row r="164" spans="1:10">
      <c r="A164" s="344"/>
      <c r="B164" s="325"/>
      <c r="C164" s="205" t="s">
        <v>11</v>
      </c>
      <c r="D164" s="222">
        <f>SUM(E164:G164)</f>
        <v>0</v>
      </c>
      <c r="E164" s="222">
        <v>0</v>
      </c>
      <c r="F164" s="222">
        <v>0</v>
      </c>
      <c r="G164" s="222">
        <v>0</v>
      </c>
      <c r="H164" s="71">
        <v>0</v>
      </c>
      <c r="I164" s="256">
        <v>0</v>
      </c>
      <c r="J164" s="222">
        <v>0</v>
      </c>
    </row>
    <row r="165" spans="1:10">
      <c r="A165" s="344"/>
      <c r="B165" s="325"/>
      <c r="C165" s="205" t="s">
        <v>12</v>
      </c>
      <c r="D165" s="222">
        <f t="shared" ref="D165" si="83">SUM(E165:G165)</f>
        <v>760.2</v>
      </c>
      <c r="E165" s="222">
        <v>0</v>
      </c>
      <c r="F165" s="222">
        <v>0</v>
      </c>
      <c r="G165" s="222">
        <v>760.2</v>
      </c>
      <c r="H165" s="71">
        <v>0</v>
      </c>
      <c r="I165" s="256">
        <v>0</v>
      </c>
      <c r="J165" s="222">
        <v>0</v>
      </c>
    </row>
    <row r="166" spans="1:10">
      <c r="A166" s="344"/>
      <c r="B166" s="325"/>
      <c r="C166" s="205" t="s">
        <v>13</v>
      </c>
      <c r="D166" s="222">
        <f>SUM(E166:H166)</f>
        <v>2500</v>
      </c>
      <c r="E166" s="222">
        <v>0</v>
      </c>
      <c r="F166" s="222">
        <v>0</v>
      </c>
      <c r="G166" s="222">
        <v>2500</v>
      </c>
      <c r="H166" s="71">
        <v>0</v>
      </c>
      <c r="I166" s="256">
        <v>0</v>
      </c>
      <c r="J166" s="222">
        <v>0</v>
      </c>
    </row>
    <row r="167" spans="1:10">
      <c r="A167" s="344"/>
      <c r="B167" s="325"/>
      <c r="C167" s="205" t="s">
        <v>14</v>
      </c>
      <c r="D167" s="222">
        <f t="shared" ref="D167:D170" si="84">SUM(E167:H167)</f>
        <v>1650.9</v>
      </c>
      <c r="E167" s="222">
        <v>0</v>
      </c>
      <c r="F167" s="222">
        <v>0</v>
      </c>
      <c r="G167" s="222">
        <v>0</v>
      </c>
      <c r="H167" s="205">
        <v>1650.9</v>
      </c>
      <c r="I167" s="256">
        <v>0</v>
      </c>
      <c r="J167" s="222">
        <v>0</v>
      </c>
    </row>
    <row r="168" spans="1:10">
      <c r="A168" s="344"/>
      <c r="B168" s="325"/>
      <c r="C168" s="206" t="s">
        <v>15</v>
      </c>
      <c r="D168" s="207">
        <f t="shared" si="84"/>
        <v>400</v>
      </c>
      <c r="E168" s="207">
        <v>0</v>
      </c>
      <c r="F168" s="207">
        <v>0</v>
      </c>
      <c r="G168" s="207">
        <v>0</v>
      </c>
      <c r="H168" s="70">
        <v>400</v>
      </c>
      <c r="I168" s="252">
        <v>0</v>
      </c>
      <c r="J168" s="207">
        <v>0</v>
      </c>
    </row>
    <row r="169" spans="1:10" ht="30">
      <c r="A169" s="344"/>
      <c r="B169" s="325"/>
      <c r="C169" s="205" t="s">
        <v>404</v>
      </c>
      <c r="D169" s="222">
        <f t="shared" si="84"/>
        <v>0</v>
      </c>
      <c r="E169" s="222">
        <v>0</v>
      </c>
      <c r="F169" s="222">
        <v>0</v>
      </c>
      <c r="G169" s="222">
        <v>0</v>
      </c>
      <c r="H169" s="71">
        <v>0</v>
      </c>
      <c r="I169" s="256">
        <v>0</v>
      </c>
      <c r="J169" s="222">
        <v>0</v>
      </c>
    </row>
    <row r="170" spans="1:10" ht="30">
      <c r="A170" s="345"/>
      <c r="B170" s="326"/>
      <c r="C170" s="205" t="s">
        <v>405</v>
      </c>
      <c r="D170" s="222">
        <f t="shared" si="84"/>
        <v>0</v>
      </c>
      <c r="E170" s="222">
        <v>0</v>
      </c>
      <c r="F170" s="222">
        <v>0</v>
      </c>
      <c r="G170" s="222">
        <v>0</v>
      </c>
      <c r="H170" s="71">
        <v>0</v>
      </c>
      <c r="I170" s="256">
        <v>0</v>
      </c>
      <c r="J170" s="222">
        <v>0</v>
      </c>
    </row>
    <row r="171" spans="1:10" ht="28.5">
      <c r="A171" s="340" t="s">
        <v>209</v>
      </c>
      <c r="B171" s="324" t="s">
        <v>58</v>
      </c>
      <c r="C171" s="206" t="s">
        <v>319</v>
      </c>
      <c r="D171" s="207">
        <f>SUM(D172:D177)</f>
        <v>0</v>
      </c>
      <c r="E171" s="207">
        <f>SUM(E172:E177)</f>
        <v>0</v>
      </c>
      <c r="F171" s="207">
        <f t="shared" ref="F171" si="85">SUM(F172:F177)</f>
        <v>0</v>
      </c>
      <c r="G171" s="207">
        <f t="shared" ref="G171:J171" si="86">SUM(G172:G177)</f>
        <v>0</v>
      </c>
      <c r="H171" s="207">
        <f t="shared" si="86"/>
        <v>0</v>
      </c>
      <c r="I171" s="252">
        <f t="shared" ref="I171" si="87">SUM(I172:I177)</f>
        <v>0</v>
      </c>
      <c r="J171" s="207">
        <f t="shared" si="86"/>
        <v>0</v>
      </c>
    </row>
    <row r="172" spans="1:10">
      <c r="A172" s="341"/>
      <c r="B172" s="325"/>
      <c r="C172" s="205" t="s">
        <v>11</v>
      </c>
      <c r="D172" s="222">
        <f>SUM(E172:G172)</f>
        <v>0</v>
      </c>
      <c r="E172" s="222">
        <v>0</v>
      </c>
      <c r="F172" s="222">
        <v>0</v>
      </c>
      <c r="G172" s="222">
        <v>0</v>
      </c>
      <c r="H172" s="222">
        <v>0</v>
      </c>
      <c r="I172" s="256">
        <v>0</v>
      </c>
      <c r="J172" s="222">
        <v>0</v>
      </c>
    </row>
    <row r="173" spans="1:10">
      <c r="A173" s="341"/>
      <c r="B173" s="325"/>
      <c r="C173" s="205" t="s">
        <v>12</v>
      </c>
      <c r="D173" s="222">
        <f t="shared" ref="D173:D177" si="88">SUM(E173:G173)</f>
        <v>0</v>
      </c>
      <c r="E173" s="222">
        <v>0</v>
      </c>
      <c r="F173" s="222">
        <v>0</v>
      </c>
      <c r="G173" s="222">
        <v>0</v>
      </c>
      <c r="H173" s="222">
        <v>0</v>
      </c>
      <c r="I173" s="256">
        <v>0</v>
      </c>
      <c r="J173" s="222">
        <v>0</v>
      </c>
    </row>
    <row r="174" spans="1:10">
      <c r="A174" s="341"/>
      <c r="B174" s="325"/>
      <c r="C174" s="205" t="s">
        <v>13</v>
      </c>
      <c r="D174" s="222">
        <f t="shared" si="88"/>
        <v>0</v>
      </c>
      <c r="E174" s="222">
        <v>0</v>
      </c>
      <c r="F174" s="222">
        <v>0</v>
      </c>
      <c r="G174" s="222">
        <v>0</v>
      </c>
      <c r="H174" s="222">
        <v>0</v>
      </c>
      <c r="I174" s="256">
        <v>0</v>
      </c>
      <c r="J174" s="222">
        <v>0</v>
      </c>
    </row>
    <row r="175" spans="1:10">
      <c r="A175" s="341"/>
      <c r="B175" s="325"/>
      <c r="C175" s="205" t="s">
        <v>14</v>
      </c>
      <c r="D175" s="222">
        <f t="shared" si="88"/>
        <v>0</v>
      </c>
      <c r="E175" s="222">
        <v>0</v>
      </c>
      <c r="F175" s="222">
        <v>0</v>
      </c>
      <c r="G175" s="222">
        <v>0</v>
      </c>
      <c r="H175" s="222">
        <v>0</v>
      </c>
      <c r="I175" s="256">
        <v>0</v>
      </c>
      <c r="J175" s="222">
        <v>0</v>
      </c>
    </row>
    <row r="176" spans="1:10">
      <c r="A176" s="341"/>
      <c r="B176" s="325"/>
      <c r="C176" s="206" t="s">
        <v>15</v>
      </c>
      <c r="D176" s="207">
        <f t="shared" si="88"/>
        <v>0</v>
      </c>
      <c r="E176" s="207">
        <v>0</v>
      </c>
      <c r="F176" s="207">
        <v>0</v>
      </c>
      <c r="G176" s="207">
        <v>0</v>
      </c>
      <c r="H176" s="207">
        <v>0</v>
      </c>
      <c r="I176" s="252">
        <v>0</v>
      </c>
      <c r="J176" s="207">
        <v>0</v>
      </c>
    </row>
    <row r="177" spans="1:10" ht="30">
      <c r="A177" s="341"/>
      <c r="B177" s="325"/>
      <c r="C177" s="205" t="s">
        <v>404</v>
      </c>
      <c r="D177" s="222">
        <f t="shared" si="88"/>
        <v>0</v>
      </c>
      <c r="E177" s="222">
        <v>0</v>
      </c>
      <c r="F177" s="222">
        <v>0</v>
      </c>
      <c r="G177" s="222">
        <v>0</v>
      </c>
      <c r="H177" s="222">
        <v>0</v>
      </c>
      <c r="I177" s="256">
        <v>0</v>
      </c>
      <c r="J177" s="222">
        <v>0</v>
      </c>
    </row>
    <row r="178" spans="1:10" ht="30">
      <c r="A178" s="342"/>
      <c r="B178" s="326"/>
      <c r="C178" s="205" t="s">
        <v>405</v>
      </c>
      <c r="D178" s="222">
        <f>SUM(E178:G178)</f>
        <v>0</v>
      </c>
      <c r="E178" s="222">
        <v>0</v>
      </c>
      <c r="F178" s="222">
        <v>0</v>
      </c>
      <c r="G178" s="222">
        <v>0</v>
      </c>
      <c r="H178" s="222">
        <v>0</v>
      </c>
      <c r="I178" s="256">
        <v>0</v>
      </c>
      <c r="J178" s="222">
        <v>0</v>
      </c>
    </row>
    <row r="179" spans="1:10" ht="28.5">
      <c r="A179" s="343" t="s">
        <v>59</v>
      </c>
      <c r="B179" s="324" t="s">
        <v>60</v>
      </c>
      <c r="C179" s="206" t="s">
        <v>319</v>
      </c>
      <c r="D179" s="207">
        <f>SUM(D180:D186)</f>
        <v>3505.9</v>
      </c>
      <c r="E179" s="207">
        <f t="shared" ref="E179:J179" si="89">SUM(E180:E186)</f>
        <v>655.9</v>
      </c>
      <c r="F179" s="207">
        <f t="shared" si="89"/>
        <v>0</v>
      </c>
      <c r="G179" s="207">
        <f t="shared" si="89"/>
        <v>0</v>
      </c>
      <c r="H179" s="207">
        <f t="shared" si="89"/>
        <v>2850</v>
      </c>
      <c r="I179" s="252">
        <f t="shared" ref="I179" si="90">SUM(I180:I186)</f>
        <v>0</v>
      </c>
      <c r="J179" s="207">
        <f t="shared" si="89"/>
        <v>0</v>
      </c>
    </row>
    <row r="180" spans="1:10">
      <c r="A180" s="344"/>
      <c r="B180" s="325"/>
      <c r="C180" s="205" t="s">
        <v>11</v>
      </c>
      <c r="D180" s="222">
        <f>SUM(E180:G180)</f>
        <v>0</v>
      </c>
      <c r="E180" s="222">
        <v>0</v>
      </c>
      <c r="F180" s="222">
        <v>0</v>
      </c>
      <c r="G180" s="222">
        <v>0</v>
      </c>
      <c r="H180" s="222">
        <v>0</v>
      </c>
      <c r="I180" s="256">
        <v>0</v>
      </c>
      <c r="J180" s="222">
        <v>0</v>
      </c>
    </row>
    <row r="181" spans="1:10">
      <c r="A181" s="344"/>
      <c r="B181" s="325"/>
      <c r="C181" s="205" t="s">
        <v>12</v>
      </c>
      <c r="D181" s="222">
        <f t="shared" ref="D181" si="91">SUM(E181:G181)</f>
        <v>0</v>
      </c>
      <c r="E181" s="222">
        <v>0</v>
      </c>
      <c r="F181" s="222">
        <v>0</v>
      </c>
      <c r="G181" s="222">
        <v>0</v>
      </c>
      <c r="H181" s="222">
        <v>0</v>
      </c>
      <c r="I181" s="256">
        <v>0</v>
      </c>
      <c r="J181" s="222">
        <v>0</v>
      </c>
    </row>
    <row r="182" spans="1:10">
      <c r="A182" s="344"/>
      <c r="B182" s="325"/>
      <c r="C182" s="205" t="s">
        <v>13</v>
      </c>
      <c r="D182" s="222">
        <f>SUM(E182:H182)</f>
        <v>655.9</v>
      </c>
      <c r="E182" s="222">
        <v>655.9</v>
      </c>
      <c r="F182" s="222">
        <v>0</v>
      </c>
      <c r="G182" s="222">
        <v>0</v>
      </c>
      <c r="H182" s="222">
        <v>0</v>
      </c>
      <c r="I182" s="256">
        <v>0</v>
      </c>
      <c r="J182" s="222">
        <v>0</v>
      </c>
    </row>
    <row r="183" spans="1:10">
      <c r="A183" s="344"/>
      <c r="B183" s="325"/>
      <c r="C183" s="205" t="s">
        <v>14</v>
      </c>
      <c r="D183" s="222">
        <f>SUM(E183:H183)</f>
        <v>2200</v>
      </c>
      <c r="E183" s="222">
        <v>0</v>
      </c>
      <c r="F183" s="222">
        <v>0</v>
      </c>
      <c r="G183" s="222">
        <v>0</v>
      </c>
      <c r="H183" s="222">
        <v>2200</v>
      </c>
      <c r="I183" s="256">
        <v>0</v>
      </c>
      <c r="J183" s="222">
        <v>0</v>
      </c>
    </row>
    <row r="184" spans="1:10">
      <c r="A184" s="344"/>
      <c r="B184" s="325"/>
      <c r="C184" s="206" t="s">
        <v>15</v>
      </c>
      <c r="D184" s="207">
        <f>SUM(E184:H184)</f>
        <v>650</v>
      </c>
      <c r="E184" s="207">
        <v>0</v>
      </c>
      <c r="F184" s="207">
        <v>0</v>
      </c>
      <c r="G184" s="207">
        <v>0</v>
      </c>
      <c r="H184" s="207">
        <v>650</v>
      </c>
      <c r="I184" s="252">
        <v>0</v>
      </c>
      <c r="J184" s="207">
        <v>0</v>
      </c>
    </row>
    <row r="185" spans="1:10" ht="30">
      <c r="A185" s="344"/>
      <c r="B185" s="325"/>
      <c r="C185" s="205" t="s">
        <v>404</v>
      </c>
      <c r="D185" s="222">
        <f>SUM(E185:H185)</f>
        <v>0</v>
      </c>
      <c r="E185" s="222">
        <v>0</v>
      </c>
      <c r="F185" s="222">
        <v>0</v>
      </c>
      <c r="G185" s="222">
        <v>0</v>
      </c>
      <c r="H185" s="222">
        <v>0</v>
      </c>
      <c r="I185" s="256">
        <v>0</v>
      </c>
      <c r="J185" s="222">
        <v>0</v>
      </c>
    </row>
    <row r="186" spans="1:10" ht="30">
      <c r="A186" s="345"/>
      <c r="B186" s="326"/>
      <c r="C186" s="205" t="s">
        <v>405</v>
      </c>
      <c r="D186" s="222">
        <f>SUM(E186:H186)</f>
        <v>0</v>
      </c>
      <c r="E186" s="222">
        <v>0</v>
      </c>
      <c r="F186" s="222">
        <v>0</v>
      </c>
      <c r="G186" s="222">
        <v>0</v>
      </c>
      <c r="H186" s="222">
        <v>0</v>
      </c>
      <c r="I186" s="256">
        <v>0</v>
      </c>
      <c r="J186" s="222">
        <v>0</v>
      </c>
    </row>
    <row r="187" spans="1:10" ht="28.5">
      <c r="A187" s="340" t="s">
        <v>177</v>
      </c>
      <c r="B187" s="324" t="s">
        <v>61</v>
      </c>
      <c r="C187" s="206" t="s">
        <v>319</v>
      </c>
      <c r="D187" s="207">
        <f>SUM(D188:D194)</f>
        <v>7340.4</v>
      </c>
      <c r="E187" s="207">
        <f t="shared" ref="E187:G187" si="92">SUM(E188:E194)</f>
        <v>0</v>
      </c>
      <c r="F187" s="207">
        <f t="shared" si="92"/>
        <v>0</v>
      </c>
      <c r="G187" s="207">
        <f t="shared" si="92"/>
        <v>7340.4</v>
      </c>
      <c r="H187" s="207">
        <f t="shared" ref="H187:J187" si="93">SUM(H188:H194)</f>
        <v>0</v>
      </c>
      <c r="I187" s="252">
        <f t="shared" ref="I187" si="94">SUM(I188:I194)</f>
        <v>0</v>
      </c>
      <c r="J187" s="207">
        <f t="shared" si="93"/>
        <v>0</v>
      </c>
    </row>
    <row r="188" spans="1:10">
      <c r="A188" s="341"/>
      <c r="B188" s="325"/>
      <c r="C188" s="205" t="s">
        <v>11</v>
      </c>
      <c r="D188" s="222">
        <f>SUM(E188:G188)</f>
        <v>0</v>
      </c>
      <c r="E188" s="222">
        <f t="shared" ref="E188:F194" si="95">E196</f>
        <v>0</v>
      </c>
      <c r="F188" s="222">
        <f t="shared" si="95"/>
        <v>0</v>
      </c>
      <c r="G188" s="222">
        <f t="shared" ref="G188:J194" si="96">G196</f>
        <v>0</v>
      </c>
      <c r="H188" s="222">
        <f t="shared" si="96"/>
        <v>0</v>
      </c>
      <c r="I188" s="256">
        <f t="shared" ref="I188" si="97">I196</f>
        <v>0</v>
      </c>
      <c r="J188" s="222">
        <f t="shared" si="96"/>
        <v>0</v>
      </c>
    </row>
    <row r="189" spans="1:10">
      <c r="A189" s="341"/>
      <c r="B189" s="325"/>
      <c r="C189" s="205" t="s">
        <v>12</v>
      </c>
      <c r="D189" s="222">
        <f t="shared" ref="D189:D193" si="98">SUM(E189:G189)</f>
        <v>7340.4</v>
      </c>
      <c r="E189" s="222">
        <f>E197</f>
        <v>0</v>
      </c>
      <c r="F189" s="222">
        <f t="shared" si="95"/>
        <v>0</v>
      </c>
      <c r="G189" s="222">
        <f t="shared" si="96"/>
        <v>7340.4</v>
      </c>
      <c r="H189" s="222">
        <f t="shared" si="96"/>
        <v>0</v>
      </c>
      <c r="I189" s="256">
        <f t="shared" ref="I189" si="99">I197</f>
        <v>0</v>
      </c>
      <c r="J189" s="222">
        <f t="shared" si="96"/>
        <v>0</v>
      </c>
    </row>
    <row r="190" spans="1:10">
      <c r="A190" s="341"/>
      <c r="B190" s="325"/>
      <c r="C190" s="205" t="s">
        <v>13</v>
      </c>
      <c r="D190" s="222">
        <f t="shared" si="98"/>
        <v>0</v>
      </c>
      <c r="E190" s="222">
        <f t="shared" si="95"/>
        <v>0</v>
      </c>
      <c r="F190" s="222">
        <f t="shared" si="95"/>
        <v>0</v>
      </c>
      <c r="G190" s="222">
        <f t="shared" si="96"/>
        <v>0</v>
      </c>
      <c r="H190" s="222">
        <f t="shared" si="96"/>
        <v>0</v>
      </c>
      <c r="I190" s="256">
        <f t="shared" ref="I190" si="100">I198</f>
        <v>0</v>
      </c>
      <c r="J190" s="222">
        <f t="shared" si="96"/>
        <v>0</v>
      </c>
    </row>
    <row r="191" spans="1:10">
      <c r="A191" s="341"/>
      <c r="B191" s="325"/>
      <c r="C191" s="205" t="s">
        <v>14</v>
      </c>
      <c r="D191" s="222">
        <f t="shared" si="98"/>
        <v>0</v>
      </c>
      <c r="E191" s="222">
        <f t="shared" si="95"/>
        <v>0</v>
      </c>
      <c r="F191" s="222">
        <f t="shared" si="95"/>
        <v>0</v>
      </c>
      <c r="G191" s="222">
        <f t="shared" si="96"/>
        <v>0</v>
      </c>
      <c r="H191" s="222">
        <f t="shared" si="96"/>
        <v>0</v>
      </c>
      <c r="I191" s="256">
        <f t="shared" ref="I191" si="101">I199</f>
        <v>0</v>
      </c>
      <c r="J191" s="222">
        <f t="shared" si="96"/>
        <v>0</v>
      </c>
    </row>
    <row r="192" spans="1:10">
      <c r="A192" s="341"/>
      <c r="B192" s="325"/>
      <c r="C192" s="206" t="s">
        <v>15</v>
      </c>
      <c r="D192" s="207">
        <f t="shared" si="98"/>
        <v>0</v>
      </c>
      <c r="E192" s="207">
        <f t="shared" si="95"/>
        <v>0</v>
      </c>
      <c r="F192" s="207">
        <f t="shared" si="95"/>
        <v>0</v>
      </c>
      <c r="G192" s="207">
        <f t="shared" si="96"/>
        <v>0</v>
      </c>
      <c r="H192" s="207">
        <f t="shared" si="96"/>
        <v>0</v>
      </c>
      <c r="I192" s="252">
        <f t="shared" ref="I192" si="102">I200</f>
        <v>0</v>
      </c>
      <c r="J192" s="207">
        <f t="shared" si="96"/>
        <v>0</v>
      </c>
    </row>
    <row r="193" spans="1:10" ht="30">
      <c r="A193" s="341"/>
      <c r="B193" s="325"/>
      <c r="C193" s="205" t="s">
        <v>404</v>
      </c>
      <c r="D193" s="222">
        <f t="shared" si="98"/>
        <v>0</v>
      </c>
      <c r="E193" s="222">
        <f t="shared" si="95"/>
        <v>0</v>
      </c>
      <c r="F193" s="222">
        <f t="shared" si="95"/>
        <v>0</v>
      </c>
      <c r="G193" s="222">
        <f t="shared" si="96"/>
        <v>0</v>
      </c>
      <c r="H193" s="222">
        <f t="shared" si="96"/>
        <v>0</v>
      </c>
      <c r="I193" s="256">
        <f t="shared" ref="I193" si="103">I201</f>
        <v>0</v>
      </c>
      <c r="J193" s="222">
        <f t="shared" si="96"/>
        <v>0</v>
      </c>
    </row>
    <row r="194" spans="1:10" ht="30">
      <c r="A194" s="342"/>
      <c r="B194" s="326"/>
      <c r="C194" s="205" t="s">
        <v>405</v>
      </c>
      <c r="D194" s="222">
        <f>SUM(E194:G194)</f>
        <v>0</v>
      </c>
      <c r="E194" s="222">
        <f>E202</f>
        <v>0</v>
      </c>
      <c r="F194" s="222">
        <f t="shared" si="95"/>
        <v>0</v>
      </c>
      <c r="G194" s="222">
        <f t="shared" si="96"/>
        <v>0</v>
      </c>
      <c r="H194" s="222">
        <f t="shared" si="96"/>
        <v>0</v>
      </c>
      <c r="I194" s="256">
        <f t="shared" ref="I194" si="104">I202</f>
        <v>0</v>
      </c>
      <c r="J194" s="222">
        <f t="shared" si="96"/>
        <v>0</v>
      </c>
    </row>
    <row r="195" spans="1:10" ht="28.5">
      <c r="A195" s="340" t="s">
        <v>208</v>
      </c>
      <c r="B195" s="324" t="s">
        <v>62</v>
      </c>
      <c r="C195" s="206" t="s">
        <v>319</v>
      </c>
      <c r="D195" s="207">
        <f>SUM(D196:D202)</f>
        <v>7340.4</v>
      </c>
      <c r="E195" s="207">
        <f t="shared" ref="E195:J195" si="105">SUM(E196:E202)</f>
        <v>0</v>
      </c>
      <c r="F195" s="207">
        <f t="shared" si="105"/>
        <v>0</v>
      </c>
      <c r="G195" s="207">
        <f t="shared" si="105"/>
        <v>7340.4</v>
      </c>
      <c r="H195" s="207">
        <f t="shared" si="105"/>
        <v>0</v>
      </c>
      <c r="I195" s="252">
        <f t="shared" ref="I195" si="106">SUM(I196:I202)</f>
        <v>0</v>
      </c>
      <c r="J195" s="207">
        <f t="shared" si="105"/>
        <v>0</v>
      </c>
    </row>
    <row r="196" spans="1:10" ht="22.5" customHeight="1">
      <c r="A196" s="341"/>
      <c r="B196" s="325"/>
      <c r="C196" s="205" t="s">
        <v>11</v>
      </c>
      <c r="D196" s="222">
        <f>SUM(E196:G196)</f>
        <v>0</v>
      </c>
      <c r="E196" s="227">
        <v>0</v>
      </c>
      <c r="F196" s="227">
        <v>0</v>
      </c>
      <c r="G196" s="222">
        <v>0</v>
      </c>
      <c r="H196" s="222">
        <v>0</v>
      </c>
      <c r="I196" s="256">
        <v>0</v>
      </c>
      <c r="J196" s="222">
        <v>0</v>
      </c>
    </row>
    <row r="197" spans="1:10" ht="21.75" customHeight="1">
      <c r="A197" s="341"/>
      <c r="B197" s="325"/>
      <c r="C197" s="205" t="s">
        <v>12</v>
      </c>
      <c r="D197" s="222">
        <f t="shared" ref="D197:D201" si="107">SUM(E197:G197)</f>
        <v>7340.4</v>
      </c>
      <c r="E197" s="227">
        <v>0</v>
      </c>
      <c r="F197" s="227">
        <v>0</v>
      </c>
      <c r="G197" s="222">
        <v>7340.4</v>
      </c>
      <c r="H197" s="222">
        <v>0</v>
      </c>
      <c r="I197" s="256">
        <v>0</v>
      </c>
      <c r="J197" s="222">
        <v>0</v>
      </c>
    </row>
    <row r="198" spans="1:10" ht="24.75" customHeight="1">
      <c r="A198" s="341"/>
      <c r="B198" s="325"/>
      <c r="C198" s="205" t="s">
        <v>13</v>
      </c>
      <c r="D198" s="222">
        <f t="shared" si="107"/>
        <v>0</v>
      </c>
      <c r="E198" s="227">
        <v>0</v>
      </c>
      <c r="F198" s="227">
        <v>0</v>
      </c>
      <c r="G198" s="222">
        <v>0</v>
      </c>
      <c r="H198" s="222">
        <v>0</v>
      </c>
      <c r="I198" s="256">
        <v>0</v>
      </c>
      <c r="J198" s="222">
        <v>0</v>
      </c>
    </row>
    <row r="199" spans="1:10" ht="24.75" customHeight="1">
      <c r="A199" s="341"/>
      <c r="B199" s="325"/>
      <c r="C199" s="205" t="s">
        <v>14</v>
      </c>
      <c r="D199" s="222">
        <f t="shared" si="107"/>
        <v>0</v>
      </c>
      <c r="E199" s="227">
        <v>0</v>
      </c>
      <c r="F199" s="227">
        <v>0</v>
      </c>
      <c r="G199" s="222">
        <v>0</v>
      </c>
      <c r="H199" s="222">
        <v>0</v>
      </c>
      <c r="I199" s="256">
        <v>0</v>
      </c>
      <c r="J199" s="222">
        <v>0</v>
      </c>
    </row>
    <row r="200" spans="1:10" ht="25.5" customHeight="1">
      <c r="A200" s="341"/>
      <c r="B200" s="325"/>
      <c r="C200" s="206" t="s">
        <v>15</v>
      </c>
      <c r="D200" s="207">
        <f t="shared" si="107"/>
        <v>0</v>
      </c>
      <c r="E200" s="228">
        <v>0</v>
      </c>
      <c r="F200" s="228">
        <v>0</v>
      </c>
      <c r="G200" s="207">
        <v>0</v>
      </c>
      <c r="H200" s="207">
        <v>0</v>
      </c>
      <c r="I200" s="252">
        <v>0</v>
      </c>
      <c r="J200" s="207">
        <v>0</v>
      </c>
    </row>
    <row r="201" spans="1:10" ht="30">
      <c r="A201" s="341"/>
      <c r="B201" s="325"/>
      <c r="C201" s="205" t="s">
        <v>404</v>
      </c>
      <c r="D201" s="222">
        <f t="shared" si="107"/>
        <v>0</v>
      </c>
      <c r="E201" s="227">
        <v>0</v>
      </c>
      <c r="F201" s="227">
        <v>0</v>
      </c>
      <c r="G201" s="222">
        <v>0</v>
      </c>
      <c r="H201" s="222">
        <v>0</v>
      </c>
      <c r="I201" s="256">
        <v>0</v>
      </c>
      <c r="J201" s="222">
        <v>0</v>
      </c>
    </row>
    <row r="202" spans="1:10" ht="30">
      <c r="A202" s="342"/>
      <c r="B202" s="326"/>
      <c r="C202" s="205" t="s">
        <v>405</v>
      </c>
      <c r="D202" s="222">
        <f>SUM(E202:G202)</f>
        <v>0</v>
      </c>
      <c r="E202" s="227">
        <v>0</v>
      </c>
      <c r="F202" s="227">
        <v>0</v>
      </c>
      <c r="G202" s="222">
        <v>0</v>
      </c>
      <c r="H202" s="222">
        <v>0</v>
      </c>
      <c r="I202" s="256">
        <v>0</v>
      </c>
      <c r="J202" s="222">
        <v>0</v>
      </c>
    </row>
    <row r="203" spans="1:10" s="107" customFormat="1" ht="28.5">
      <c r="A203" s="340" t="s">
        <v>398</v>
      </c>
      <c r="B203" s="324" t="s">
        <v>835</v>
      </c>
      <c r="C203" s="206" t="s">
        <v>27</v>
      </c>
      <c r="D203" s="207">
        <f>SUM(D204:D210)</f>
        <v>159602.20000000001</v>
      </c>
      <c r="E203" s="207">
        <f t="shared" ref="E203:J203" si="108">SUM(E204:E210)</f>
        <v>0</v>
      </c>
      <c r="F203" s="207">
        <f t="shared" si="108"/>
        <v>0</v>
      </c>
      <c r="G203" s="207">
        <f t="shared" si="108"/>
        <v>0</v>
      </c>
      <c r="H203" s="207">
        <f t="shared" si="108"/>
        <v>159602.20000000001</v>
      </c>
      <c r="I203" s="252">
        <f t="shared" ref="I203" si="109">SUM(I204:I210)</f>
        <v>0</v>
      </c>
      <c r="J203" s="207">
        <f t="shared" si="108"/>
        <v>0</v>
      </c>
    </row>
    <row r="204" spans="1:10" s="107" customFormat="1" ht="18.75" customHeight="1">
      <c r="A204" s="341"/>
      <c r="B204" s="325"/>
      <c r="C204" s="205" t="s">
        <v>11</v>
      </c>
      <c r="D204" s="222">
        <f t="shared" ref="D204:D206" si="110">SUM(E204:G204)</f>
        <v>0</v>
      </c>
      <c r="E204" s="222">
        <f>E212</f>
        <v>0</v>
      </c>
      <c r="F204" s="222">
        <f t="shared" ref="F204:J204" si="111">F212</f>
        <v>0</v>
      </c>
      <c r="G204" s="222">
        <f t="shared" si="111"/>
        <v>0</v>
      </c>
      <c r="H204" s="222">
        <f t="shared" si="111"/>
        <v>0</v>
      </c>
      <c r="I204" s="256">
        <f t="shared" ref="I204" si="112">I212</f>
        <v>0</v>
      </c>
      <c r="J204" s="222">
        <f t="shared" si="111"/>
        <v>0</v>
      </c>
    </row>
    <row r="205" spans="1:10" s="107" customFormat="1" ht="27" customHeight="1">
      <c r="A205" s="341"/>
      <c r="B205" s="325"/>
      <c r="C205" s="205" t="s">
        <v>12</v>
      </c>
      <c r="D205" s="222">
        <f t="shared" si="110"/>
        <v>0</v>
      </c>
      <c r="E205" s="222">
        <f t="shared" ref="E205:J209" si="113">E213</f>
        <v>0</v>
      </c>
      <c r="F205" s="222">
        <f t="shared" si="113"/>
        <v>0</v>
      </c>
      <c r="G205" s="222">
        <f t="shared" si="113"/>
        <v>0</v>
      </c>
      <c r="H205" s="222">
        <f t="shared" si="113"/>
        <v>0</v>
      </c>
      <c r="I205" s="256">
        <f t="shared" ref="I205" si="114">I213</f>
        <v>0</v>
      </c>
      <c r="J205" s="222">
        <f t="shared" si="113"/>
        <v>0</v>
      </c>
    </row>
    <row r="206" spans="1:10" s="107" customFormat="1" ht="25.5" customHeight="1">
      <c r="A206" s="341"/>
      <c r="B206" s="325"/>
      <c r="C206" s="205" t="s">
        <v>13</v>
      </c>
      <c r="D206" s="222">
        <f t="shared" si="110"/>
        <v>0</v>
      </c>
      <c r="E206" s="222">
        <f t="shared" si="113"/>
        <v>0</v>
      </c>
      <c r="F206" s="222">
        <f t="shared" si="113"/>
        <v>0</v>
      </c>
      <c r="G206" s="222">
        <f t="shared" si="113"/>
        <v>0</v>
      </c>
      <c r="H206" s="222">
        <f t="shared" si="113"/>
        <v>0</v>
      </c>
      <c r="I206" s="256">
        <f>I214</f>
        <v>0</v>
      </c>
      <c r="J206" s="222">
        <f>J214</f>
        <v>0</v>
      </c>
    </row>
    <row r="207" spans="1:10" s="107" customFormat="1" ht="30.75" customHeight="1">
      <c r="A207" s="341"/>
      <c r="B207" s="325"/>
      <c r="C207" s="205" t="s">
        <v>14</v>
      </c>
      <c r="D207" s="222">
        <f>SUM(E207:H207)</f>
        <v>30335</v>
      </c>
      <c r="E207" s="222">
        <v>0</v>
      </c>
      <c r="F207" s="222">
        <f t="shared" si="113"/>
        <v>0</v>
      </c>
      <c r="G207" s="222">
        <f t="shared" si="113"/>
        <v>0</v>
      </c>
      <c r="H207" s="222">
        <f>H215:J215</f>
        <v>30335</v>
      </c>
      <c r="I207" s="256">
        <f t="shared" ref="I207:J209" si="115">I215</f>
        <v>0</v>
      </c>
      <c r="J207" s="222">
        <f t="shared" si="115"/>
        <v>0</v>
      </c>
    </row>
    <row r="208" spans="1:10" s="107" customFormat="1" ht="34.5" customHeight="1">
      <c r="A208" s="341"/>
      <c r="B208" s="325"/>
      <c r="C208" s="206" t="s">
        <v>15</v>
      </c>
      <c r="D208" s="207">
        <f>SUM(E208:H208)</f>
        <v>54865.599999999999</v>
      </c>
      <c r="E208" s="207">
        <v>0</v>
      </c>
      <c r="F208" s="207">
        <f t="shared" si="113"/>
        <v>0</v>
      </c>
      <c r="G208" s="207">
        <f t="shared" si="113"/>
        <v>0</v>
      </c>
      <c r="H208" s="206">
        <f>H216</f>
        <v>54865.599999999999</v>
      </c>
      <c r="I208" s="252">
        <f t="shared" si="115"/>
        <v>0</v>
      </c>
      <c r="J208" s="207">
        <f t="shared" si="115"/>
        <v>0</v>
      </c>
    </row>
    <row r="209" spans="1:10" s="107" customFormat="1" ht="30">
      <c r="A209" s="341"/>
      <c r="B209" s="325"/>
      <c r="C209" s="205" t="s">
        <v>404</v>
      </c>
      <c r="D209" s="222">
        <f>SUM(E209:H209)</f>
        <v>35981.800000000003</v>
      </c>
      <c r="E209" s="222">
        <f t="shared" si="113"/>
        <v>0</v>
      </c>
      <c r="F209" s="222">
        <f t="shared" si="113"/>
        <v>0</v>
      </c>
      <c r="G209" s="222">
        <f t="shared" si="113"/>
        <v>0</v>
      </c>
      <c r="H209" s="205">
        <f>H217</f>
        <v>35981.800000000003</v>
      </c>
      <c r="I209" s="256">
        <f t="shared" si="115"/>
        <v>0</v>
      </c>
      <c r="J209" s="222">
        <f t="shared" si="115"/>
        <v>0</v>
      </c>
    </row>
    <row r="210" spans="1:10" s="107" customFormat="1" ht="30">
      <c r="A210" s="342"/>
      <c r="B210" s="326"/>
      <c r="C210" s="205" t="s">
        <v>405</v>
      </c>
      <c r="D210" s="222">
        <f>SUM(E210:H210)</f>
        <v>38419.800000000003</v>
      </c>
      <c r="E210" s="222">
        <f>E218</f>
        <v>0</v>
      </c>
      <c r="F210" s="222">
        <f>F218</f>
        <v>0</v>
      </c>
      <c r="G210" s="222">
        <f>G218</f>
        <v>0</v>
      </c>
      <c r="H210" s="205">
        <f>H218</f>
        <v>38419.800000000003</v>
      </c>
      <c r="I210" s="256">
        <f>I218</f>
        <v>0</v>
      </c>
      <c r="J210" s="222">
        <f>J218</f>
        <v>0</v>
      </c>
    </row>
    <row r="211" spans="1:10" s="107" customFormat="1" ht="35.25" customHeight="1">
      <c r="A211" s="340" t="s">
        <v>400</v>
      </c>
      <c r="B211" s="324" t="s">
        <v>560</v>
      </c>
      <c r="C211" s="206" t="s">
        <v>27</v>
      </c>
      <c r="D211" s="207">
        <f t="shared" ref="D211:J211" si="116">SUM(D212:D218)</f>
        <v>159602.20000000001</v>
      </c>
      <c r="E211" s="207">
        <f t="shared" si="116"/>
        <v>0</v>
      </c>
      <c r="F211" s="207">
        <f t="shared" si="116"/>
        <v>0</v>
      </c>
      <c r="G211" s="207">
        <f t="shared" si="116"/>
        <v>0</v>
      </c>
      <c r="H211" s="207">
        <f t="shared" si="116"/>
        <v>159602.20000000001</v>
      </c>
      <c r="I211" s="252">
        <f t="shared" ref="I211" si="117">SUM(I212:I218)</f>
        <v>0</v>
      </c>
      <c r="J211" s="207">
        <f t="shared" si="116"/>
        <v>0</v>
      </c>
    </row>
    <row r="212" spans="1:10" s="107" customFormat="1" ht="25.5" customHeight="1">
      <c r="A212" s="341"/>
      <c r="B212" s="325"/>
      <c r="C212" s="205" t="s">
        <v>11</v>
      </c>
      <c r="D212" s="222">
        <f>SUM(E212:G212)</f>
        <v>0</v>
      </c>
      <c r="E212" s="222">
        <v>0</v>
      </c>
      <c r="F212" s="222">
        <v>0</v>
      </c>
      <c r="G212" s="222">
        <v>0</v>
      </c>
      <c r="H212" s="71">
        <v>0</v>
      </c>
      <c r="I212" s="256">
        <v>0</v>
      </c>
      <c r="J212" s="222">
        <v>0</v>
      </c>
    </row>
    <row r="213" spans="1:10" s="107" customFormat="1" ht="23.25" customHeight="1">
      <c r="A213" s="341"/>
      <c r="B213" s="325"/>
      <c r="C213" s="205" t="s">
        <v>12</v>
      </c>
      <c r="D213" s="222">
        <f t="shared" ref="D213:D214" si="118">SUM(E213:G213)</f>
        <v>0</v>
      </c>
      <c r="E213" s="222">
        <v>0</v>
      </c>
      <c r="F213" s="222">
        <v>0</v>
      </c>
      <c r="G213" s="222">
        <v>0</v>
      </c>
      <c r="H213" s="71">
        <v>0</v>
      </c>
      <c r="I213" s="256">
        <v>0</v>
      </c>
      <c r="J213" s="222">
        <v>0</v>
      </c>
    </row>
    <row r="214" spans="1:10" s="107" customFormat="1" ht="32.25" customHeight="1">
      <c r="A214" s="341"/>
      <c r="B214" s="325"/>
      <c r="C214" s="205" t="s">
        <v>13</v>
      </c>
      <c r="D214" s="222">
        <f t="shared" si="118"/>
        <v>0</v>
      </c>
      <c r="E214" s="222">
        <v>0</v>
      </c>
      <c r="F214" s="222">
        <v>0</v>
      </c>
      <c r="G214" s="222">
        <v>0</v>
      </c>
      <c r="H214" s="71">
        <v>0</v>
      </c>
      <c r="I214" s="256">
        <v>0</v>
      </c>
      <c r="J214" s="222">
        <v>0</v>
      </c>
    </row>
    <row r="215" spans="1:10" s="107" customFormat="1" ht="30.75" customHeight="1">
      <c r="A215" s="341"/>
      <c r="B215" s="325"/>
      <c r="C215" s="205" t="s">
        <v>14</v>
      </c>
      <c r="D215" s="222">
        <f>SUM(E215:H215)</f>
        <v>30335</v>
      </c>
      <c r="E215" s="222">
        <v>0</v>
      </c>
      <c r="F215" s="222">
        <v>0</v>
      </c>
      <c r="G215" s="222">
        <v>0</v>
      </c>
      <c r="H215" s="222">
        <v>30335</v>
      </c>
      <c r="I215" s="256">
        <v>0</v>
      </c>
      <c r="J215" s="222">
        <v>0</v>
      </c>
    </row>
    <row r="216" spans="1:10" s="107" customFormat="1" ht="27" customHeight="1">
      <c r="A216" s="341"/>
      <c r="B216" s="325"/>
      <c r="C216" s="206" t="s">
        <v>15</v>
      </c>
      <c r="D216" s="207">
        <f>SUM(E216:H216)</f>
        <v>54865.599999999999</v>
      </c>
      <c r="E216" s="207">
        <v>0</v>
      </c>
      <c r="F216" s="207">
        <v>0</v>
      </c>
      <c r="G216" s="207">
        <v>0</v>
      </c>
      <c r="H216" s="206">
        <v>54865.599999999999</v>
      </c>
      <c r="I216" s="252">
        <v>0</v>
      </c>
      <c r="J216" s="207">
        <v>0</v>
      </c>
    </row>
    <row r="217" spans="1:10" s="107" customFormat="1" ht="30">
      <c r="A217" s="341"/>
      <c r="B217" s="325"/>
      <c r="C217" s="205" t="s">
        <v>404</v>
      </c>
      <c r="D217" s="222">
        <f>SUM(E217:H217)</f>
        <v>35981.800000000003</v>
      </c>
      <c r="E217" s="222">
        <v>0</v>
      </c>
      <c r="F217" s="222">
        <v>0</v>
      </c>
      <c r="G217" s="222">
        <v>0</v>
      </c>
      <c r="H217" s="205">
        <v>35981.800000000003</v>
      </c>
      <c r="I217" s="256">
        <v>0</v>
      </c>
      <c r="J217" s="222">
        <v>0</v>
      </c>
    </row>
    <row r="218" spans="1:10" s="107" customFormat="1" ht="44.25" customHeight="1">
      <c r="A218" s="342"/>
      <c r="B218" s="326"/>
      <c r="C218" s="205" t="s">
        <v>405</v>
      </c>
      <c r="D218" s="222">
        <f>SUM(E218:H218)</f>
        <v>38419.800000000003</v>
      </c>
      <c r="E218" s="222">
        <v>0</v>
      </c>
      <c r="F218" s="222">
        <v>0</v>
      </c>
      <c r="G218" s="222">
        <v>0</v>
      </c>
      <c r="H218" s="205">
        <v>38419.800000000003</v>
      </c>
      <c r="I218" s="256">
        <v>0</v>
      </c>
      <c r="J218" s="222">
        <v>0</v>
      </c>
    </row>
    <row r="219" spans="1:10" s="107" customFormat="1" ht="44.25" customHeight="1">
      <c r="A219" s="340" t="s">
        <v>834</v>
      </c>
      <c r="B219" s="324" t="s">
        <v>836</v>
      </c>
      <c r="C219" s="206" t="s">
        <v>27</v>
      </c>
      <c r="D219" s="207">
        <f t="shared" ref="D219:J219" si="119">SUM(D220:D226)</f>
        <v>1100</v>
      </c>
      <c r="E219" s="207">
        <f t="shared" si="119"/>
        <v>0</v>
      </c>
      <c r="F219" s="207">
        <f t="shared" si="119"/>
        <v>0</v>
      </c>
      <c r="G219" s="207">
        <f t="shared" si="119"/>
        <v>0</v>
      </c>
      <c r="H219" s="206">
        <f t="shared" si="119"/>
        <v>1100</v>
      </c>
      <c r="I219" s="252">
        <f t="shared" ref="I219" si="120">SUM(I220:I226)</f>
        <v>0</v>
      </c>
      <c r="J219" s="207">
        <f t="shared" si="119"/>
        <v>0</v>
      </c>
    </row>
    <row r="220" spans="1:10" s="107" customFormat="1" ht="44.25" customHeight="1">
      <c r="A220" s="319"/>
      <c r="B220" s="325"/>
      <c r="C220" s="205" t="s">
        <v>11</v>
      </c>
      <c r="D220" s="222">
        <f>SUM(E220:G220)</f>
        <v>0</v>
      </c>
      <c r="E220" s="222">
        <f>E228</f>
        <v>0</v>
      </c>
      <c r="F220" s="222">
        <f>F228</f>
        <v>0</v>
      </c>
      <c r="G220" s="222">
        <f>G228</f>
        <v>0</v>
      </c>
      <c r="H220" s="222">
        <f t="shared" ref="H220:J220" si="121">H228</f>
        <v>0</v>
      </c>
      <c r="I220" s="256">
        <f t="shared" ref="I220" si="122">I228</f>
        <v>0</v>
      </c>
      <c r="J220" s="222">
        <f t="shared" si="121"/>
        <v>0</v>
      </c>
    </row>
    <row r="221" spans="1:10" s="107" customFormat="1" ht="44.25" customHeight="1">
      <c r="A221" s="319"/>
      <c r="B221" s="325"/>
      <c r="C221" s="205" t="s">
        <v>12</v>
      </c>
      <c r="D221" s="222">
        <f>SUM(E221:J221)</f>
        <v>0</v>
      </c>
      <c r="E221" s="222">
        <f t="shared" ref="E221:J225" si="123">E229</f>
        <v>0</v>
      </c>
      <c r="F221" s="222">
        <f t="shared" si="123"/>
        <v>0</v>
      </c>
      <c r="G221" s="222">
        <f t="shared" si="123"/>
        <v>0</v>
      </c>
      <c r="H221" s="222">
        <f t="shared" si="123"/>
        <v>0</v>
      </c>
      <c r="I221" s="256">
        <f t="shared" ref="I221" si="124">I229</f>
        <v>0</v>
      </c>
      <c r="J221" s="222">
        <f t="shared" si="123"/>
        <v>0</v>
      </c>
    </row>
    <row r="222" spans="1:10" s="107" customFormat="1" ht="44.25" customHeight="1">
      <c r="A222" s="319"/>
      <c r="B222" s="325"/>
      <c r="C222" s="205" t="s">
        <v>13</v>
      </c>
      <c r="D222" s="222">
        <f t="shared" ref="D222:D226" si="125">SUM(E222:J222)</f>
        <v>0</v>
      </c>
      <c r="E222" s="222">
        <f t="shared" si="123"/>
        <v>0</v>
      </c>
      <c r="F222" s="222">
        <f t="shared" si="123"/>
        <v>0</v>
      </c>
      <c r="G222" s="222">
        <f t="shared" si="123"/>
        <v>0</v>
      </c>
      <c r="H222" s="222">
        <f t="shared" si="123"/>
        <v>0</v>
      </c>
      <c r="I222" s="256">
        <f t="shared" ref="I222" si="126">I230</f>
        <v>0</v>
      </c>
      <c r="J222" s="222">
        <f t="shared" si="123"/>
        <v>0</v>
      </c>
    </row>
    <row r="223" spans="1:10" s="107" customFormat="1" ht="44.25" customHeight="1">
      <c r="A223" s="319"/>
      <c r="B223" s="325"/>
      <c r="C223" s="205" t="s">
        <v>14</v>
      </c>
      <c r="D223" s="222">
        <f t="shared" si="125"/>
        <v>1100</v>
      </c>
      <c r="E223" s="222">
        <f t="shared" si="123"/>
        <v>0</v>
      </c>
      <c r="F223" s="222">
        <f t="shared" si="123"/>
        <v>0</v>
      </c>
      <c r="G223" s="222">
        <f t="shared" si="123"/>
        <v>0</v>
      </c>
      <c r="H223" s="222">
        <f>H231</f>
        <v>1100</v>
      </c>
      <c r="I223" s="256">
        <f t="shared" ref="I223" si="127">I231</f>
        <v>0</v>
      </c>
      <c r="J223" s="222">
        <f t="shared" si="123"/>
        <v>0</v>
      </c>
    </row>
    <row r="224" spans="1:10" s="107" customFormat="1" ht="44.25" customHeight="1">
      <c r="A224" s="319"/>
      <c r="B224" s="325"/>
      <c r="C224" s="206" t="s">
        <v>15</v>
      </c>
      <c r="D224" s="207">
        <f t="shared" si="125"/>
        <v>0</v>
      </c>
      <c r="E224" s="207">
        <f t="shared" si="123"/>
        <v>0</v>
      </c>
      <c r="F224" s="207">
        <f t="shared" si="123"/>
        <v>0</v>
      </c>
      <c r="G224" s="207">
        <f t="shared" si="123"/>
        <v>0</v>
      </c>
      <c r="H224" s="207">
        <f t="shared" si="123"/>
        <v>0</v>
      </c>
      <c r="I224" s="252">
        <f t="shared" ref="I224" si="128">I232</f>
        <v>0</v>
      </c>
      <c r="J224" s="207">
        <f t="shared" si="123"/>
        <v>0</v>
      </c>
    </row>
    <row r="225" spans="1:10" s="107" customFormat="1" ht="44.25" customHeight="1">
      <c r="A225" s="319"/>
      <c r="B225" s="325"/>
      <c r="C225" s="205" t="s">
        <v>404</v>
      </c>
      <c r="D225" s="222">
        <f t="shared" si="125"/>
        <v>0</v>
      </c>
      <c r="E225" s="222">
        <f t="shared" si="123"/>
        <v>0</v>
      </c>
      <c r="F225" s="222">
        <f t="shared" si="123"/>
        <v>0</v>
      </c>
      <c r="G225" s="222">
        <f t="shared" si="123"/>
        <v>0</v>
      </c>
      <c r="H225" s="222">
        <f t="shared" si="123"/>
        <v>0</v>
      </c>
      <c r="I225" s="256">
        <f t="shared" ref="I225" si="129">I233</f>
        <v>0</v>
      </c>
      <c r="J225" s="222">
        <f t="shared" si="123"/>
        <v>0</v>
      </c>
    </row>
    <row r="226" spans="1:10" s="107" customFormat="1" ht="44.25" customHeight="1">
      <c r="A226" s="320"/>
      <c r="B226" s="326"/>
      <c r="C226" s="205" t="s">
        <v>405</v>
      </c>
      <c r="D226" s="222">
        <f t="shared" si="125"/>
        <v>0</v>
      </c>
      <c r="E226" s="222">
        <f>E234</f>
        <v>0</v>
      </c>
      <c r="F226" s="222">
        <f t="shared" ref="F226:J226" si="130">F234</f>
        <v>0</v>
      </c>
      <c r="G226" s="222">
        <f t="shared" si="130"/>
        <v>0</v>
      </c>
      <c r="H226" s="222">
        <f t="shared" si="130"/>
        <v>0</v>
      </c>
      <c r="I226" s="256">
        <f t="shared" ref="I226" si="131">I234</f>
        <v>0</v>
      </c>
      <c r="J226" s="222">
        <f t="shared" si="130"/>
        <v>0</v>
      </c>
    </row>
    <row r="227" spans="1:10" s="107" customFormat="1" ht="44.25" customHeight="1">
      <c r="A227" s="340" t="s">
        <v>837</v>
      </c>
      <c r="B227" s="324" t="s">
        <v>833</v>
      </c>
      <c r="C227" s="206" t="s">
        <v>27</v>
      </c>
      <c r="D227" s="207">
        <f t="shared" ref="D227:J227" si="132">SUM(D228:D234)</f>
        <v>1100</v>
      </c>
      <c r="E227" s="207">
        <f t="shared" si="132"/>
        <v>0</v>
      </c>
      <c r="F227" s="207">
        <f t="shared" si="132"/>
        <v>0</v>
      </c>
      <c r="G227" s="207">
        <f t="shared" si="132"/>
        <v>0</v>
      </c>
      <c r="H227" s="206">
        <f t="shared" si="132"/>
        <v>1100</v>
      </c>
      <c r="I227" s="252">
        <f t="shared" ref="I227" si="133">SUM(I228:I234)</f>
        <v>0</v>
      </c>
      <c r="J227" s="207">
        <f t="shared" si="132"/>
        <v>0</v>
      </c>
    </row>
    <row r="228" spans="1:10" s="107" customFormat="1" ht="44.25" customHeight="1">
      <c r="A228" s="341"/>
      <c r="B228" s="325"/>
      <c r="C228" s="205" t="s">
        <v>11</v>
      </c>
      <c r="D228" s="222">
        <f>SUM(E228:G228)</f>
        <v>0</v>
      </c>
      <c r="E228" s="222">
        <v>0</v>
      </c>
      <c r="F228" s="222">
        <v>0</v>
      </c>
      <c r="G228" s="222">
        <v>0</v>
      </c>
      <c r="H228" s="205">
        <v>0</v>
      </c>
      <c r="I228" s="256">
        <v>0</v>
      </c>
      <c r="J228" s="222">
        <v>0</v>
      </c>
    </row>
    <row r="229" spans="1:10" s="107" customFormat="1" ht="44.25" customHeight="1">
      <c r="A229" s="341"/>
      <c r="B229" s="325"/>
      <c r="C229" s="205" t="s">
        <v>12</v>
      </c>
      <c r="D229" s="222">
        <f>SUM(E229:J229)</f>
        <v>0</v>
      </c>
      <c r="E229" s="222">
        <v>0</v>
      </c>
      <c r="F229" s="222">
        <v>0</v>
      </c>
      <c r="G229" s="222">
        <v>0</v>
      </c>
      <c r="H229" s="205">
        <v>0</v>
      </c>
      <c r="I229" s="256">
        <v>0</v>
      </c>
      <c r="J229" s="222">
        <v>0</v>
      </c>
    </row>
    <row r="230" spans="1:10" s="107" customFormat="1" ht="44.25" customHeight="1">
      <c r="A230" s="341"/>
      <c r="B230" s="325"/>
      <c r="C230" s="205" t="s">
        <v>13</v>
      </c>
      <c r="D230" s="222">
        <f t="shared" ref="D230:D234" si="134">SUM(E230:J230)</f>
        <v>0</v>
      </c>
      <c r="E230" s="222">
        <v>0</v>
      </c>
      <c r="F230" s="222">
        <v>0</v>
      </c>
      <c r="G230" s="222">
        <v>0</v>
      </c>
      <c r="H230" s="205">
        <v>0</v>
      </c>
      <c r="I230" s="256">
        <v>0</v>
      </c>
      <c r="J230" s="222">
        <v>0</v>
      </c>
    </row>
    <row r="231" spans="1:10" s="107" customFormat="1" ht="44.25" customHeight="1">
      <c r="A231" s="341"/>
      <c r="B231" s="325"/>
      <c r="C231" s="205" t="s">
        <v>14</v>
      </c>
      <c r="D231" s="222">
        <f t="shared" si="134"/>
        <v>1100</v>
      </c>
      <c r="E231" s="222">
        <v>0</v>
      </c>
      <c r="F231" s="222">
        <v>0</v>
      </c>
      <c r="G231" s="222">
        <v>0</v>
      </c>
      <c r="H231" s="205">
        <v>1100</v>
      </c>
      <c r="I231" s="256">
        <v>0</v>
      </c>
      <c r="J231" s="222">
        <v>0</v>
      </c>
    </row>
    <row r="232" spans="1:10" s="107" customFormat="1" ht="44.25" customHeight="1">
      <c r="A232" s="341"/>
      <c r="B232" s="325"/>
      <c r="C232" s="206" t="s">
        <v>15</v>
      </c>
      <c r="D232" s="207">
        <f t="shared" si="134"/>
        <v>0</v>
      </c>
      <c r="E232" s="207">
        <v>0</v>
      </c>
      <c r="F232" s="207">
        <v>0</v>
      </c>
      <c r="G232" s="207">
        <v>0</v>
      </c>
      <c r="H232" s="206">
        <v>0</v>
      </c>
      <c r="I232" s="252">
        <v>0</v>
      </c>
      <c r="J232" s="207">
        <v>0</v>
      </c>
    </row>
    <row r="233" spans="1:10" s="107" customFormat="1" ht="44.25" customHeight="1">
      <c r="A233" s="341"/>
      <c r="B233" s="325"/>
      <c r="C233" s="205" t="s">
        <v>404</v>
      </c>
      <c r="D233" s="222">
        <f t="shared" si="134"/>
        <v>0</v>
      </c>
      <c r="E233" s="222">
        <v>0</v>
      </c>
      <c r="F233" s="222">
        <v>0</v>
      </c>
      <c r="G233" s="222">
        <v>0</v>
      </c>
      <c r="H233" s="205">
        <v>0</v>
      </c>
      <c r="I233" s="256">
        <v>0</v>
      </c>
      <c r="J233" s="222">
        <v>0</v>
      </c>
    </row>
    <row r="234" spans="1:10" s="107" customFormat="1" ht="44.25" customHeight="1">
      <c r="A234" s="342"/>
      <c r="B234" s="326"/>
      <c r="C234" s="205" t="s">
        <v>405</v>
      </c>
      <c r="D234" s="222">
        <f t="shared" si="134"/>
        <v>0</v>
      </c>
      <c r="E234" s="222">
        <v>0</v>
      </c>
      <c r="F234" s="222">
        <v>0</v>
      </c>
      <c r="G234" s="222">
        <v>0</v>
      </c>
      <c r="H234" s="205">
        <v>0</v>
      </c>
      <c r="I234" s="256">
        <v>0</v>
      </c>
      <c r="J234" s="222">
        <v>0</v>
      </c>
    </row>
    <row r="235" spans="1:10" ht="21.75" customHeight="1">
      <c r="A235" s="223">
        <v>4</v>
      </c>
      <c r="B235" s="321" t="s">
        <v>63</v>
      </c>
      <c r="C235" s="322"/>
      <c r="D235" s="322"/>
      <c r="E235" s="322"/>
      <c r="F235" s="322"/>
      <c r="G235" s="322"/>
      <c r="H235" s="323"/>
      <c r="I235" s="257"/>
      <c r="J235" s="224"/>
    </row>
    <row r="236" spans="1:10" ht="68.25" customHeight="1">
      <c r="A236" s="223"/>
      <c r="B236" s="224" t="s">
        <v>64</v>
      </c>
      <c r="C236" s="205" t="s">
        <v>11</v>
      </c>
      <c r="D236" s="222">
        <v>5336.1</v>
      </c>
      <c r="E236" s="222">
        <v>5336.1</v>
      </c>
      <c r="F236" s="222">
        <v>0</v>
      </c>
      <c r="G236" s="222">
        <v>0</v>
      </c>
      <c r="H236" s="222">
        <v>0</v>
      </c>
      <c r="I236" s="256">
        <v>0</v>
      </c>
      <c r="J236" s="222">
        <v>0</v>
      </c>
    </row>
    <row r="237" spans="1:10" ht="28.5">
      <c r="A237" s="340" t="s">
        <v>65</v>
      </c>
      <c r="B237" s="324" t="s">
        <v>66</v>
      </c>
      <c r="C237" s="206" t="s">
        <v>320</v>
      </c>
      <c r="D237" s="207">
        <f>SUM(D238:D244)</f>
        <v>109552.4</v>
      </c>
      <c r="E237" s="207">
        <f t="shared" ref="E237:J237" si="135">SUM(E238:E244)</f>
        <v>11023.4</v>
      </c>
      <c r="F237" s="207">
        <f t="shared" si="135"/>
        <v>0</v>
      </c>
      <c r="G237" s="207">
        <f t="shared" si="135"/>
        <v>22712</v>
      </c>
      <c r="H237" s="207">
        <f t="shared" si="135"/>
        <v>75817</v>
      </c>
      <c r="I237" s="252">
        <f t="shared" ref="I237" si="136">SUM(I238:I244)</f>
        <v>0</v>
      </c>
      <c r="J237" s="207">
        <f t="shared" si="135"/>
        <v>0</v>
      </c>
    </row>
    <row r="238" spans="1:10">
      <c r="A238" s="341"/>
      <c r="B238" s="325"/>
      <c r="C238" s="205" t="s">
        <v>11</v>
      </c>
      <c r="D238" s="222">
        <f>SUM(E238:H238)</f>
        <v>0</v>
      </c>
      <c r="E238" s="222">
        <f t="shared" ref="E238:F244" si="137">E246+E254+E262+E270+E278</f>
        <v>0</v>
      </c>
      <c r="F238" s="222">
        <f t="shared" si="137"/>
        <v>0</v>
      </c>
      <c r="G238" s="222">
        <f t="shared" ref="G238:J244" si="138">G246+G254+G262+G270+G278</f>
        <v>0</v>
      </c>
      <c r="H238" s="208"/>
      <c r="I238" s="256">
        <f t="shared" ref="I238:J238" si="139">SUM(I239:I245)</f>
        <v>0</v>
      </c>
      <c r="J238" s="222">
        <f t="shared" si="139"/>
        <v>0</v>
      </c>
    </row>
    <row r="239" spans="1:10">
      <c r="A239" s="341"/>
      <c r="B239" s="325"/>
      <c r="C239" s="205" t="s">
        <v>12</v>
      </c>
      <c r="D239" s="222">
        <f t="shared" ref="D239:D244" si="140">SUM(E239:H239)</f>
        <v>16131.1</v>
      </c>
      <c r="E239" s="222">
        <f>E247+E255+E263+E271+E279</f>
        <v>4800.1000000000004</v>
      </c>
      <c r="F239" s="222">
        <f t="shared" si="137"/>
        <v>0</v>
      </c>
      <c r="G239" s="222">
        <f>G247+G255+G263+G271+G279</f>
        <v>11331</v>
      </c>
      <c r="H239" s="222">
        <f>H247+H255+H263+H271+H279</f>
        <v>0</v>
      </c>
      <c r="I239" s="256">
        <f t="shared" ref="I239:J239" si="141">SUM(I240:I246)</f>
        <v>0</v>
      </c>
      <c r="J239" s="222">
        <f t="shared" si="141"/>
        <v>0</v>
      </c>
    </row>
    <row r="240" spans="1:10">
      <c r="A240" s="341"/>
      <c r="B240" s="325"/>
      <c r="C240" s="205" t="s">
        <v>13</v>
      </c>
      <c r="D240" s="222">
        <f t="shared" si="140"/>
        <v>17604.3</v>
      </c>
      <c r="E240" s="222">
        <f t="shared" si="137"/>
        <v>6223.2999999999993</v>
      </c>
      <c r="F240" s="222">
        <f t="shared" si="137"/>
        <v>0</v>
      </c>
      <c r="G240" s="222">
        <f t="shared" si="138"/>
        <v>11381</v>
      </c>
      <c r="H240" s="222">
        <f t="shared" si="138"/>
        <v>0</v>
      </c>
      <c r="I240" s="256">
        <f t="shared" ref="I240:J240" si="142">SUM(I241:I247)</f>
        <v>0</v>
      </c>
      <c r="J240" s="222">
        <f t="shared" si="142"/>
        <v>0</v>
      </c>
    </row>
    <row r="241" spans="1:10" s="102" customFormat="1" ht="18" customHeight="1">
      <c r="A241" s="341"/>
      <c r="B241" s="325"/>
      <c r="C241" s="205" t="s">
        <v>14</v>
      </c>
      <c r="D241" s="222">
        <f>SUM(E241:H241)</f>
        <v>17051.099999999999</v>
      </c>
      <c r="E241" s="222">
        <v>0</v>
      </c>
      <c r="F241" s="222">
        <f t="shared" si="137"/>
        <v>0</v>
      </c>
      <c r="G241" s="222">
        <f t="shared" si="138"/>
        <v>0</v>
      </c>
      <c r="H241" s="222">
        <f>H249+H257+H265+H273+H281</f>
        <v>17051.099999999999</v>
      </c>
      <c r="I241" s="256">
        <f t="shared" ref="I241" si="143">I249+I257+I265+I273+I281</f>
        <v>0</v>
      </c>
      <c r="J241" s="222">
        <f t="shared" si="138"/>
        <v>0</v>
      </c>
    </row>
    <row r="242" spans="1:10">
      <c r="A242" s="341"/>
      <c r="B242" s="325"/>
      <c r="C242" s="206" t="s">
        <v>15</v>
      </c>
      <c r="D242" s="207">
        <f t="shared" si="140"/>
        <v>23349.5</v>
      </c>
      <c r="E242" s="207">
        <f t="shared" si="137"/>
        <v>0</v>
      </c>
      <c r="F242" s="207">
        <f t="shared" si="137"/>
        <v>0</v>
      </c>
      <c r="G242" s="207">
        <f t="shared" si="138"/>
        <v>0</v>
      </c>
      <c r="H242" s="207">
        <f>H250+H258+H266+H274+H282</f>
        <v>23349.5</v>
      </c>
      <c r="I242" s="252">
        <f t="shared" ref="I242:J242" si="144">SUM(I243:I249)</f>
        <v>0</v>
      </c>
      <c r="J242" s="207">
        <f t="shared" si="144"/>
        <v>0</v>
      </c>
    </row>
    <row r="243" spans="1:10" ht="34.5" customHeight="1">
      <c r="A243" s="341"/>
      <c r="B243" s="325"/>
      <c r="C243" s="205" t="s">
        <v>404</v>
      </c>
      <c r="D243" s="222">
        <f t="shared" si="140"/>
        <v>17708.199999999997</v>
      </c>
      <c r="E243" s="222">
        <f t="shared" si="137"/>
        <v>0</v>
      </c>
      <c r="F243" s="222">
        <f t="shared" si="137"/>
        <v>0</v>
      </c>
      <c r="G243" s="222">
        <f t="shared" si="138"/>
        <v>0</v>
      </c>
      <c r="H243" s="222">
        <f t="shared" si="138"/>
        <v>17708.199999999997</v>
      </c>
      <c r="I243" s="256">
        <f t="shared" ref="I243:J243" si="145">SUM(I244:I250)</f>
        <v>0</v>
      </c>
      <c r="J243" s="222">
        <f t="shared" si="145"/>
        <v>0</v>
      </c>
    </row>
    <row r="244" spans="1:10" ht="31.5" customHeight="1">
      <c r="A244" s="342"/>
      <c r="B244" s="326"/>
      <c r="C244" s="205" t="s">
        <v>405</v>
      </c>
      <c r="D244" s="222">
        <f t="shared" si="140"/>
        <v>17708.199999999997</v>
      </c>
      <c r="E244" s="222">
        <f t="shared" si="137"/>
        <v>0</v>
      </c>
      <c r="F244" s="222">
        <f t="shared" si="137"/>
        <v>0</v>
      </c>
      <c r="G244" s="222">
        <f t="shared" si="138"/>
        <v>0</v>
      </c>
      <c r="H244" s="222">
        <f t="shared" si="138"/>
        <v>17708.199999999997</v>
      </c>
      <c r="I244" s="256">
        <f t="shared" ref="I244:J245" si="146">SUM(I245:I251)</f>
        <v>0</v>
      </c>
      <c r="J244" s="222">
        <f t="shared" si="146"/>
        <v>0</v>
      </c>
    </row>
    <row r="245" spans="1:10" ht="24.75" customHeight="1">
      <c r="A245" s="340" t="s">
        <v>67</v>
      </c>
      <c r="B245" s="324" t="s">
        <v>68</v>
      </c>
      <c r="C245" s="206" t="s">
        <v>319</v>
      </c>
      <c r="D245" s="207">
        <f>SUM(D246:D252)</f>
        <v>22712</v>
      </c>
      <c r="E245" s="207">
        <f>SUM(E246:E252)</f>
        <v>0</v>
      </c>
      <c r="F245" s="207">
        <f>SUM(F246:F252)</f>
        <v>0</v>
      </c>
      <c r="G245" s="207">
        <f>SUM(G246:G252)</f>
        <v>22712</v>
      </c>
      <c r="H245" s="207">
        <f t="shared" ref="H245" si="147">SUM(H246:H252)</f>
        <v>5267.6</v>
      </c>
      <c r="I245" s="252">
        <f t="shared" si="146"/>
        <v>0</v>
      </c>
      <c r="J245" s="207">
        <f t="shared" si="146"/>
        <v>0</v>
      </c>
    </row>
    <row r="246" spans="1:10" ht="21" customHeight="1">
      <c r="A246" s="341"/>
      <c r="B246" s="325"/>
      <c r="C246" s="205" t="s">
        <v>11</v>
      </c>
      <c r="D246" s="222">
        <f>SUM(E246:G246)</f>
        <v>0</v>
      </c>
      <c r="E246" s="227">
        <v>0</v>
      </c>
      <c r="F246" s="227">
        <v>0</v>
      </c>
      <c r="G246" s="222">
        <v>0</v>
      </c>
      <c r="H246" s="222">
        <v>0</v>
      </c>
      <c r="I246" s="256">
        <v>0</v>
      </c>
      <c r="J246" s="222">
        <v>0</v>
      </c>
    </row>
    <row r="247" spans="1:10" ht="21.75" customHeight="1">
      <c r="A247" s="341"/>
      <c r="B247" s="325"/>
      <c r="C247" s="205" t="s">
        <v>12</v>
      </c>
      <c r="D247" s="222">
        <f t="shared" ref="D247:D251" si="148">SUM(E247:G247)</f>
        <v>11331</v>
      </c>
      <c r="E247" s="227">
        <v>0</v>
      </c>
      <c r="F247" s="227">
        <v>0</v>
      </c>
      <c r="G247" s="222">
        <v>11331</v>
      </c>
      <c r="H247" s="222">
        <v>0</v>
      </c>
      <c r="I247" s="256">
        <v>0</v>
      </c>
      <c r="J247" s="222">
        <v>0</v>
      </c>
    </row>
    <row r="248" spans="1:10" ht="22.5" customHeight="1">
      <c r="A248" s="341"/>
      <c r="B248" s="325"/>
      <c r="C248" s="205" t="s">
        <v>13</v>
      </c>
      <c r="D248" s="222">
        <f t="shared" si="148"/>
        <v>11381</v>
      </c>
      <c r="E248" s="227">
        <v>0</v>
      </c>
      <c r="F248" s="227">
        <v>0</v>
      </c>
      <c r="G248" s="222">
        <v>11381</v>
      </c>
      <c r="H248" s="222">
        <v>0</v>
      </c>
      <c r="I248" s="256">
        <v>0</v>
      </c>
      <c r="J248" s="222">
        <v>0</v>
      </c>
    </row>
    <row r="249" spans="1:10" ht="18" customHeight="1">
      <c r="A249" s="341"/>
      <c r="B249" s="325"/>
      <c r="C249" s="205" t="s">
        <v>14</v>
      </c>
      <c r="D249" s="222">
        <f t="shared" si="148"/>
        <v>0</v>
      </c>
      <c r="E249" s="227">
        <v>0</v>
      </c>
      <c r="F249" s="227">
        <v>0</v>
      </c>
      <c r="G249" s="222">
        <v>0</v>
      </c>
      <c r="H249" s="222">
        <v>0</v>
      </c>
      <c r="I249" s="256">
        <v>0</v>
      </c>
      <c r="J249" s="222">
        <v>0</v>
      </c>
    </row>
    <row r="250" spans="1:10" ht="22.5" customHeight="1">
      <c r="A250" s="341"/>
      <c r="B250" s="325"/>
      <c r="C250" s="206" t="s">
        <v>15</v>
      </c>
      <c r="D250" s="207">
        <f t="shared" si="148"/>
        <v>0</v>
      </c>
      <c r="E250" s="228">
        <v>0</v>
      </c>
      <c r="F250" s="228">
        <v>0</v>
      </c>
      <c r="G250" s="207">
        <v>0</v>
      </c>
      <c r="H250" s="207">
        <v>5267.6</v>
      </c>
      <c r="I250" s="252">
        <v>0</v>
      </c>
      <c r="J250" s="207">
        <v>0</v>
      </c>
    </row>
    <row r="251" spans="1:10" ht="37.5" customHeight="1">
      <c r="A251" s="341"/>
      <c r="B251" s="325"/>
      <c r="C251" s="205" t="s">
        <v>404</v>
      </c>
      <c r="D251" s="222">
        <f t="shared" si="148"/>
        <v>0</v>
      </c>
      <c r="E251" s="227">
        <v>0</v>
      </c>
      <c r="F251" s="227">
        <v>0</v>
      </c>
      <c r="G251" s="222">
        <v>0</v>
      </c>
      <c r="H251" s="222">
        <v>0</v>
      </c>
      <c r="I251" s="256">
        <v>0</v>
      </c>
      <c r="J251" s="222">
        <v>0</v>
      </c>
    </row>
    <row r="252" spans="1:10" ht="33.75" customHeight="1">
      <c r="A252" s="342"/>
      <c r="B252" s="326"/>
      <c r="C252" s="205" t="s">
        <v>405</v>
      </c>
      <c r="D252" s="222">
        <f>SUM(E252:G252)</f>
        <v>0</v>
      </c>
      <c r="E252" s="227">
        <v>0</v>
      </c>
      <c r="F252" s="227">
        <v>0</v>
      </c>
      <c r="G252" s="222">
        <v>0</v>
      </c>
      <c r="H252" s="222">
        <v>0</v>
      </c>
      <c r="I252" s="256">
        <v>0</v>
      </c>
      <c r="J252" s="222">
        <v>0</v>
      </c>
    </row>
    <row r="253" spans="1:10" ht="30" customHeight="1">
      <c r="A253" s="340" t="s">
        <v>69</v>
      </c>
      <c r="B253" s="324" t="s">
        <v>70</v>
      </c>
      <c r="C253" s="206" t="s">
        <v>319</v>
      </c>
      <c r="D253" s="207">
        <f t="shared" ref="D253:J253" si="149">SUM(D254:D260)</f>
        <v>8561.2000000000007</v>
      </c>
      <c r="E253" s="207">
        <f t="shared" si="149"/>
        <v>2966.1</v>
      </c>
      <c r="F253" s="207">
        <f t="shared" si="149"/>
        <v>0</v>
      </c>
      <c r="G253" s="207">
        <f t="shared" si="149"/>
        <v>0</v>
      </c>
      <c r="H253" s="207">
        <f t="shared" si="149"/>
        <v>5595.1</v>
      </c>
      <c r="I253" s="252">
        <f t="shared" ref="I253" si="150">SUM(I254:I260)</f>
        <v>0</v>
      </c>
      <c r="J253" s="207">
        <f t="shared" si="149"/>
        <v>0</v>
      </c>
    </row>
    <row r="254" spans="1:10">
      <c r="A254" s="341"/>
      <c r="B254" s="325"/>
      <c r="C254" s="205" t="s">
        <v>11</v>
      </c>
      <c r="D254" s="222">
        <f>SUM(E254:H254)</f>
        <v>0</v>
      </c>
      <c r="E254" s="222">
        <v>0</v>
      </c>
      <c r="F254" s="227">
        <v>0</v>
      </c>
      <c r="G254" s="227">
        <v>0</v>
      </c>
      <c r="H254" s="222">
        <v>0</v>
      </c>
      <c r="I254" s="256">
        <v>0</v>
      </c>
      <c r="J254" s="222">
        <v>0</v>
      </c>
    </row>
    <row r="255" spans="1:10">
      <c r="A255" s="341"/>
      <c r="B255" s="325"/>
      <c r="C255" s="205" t="s">
        <v>12</v>
      </c>
      <c r="D255" s="222">
        <f t="shared" ref="D255:D260" si="151">SUM(E255:H255)</f>
        <v>1449.5</v>
      </c>
      <c r="E255" s="222">
        <v>1449.5</v>
      </c>
      <c r="F255" s="227">
        <v>0</v>
      </c>
      <c r="G255" s="227">
        <v>0</v>
      </c>
      <c r="H255" s="222">
        <v>0</v>
      </c>
      <c r="I255" s="256">
        <v>0</v>
      </c>
      <c r="J255" s="222">
        <v>0</v>
      </c>
    </row>
    <row r="256" spans="1:10">
      <c r="A256" s="341"/>
      <c r="B256" s="325"/>
      <c r="C256" s="205" t="s">
        <v>13</v>
      </c>
      <c r="D256" s="222">
        <f t="shared" si="151"/>
        <v>1516.6</v>
      </c>
      <c r="E256" s="222">
        <v>1516.6</v>
      </c>
      <c r="F256" s="227">
        <v>0</v>
      </c>
      <c r="G256" s="227">
        <v>0</v>
      </c>
      <c r="H256" s="222">
        <v>0</v>
      </c>
      <c r="I256" s="256">
        <v>0</v>
      </c>
      <c r="J256" s="222">
        <v>0</v>
      </c>
    </row>
    <row r="257" spans="1:10">
      <c r="A257" s="341"/>
      <c r="B257" s="325"/>
      <c r="C257" s="205" t="s">
        <v>14</v>
      </c>
      <c r="D257" s="222">
        <f t="shared" si="151"/>
        <v>1395.1</v>
      </c>
      <c r="E257" s="222">
        <v>0</v>
      </c>
      <c r="F257" s="227">
        <v>0</v>
      </c>
      <c r="G257" s="227">
        <v>0</v>
      </c>
      <c r="H257" s="205">
        <v>1395.1</v>
      </c>
      <c r="I257" s="256">
        <v>0</v>
      </c>
      <c r="J257" s="222">
        <v>0</v>
      </c>
    </row>
    <row r="258" spans="1:10">
      <c r="A258" s="341"/>
      <c r="B258" s="325"/>
      <c r="C258" s="206" t="s">
        <v>15</v>
      </c>
      <c r="D258" s="207">
        <f t="shared" si="151"/>
        <v>1400</v>
      </c>
      <c r="E258" s="207">
        <v>0</v>
      </c>
      <c r="F258" s="228">
        <v>0</v>
      </c>
      <c r="G258" s="228">
        <v>0</v>
      </c>
      <c r="H258" s="206">
        <v>1400</v>
      </c>
      <c r="I258" s="252">
        <v>0</v>
      </c>
      <c r="J258" s="207">
        <v>0</v>
      </c>
    </row>
    <row r="259" spans="1:10" ht="30">
      <c r="A259" s="341"/>
      <c r="B259" s="325"/>
      <c r="C259" s="205" t="s">
        <v>404</v>
      </c>
      <c r="D259" s="222">
        <f t="shared" si="151"/>
        <v>1400</v>
      </c>
      <c r="E259" s="222">
        <v>0</v>
      </c>
      <c r="F259" s="227">
        <v>0</v>
      </c>
      <c r="G259" s="227">
        <v>0</v>
      </c>
      <c r="H259" s="205">
        <v>1400</v>
      </c>
      <c r="I259" s="256">
        <v>0</v>
      </c>
      <c r="J259" s="222">
        <v>0</v>
      </c>
    </row>
    <row r="260" spans="1:10" ht="30">
      <c r="A260" s="342"/>
      <c r="B260" s="326"/>
      <c r="C260" s="205" t="s">
        <v>405</v>
      </c>
      <c r="D260" s="222">
        <f t="shared" si="151"/>
        <v>1400</v>
      </c>
      <c r="E260" s="222">
        <v>0</v>
      </c>
      <c r="F260" s="227">
        <v>0</v>
      </c>
      <c r="G260" s="227">
        <v>0</v>
      </c>
      <c r="H260" s="205">
        <v>1400</v>
      </c>
      <c r="I260" s="256">
        <v>0</v>
      </c>
      <c r="J260" s="222">
        <v>0</v>
      </c>
    </row>
    <row r="261" spans="1:10" ht="28.5">
      <c r="A261" s="340" t="s">
        <v>71</v>
      </c>
      <c r="B261" s="324" t="s">
        <v>72</v>
      </c>
      <c r="C261" s="206" t="s">
        <v>319</v>
      </c>
      <c r="D261" s="207">
        <f t="shared" ref="D261:J261" si="152">SUM(D262:D268)</f>
        <v>67571.199999999997</v>
      </c>
      <c r="E261" s="207">
        <f t="shared" si="152"/>
        <v>7289.2999999999993</v>
      </c>
      <c r="F261" s="207">
        <f t="shared" si="152"/>
        <v>0</v>
      </c>
      <c r="G261" s="207">
        <f t="shared" si="152"/>
        <v>0</v>
      </c>
      <c r="H261" s="207">
        <f t="shared" si="152"/>
        <v>60281.899999999994</v>
      </c>
      <c r="I261" s="252">
        <f t="shared" ref="I261" si="153">SUM(I262:I268)</f>
        <v>0</v>
      </c>
      <c r="J261" s="207">
        <f t="shared" si="152"/>
        <v>0</v>
      </c>
    </row>
    <row r="262" spans="1:10">
      <c r="A262" s="341"/>
      <c r="B262" s="325"/>
      <c r="C262" s="205" t="s">
        <v>11</v>
      </c>
      <c r="D262" s="222">
        <f>SUM(E262:G262)</f>
        <v>0</v>
      </c>
      <c r="E262" s="222">
        <v>0</v>
      </c>
      <c r="F262" s="227">
        <v>0</v>
      </c>
      <c r="G262" s="227">
        <v>0</v>
      </c>
      <c r="H262" s="222">
        <v>0</v>
      </c>
      <c r="I262" s="256">
        <v>0</v>
      </c>
      <c r="J262" s="222">
        <v>0</v>
      </c>
    </row>
    <row r="263" spans="1:10">
      <c r="A263" s="341"/>
      <c r="B263" s="325"/>
      <c r="C263" s="205" t="s">
        <v>12</v>
      </c>
      <c r="D263" s="222">
        <f t="shared" ref="D263:D264" si="154">SUM(E263:G263)</f>
        <v>2966.6</v>
      </c>
      <c r="E263" s="222">
        <v>2966.6</v>
      </c>
      <c r="F263" s="227">
        <v>0</v>
      </c>
      <c r="G263" s="227">
        <v>0</v>
      </c>
      <c r="H263" s="222">
        <v>0</v>
      </c>
      <c r="I263" s="256">
        <v>0</v>
      </c>
      <c r="J263" s="222">
        <v>0</v>
      </c>
    </row>
    <row r="264" spans="1:10">
      <c r="A264" s="341"/>
      <c r="B264" s="325"/>
      <c r="C264" s="205" t="s">
        <v>13</v>
      </c>
      <c r="D264" s="222">
        <f t="shared" si="154"/>
        <v>4322.7</v>
      </c>
      <c r="E264" s="222">
        <v>4322.7</v>
      </c>
      <c r="F264" s="227">
        <v>0</v>
      </c>
      <c r="G264" s="227">
        <v>0</v>
      </c>
      <c r="H264" s="222">
        <v>0</v>
      </c>
      <c r="I264" s="256">
        <v>0</v>
      </c>
      <c r="J264" s="222">
        <v>0</v>
      </c>
    </row>
    <row r="265" spans="1:10">
      <c r="A265" s="341"/>
      <c r="B265" s="325"/>
      <c r="C265" s="205" t="s">
        <v>14</v>
      </c>
      <c r="D265" s="222">
        <f>SUM(E265:H265)</f>
        <v>14487.9</v>
      </c>
      <c r="E265" s="222">
        <v>0</v>
      </c>
      <c r="F265" s="227">
        <v>0</v>
      </c>
      <c r="G265" s="227">
        <v>0</v>
      </c>
      <c r="H265" s="205">
        <v>14487.9</v>
      </c>
      <c r="I265" s="256">
        <v>0</v>
      </c>
      <c r="J265" s="222">
        <v>0</v>
      </c>
    </row>
    <row r="266" spans="1:10">
      <c r="A266" s="341"/>
      <c r="B266" s="325"/>
      <c r="C266" s="206" t="s">
        <v>15</v>
      </c>
      <c r="D266" s="207">
        <f>SUM(E266:H266)</f>
        <v>15513.8</v>
      </c>
      <c r="E266" s="207">
        <v>0</v>
      </c>
      <c r="F266" s="228">
        <v>0</v>
      </c>
      <c r="G266" s="228">
        <v>0</v>
      </c>
      <c r="H266" s="206">
        <v>15513.8</v>
      </c>
      <c r="I266" s="252">
        <v>0</v>
      </c>
      <c r="J266" s="207">
        <v>0</v>
      </c>
    </row>
    <row r="267" spans="1:10" ht="30">
      <c r="A267" s="341"/>
      <c r="B267" s="325"/>
      <c r="C267" s="205" t="s">
        <v>404</v>
      </c>
      <c r="D267" s="222">
        <f>SUM(E267:H267)</f>
        <v>15140.1</v>
      </c>
      <c r="E267" s="222">
        <v>0</v>
      </c>
      <c r="F267" s="227">
        <v>0</v>
      </c>
      <c r="G267" s="227">
        <v>0</v>
      </c>
      <c r="H267" s="205">
        <v>15140.1</v>
      </c>
      <c r="I267" s="256">
        <v>0</v>
      </c>
      <c r="J267" s="222">
        <v>0</v>
      </c>
    </row>
    <row r="268" spans="1:10" ht="30">
      <c r="A268" s="342"/>
      <c r="B268" s="326"/>
      <c r="C268" s="205" t="s">
        <v>405</v>
      </c>
      <c r="D268" s="222">
        <f>SUM(E268:H268)</f>
        <v>15140.1</v>
      </c>
      <c r="E268" s="222">
        <v>0</v>
      </c>
      <c r="F268" s="227">
        <v>0</v>
      </c>
      <c r="G268" s="227">
        <v>0</v>
      </c>
      <c r="H268" s="205">
        <v>15140.1</v>
      </c>
      <c r="I268" s="256">
        <v>0</v>
      </c>
      <c r="J268" s="222">
        <v>0</v>
      </c>
    </row>
    <row r="269" spans="1:10" ht="28.5">
      <c r="A269" s="340" t="s">
        <v>73</v>
      </c>
      <c r="B269" s="324" t="s">
        <v>74</v>
      </c>
      <c r="C269" s="206" t="s">
        <v>319</v>
      </c>
      <c r="D269" s="207">
        <f t="shared" ref="D269:J269" si="155">SUM(D270:D276)</f>
        <v>5440.4</v>
      </c>
      <c r="E269" s="207">
        <f t="shared" si="155"/>
        <v>768</v>
      </c>
      <c r="F269" s="207">
        <f t="shared" si="155"/>
        <v>0</v>
      </c>
      <c r="G269" s="207">
        <f t="shared" si="155"/>
        <v>0</v>
      </c>
      <c r="H269" s="207">
        <f t="shared" si="155"/>
        <v>4672.3999999999996</v>
      </c>
      <c r="I269" s="252">
        <f t="shared" ref="I269" si="156">SUM(I270:I276)</f>
        <v>0</v>
      </c>
      <c r="J269" s="207">
        <f t="shared" si="155"/>
        <v>0</v>
      </c>
    </row>
    <row r="270" spans="1:10">
      <c r="A270" s="341"/>
      <c r="B270" s="325"/>
      <c r="C270" s="205" t="s">
        <v>11</v>
      </c>
      <c r="D270" s="222">
        <f>SUM(E270:G270)</f>
        <v>0</v>
      </c>
      <c r="E270" s="222">
        <v>0</v>
      </c>
      <c r="F270" s="227">
        <v>0</v>
      </c>
      <c r="G270" s="227">
        <v>0</v>
      </c>
      <c r="H270" s="71">
        <v>0</v>
      </c>
      <c r="I270" s="256">
        <v>0</v>
      </c>
      <c r="J270" s="222">
        <v>0</v>
      </c>
    </row>
    <row r="271" spans="1:10">
      <c r="A271" s="341"/>
      <c r="B271" s="325"/>
      <c r="C271" s="205" t="s">
        <v>12</v>
      </c>
      <c r="D271" s="222">
        <f t="shared" ref="D271:D272" si="157">SUM(E271:G271)</f>
        <v>384</v>
      </c>
      <c r="E271" s="222">
        <v>384</v>
      </c>
      <c r="F271" s="227">
        <v>0</v>
      </c>
      <c r="G271" s="227">
        <v>0</v>
      </c>
      <c r="H271" s="71">
        <v>0</v>
      </c>
      <c r="I271" s="256">
        <v>0</v>
      </c>
      <c r="J271" s="222">
        <v>0</v>
      </c>
    </row>
    <row r="272" spans="1:10">
      <c r="A272" s="341"/>
      <c r="B272" s="325"/>
      <c r="C272" s="205" t="s">
        <v>13</v>
      </c>
      <c r="D272" s="222">
        <f t="shared" si="157"/>
        <v>384</v>
      </c>
      <c r="E272" s="222">
        <v>384</v>
      </c>
      <c r="F272" s="227">
        <v>0</v>
      </c>
      <c r="G272" s="227">
        <v>0</v>
      </c>
      <c r="H272" s="71">
        <v>0</v>
      </c>
      <c r="I272" s="256">
        <v>0</v>
      </c>
      <c r="J272" s="222">
        <v>0</v>
      </c>
    </row>
    <row r="273" spans="1:10">
      <c r="A273" s="341"/>
      <c r="B273" s="325"/>
      <c r="C273" s="205" t="s">
        <v>14</v>
      </c>
      <c r="D273" s="222">
        <f>SUM(E273:H273)</f>
        <v>1168.0999999999999</v>
      </c>
      <c r="E273" s="222">
        <v>0</v>
      </c>
      <c r="F273" s="227">
        <v>0</v>
      </c>
      <c r="G273" s="227">
        <v>0</v>
      </c>
      <c r="H273" s="205">
        <v>1168.0999999999999</v>
      </c>
      <c r="I273" s="256">
        <v>0</v>
      </c>
      <c r="J273" s="222">
        <v>0</v>
      </c>
    </row>
    <row r="274" spans="1:10">
      <c r="A274" s="341"/>
      <c r="B274" s="325"/>
      <c r="C274" s="206" t="s">
        <v>15</v>
      </c>
      <c r="D274" s="207">
        <f>SUM(E274:H274)</f>
        <v>1168.0999999999999</v>
      </c>
      <c r="E274" s="207">
        <v>0</v>
      </c>
      <c r="F274" s="228">
        <v>0</v>
      </c>
      <c r="G274" s="228">
        <v>0</v>
      </c>
      <c r="H274" s="206">
        <v>1168.0999999999999</v>
      </c>
      <c r="I274" s="252">
        <v>0</v>
      </c>
      <c r="J274" s="207">
        <v>0</v>
      </c>
    </row>
    <row r="275" spans="1:10" ht="30">
      <c r="A275" s="341"/>
      <c r="B275" s="325"/>
      <c r="C275" s="205" t="s">
        <v>404</v>
      </c>
      <c r="D275" s="222">
        <f>SUM(E275:H275)</f>
        <v>1168.0999999999999</v>
      </c>
      <c r="E275" s="222">
        <v>0</v>
      </c>
      <c r="F275" s="227">
        <v>0</v>
      </c>
      <c r="G275" s="227">
        <v>0</v>
      </c>
      <c r="H275" s="205">
        <v>1168.0999999999999</v>
      </c>
      <c r="I275" s="256">
        <v>0</v>
      </c>
      <c r="J275" s="222">
        <v>0</v>
      </c>
    </row>
    <row r="276" spans="1:10" ht="30">
      <c r="A276" s="342"/>
      <c r="B276" s="326"/>
      <c r="C276" s="205" t="s">
        <v>405</v>
      </c>
      <c r="D276" s="222">
        <f>SUM(E276:H276)</f>
        <v>1168.0999999999999</v>
      </c>
      <c r="E276" s="222">
        <v>0</v>
      </c>
      <c r="F276" s="227">
        <v>0</v>
      </c>
      <c r="G276" s="227">
        <v>0</v>
      </c>
      <c r="H276" s="205">
        <v>1168.0999999999999</v>
      </c>
      <c r="I276" s="256">
        <v>0</v>
      </c>
      <c r="J276" s="222">
        <v>0</v>
      </c>
    </row>
    <row r="277" spans="1:10" ht="28.5">
      <c r="A277" s="340" t="s">
        <v>75</v>
      </c>
      <c r="B277" s="324" t="s">
        <v>76</v>
      </c>
      <c r="C277" s="206" t="s">
        <v>319</v>
      </c>
      <c r="D277" s="207">
        <f>SUM(D278:D284)</f>
        <v>0</v>
      </c>
      <c r="E277" s="207">
        <f>SUM(E278:E284)</f>
        <v>0</v>
      </c>
      <c r="F277" s="207">
        <f>SUM(F278:F284)</f>
        <v>0</v>
      </c>
      <c r="G277" s="207">
        <f>SUM(G278:G284)</f>
        <v>0</v>
      </c>
      <c r="H277" s="207">
        <f t="shared" ref="H277:J277" si="158">SUM(H278:H284)</f>
        <v>0</v>
      </c>
      <c r="I277" s="252">
        <f t="shared" ref="I277" si="159">SUM(I278:I284)</f>
        <v>0</v>
      </c>
      <c r="J277" s="207">
        <f t="shared" si="158"/>
        <v>0</v>
      </c>
    </row>
    <row r="278" spans="1:10">
      <c r="A278" s="341"/>
      <c r="B278" s="325"/>
      <c r="C278" s="205" t="s">
        <v>11</v>
      </c>
      <c r="D278" s="222">
        <f>SUM(E278:G278)</f>
        <v>0</v>
      </c>
      <c r="E278" s="227">
        <v>0</v>
      </c>
      <c r="F278" s="227">
        <v>0</v>
      </c>
      <c r="G278" s="227">
        <v>0</v>
      </c>
      <c r="H278" s="222">
        <v>0</v>
      </c>
      <c r="I278" s="256">
        <v>0</v>
      </c>
      <c r="J278" s="222">
        <v>0</v>
      </c>
    </row>
    <row r="279" spans="1:10">
      <c r="A279" s="341"/>
      <c r="B279" s="325"/>
      <c r="C279" s="205" t="s">
        <v>12</v>
      </c>
      <c r="D279" s="222">
        <f t="shared" ref="D279:D284" si="160">SUM(E279:G279)</f>
        <v>0</v>
      </c>
      <c r="E279" s="227">
        <v>0</v>
      </c>
      <c r="F279" s="227">
        <v>0</v>
      </c>
      <c r="G279" s="227">
        <v>0</v>
      </c>
      <c r="H279" s="222">
        <v>0</v>
      </c>
      <c r="I279" s="256">
        <v>0</v>
      </c>
      <c r="J279" s="222">
        <v>0</v>
      </c>
    </row>
    <row r="280" spans="1:10">
      <c r="A280" s="341"/>
      <c r="B280" s="325"/>
      <c r="C280" s="205" t="s">
        <v>13</v>
      </c>
      <c r="D280" s="222">
        <f t="shared" si="160"/>
        <v>0</v>
      </c>
      <c r="E280" s="227">
        <v>0</v>
      </c>
      <c r="F280" s="227">
        <v>0</v>
      </c>
      <c r="G280" s="227">
        <v>0</v>
      </c>
      <c r="H280" s="222">
        <v>0</v>
      </c>
      <c r="I280" s="256">
        <v>0</v>
      </c>
      <c r="J280" s="222">
        <v>0</v>
      </c>
    </row>
    <row r="281" spans="1:10">
      <c r="A281" s="341"/>
      <c r="B281" s="325"/>
      <c r="C281" s="205" t="s">
        <v>14</v>
      </c>
      <c r="D281" s="222">
        <f t="shared" si="160"/>
        <v>0</v>
      </c>
      <c r="E281" s="227">
        <v>0</v>
      </c>
      <c r="F281" s="227">
        <v>0</v>
      </c>
      <c r="G281" s="227">
        <v>0</v>
      </c>
      <c r="H281" s="222">
        <v>0</v>
      </c>
      <c r="I281" s="256">
        <v>0</v>
      </c>
      <c r="J281" s="222">
        <v>0</v>
      </c>
    </row>
    <row r="282" spans="1:10">
      <c r="A282" s="341"/>
      <c r="B282" s="325"/>
      <c r="C282" s="206" t="s">
        <v>15</v>
      </c>
      <c r="D282" s="207">
        <f t="shared" si="160"/>
        <v>0</v>
      </c>
      <c r="E282" s="228">
        <v>0</v>
      </c>
      <c r="F282" s="228">
        <v>0</v>
      </c>
      <c r="G282" s="228">
        <v>0</v>
      </c>
      <c r="H282" s="207">
        <v>0</v>
      </c>
      <c r="I282" s="252">
        <v>0</v>
      </c>
      <c r="J282" s="207">
        <v>0</v>
      </c>
    </row>
    <row r="283" spans="1:10" ht="30">
      <c r="A283" s="341"/>
      <c r="B283" s="325"/>
      <c r="C283" s="205" t="s">
        <v>404</v>
      </c>
      <c r="D283" s="222">
        <f t="shared" si="160"/>
        <v>0</v>
      </c>
      <c r="E283" s="227">
        <v>0</v>
      </c>
      <c r="F283" s="227">
        <v>0</v>
      </c>
      <c r="G283" s="227">
        <v>0</v>
      </c>
      <c r="H283" s="222">
        <v>0</v>
      </c>
      <c r="I283" s="256">
        <v>0</v>
      </c>
      <c r="J283" s="222">
        <v>0</v>
      </c>
    </row>
    <row r="284" spans="1:10" ht="30">
      <c r="A284" s="342"/>
      <c r="B284" s="326"/>
      <c r="C284" s="205" t="s">
        <v>405</v>
      </c>
      <c r="D284" s="222">
        <f t="shared" si="160"/>
        <v>0</v>
      </c>
      <c r="E284" s="227">
        <v>0</v>
      </c>
      <c r="F284" s="227">
        <v>0</v>
      </c>
      <c r="G284" s="227">
        <v>0</v>
      </c>
      <c r="H284" s="222">
        <v>0</v>
      </c>
      <c r="I284" s="256">
        <v>0</v>
      </c>
      <c r="J284" s="222">
        <v>0</v>
      </c>
    </row>
    <row r="285" spans="1:10" ht="19.5" customHeight="1">
      <c r="A285" s="223">
        <v>5</v>
      </c>
      <c r="B285" s="321" t="s">
        <v>77</v>
      </c>
      <c r="C285" s="322"/>
      <c r="D285" s="322"/>
      <c r="E285" s="322"/>
      <c r="F285" s="322"/>
      <c r="G285" s="323"/>
      <c r="H285" s="208"/>
      <c r="I285" s="253"/>
      <c r="J285" s="208"/>
    </row>
    <row r="286" spans="1:10" ht="42" customHeight="1">
      <c r="A286" s="223"/>
      <c r="B286" s="224" t="s">
        <v>78</v>
      </c>
      <c r="C286" s="205" t="s">
        <v>11</v>
      </c>
      <c r="D286" s="222">
        <v>21145.1</v>
      </c>
      <c r="E286" s="222">
        <v>21145.1</v>
      </c>
      <c r="F286" s="222">
        <v>0</v>
      </c>
      <c r="G286" s="222">
        <v>0</v>
      </c>
      <c r="H286" s="222">
        <v>0</v>
      </c>
      <c r="I286" s="256">
        <v>0</v>
      </c>
      <c r="J286" s="222">
        <v>0</v>
      </c>
    </row>
    <row r="287" spans="1:10" ht="28.5">
      <c r="A287" s="340" t="s">
        <v>207</v>
      </c>
      <c r="B287" s="324" t="s">
        <v>79</v>
      </c>
      <c r="C287" s="206" t="s">
        <v>320</v>
      </c>
      <c r="D287" s="207">
        <f>SUM(D288:D293)</f>
        <v>157080.86000000002</v>
      </c>
      <c r="E287" s="207">
        <f t="shared" ref="E287:J287" si="161">SUM(E288:E293)</f>
        <v>49344.6</v>
      </c>
      <c r="F287" s="207">
        <f t="shared" si="161"/>
        <v>0</v>
      </c>
      <c r="G287" s="207">
        <f t="shared" si="161"/>
        <v>0</v>
      </c>
      <c r="H287" s="207">
        <f t="shared" si="161"/>
        <v>107736.26</v>
      </c>
      <c r="I287" s="252">
        <f t="shared" ref="I287" si="162">SUM(I288:I293)</f>
        <v>0</v>
      </c>
      <c r="J287" s="207">
        <f t="shared" si="161"/>
        <v>0</v>
      </c>
    </row>
    <row r="288" spans="1:10">
      <c r="A288" s="341"/>
      <c r="B288" s="325"/>
      <c r="C288" s="205" t="s">
        <v>12</v>
      </c>
      <c r="D288" s="222">
        <f t="shared" ref="D288:D293" si="163">SUM(E288:H288)</f>
        <v>23458.5</v>
      </c>
      <c r="E288" s="222">
        <f t="shared" ref="E288:H289" si="164">E296+E304+E312+E320+E328</f>
        <v>23458.5</v>
      </c>
      <c r="F288" s="222">
        <f t="shared" si="164"/>
        <v>0</v>
      </c>
      <c r="G288" s="222">
        <f t="shared" ref="G288:H288" si="165">G296+G304+G312+G320+G328</f>
        <v>0</v>
      </c>
      <c r="H288" s="222">
        <f t="shared" si="165"/>
        <v>0</v>
      </c>
      <c r="I288" s="252">
        <f t="shared" ref="I288:J288" si="166">SUM(I289:I294)</f>
        <v>0</v>
      </c>
      <c r="J288" s="207">
        <f t="shared" si="166"/>
        <v>0</v>
      </c>
    </row>
    <row r="289" spans="1:10">
      <c r="A289" s="341"/>
      <c r="B289" s="325"/>
      <c r="C289" s="205" t="s">
        <v>13</v>
      </c>
      <c r="D289" s="222">
        <f t="shared" si="163"/>
        <v>25886.1</v>
      </c>
      <c r="E289" s="222">
        <f t="shared" si="164"/>
        <v>25886.1</v>
      </c>
      <c r="F289" s="222">
        <f t="shared" si="164"/>
        <v>0</v>
      </c>
      <c r="G289" s="222">
        <f t="shared" si="164"/>
        <v>0</v>
      </c>
      <c r="H289" s="222">
        <f t="shared" si="164"/>
        <v>0</v>
      </c>
      <c r="I289" s="256">
        <f t="shared" ref="I289:J289" si="167">SUM(I290:I295)</f>
        <v>0</v>
      </c>
      <c r="J289" s="222">
        <f t="shared" si="167"/>
        <v>0</v>
      </c>
    </row>
    <row r="290" spans="1:10">
      <c r="A290" s="341"/>
      <c r="B290" s="325"/>
      <c r="C290" s="205" t="s">
        <v>14</v>
      </c>
      <c r="D290" s="222">
        <f t="shared" si="163"/>
        <v>25658.799999999999</v>
      </c>
      <c r="E290" s="222">
        <f t="shared" ref="E290:G290" si="168">E298+E306+E314+E322+E330+E338</f>
        <v>0</v>
      </c>
      <c r="F290" s="222">
        <f t="shared" si="168"/>
        <v>0</v>
      </c>
      <c r="G290" s="222">
        <f t="shared" si="168"/>
        <v>0</v>
      </c>
      <c r="H290" s="222">
        <f>H298+H306+H314+H322+H330+H338</f>
        <v>25658.799999999999</v>
      </c>
      <c r="I290" s="256">
        <f t="shared" ref="I290:J290" si="169">SUM(I291:I296)</f>
        <v>0</v>
      </c>
      <c r="J290" s="222">
        <f t="shared" si="169"/>
        <v>0</v>
      </c>
    </row>
    <row r="291" spans="1:10">
      <c r="A291" s="341"/>
      <c r="B291" s="325"/>
      <c r="C291" s="206" t="s">
        <v>15</v>
      </c>
      <c r="D291" s="207">
        <f t="shared" si="163"/>
        <v>32077.059999999998</v>
      </c>
      <c r="E291" s="207">
        <f t="shared" ref="E291:G291" si="170">E299+E307+E315+E323+E331+E339</f>
        <v>0</v>
      </c>
      <c r="F291" s="207">
        <f t="shared" si="170"/>
        <v>0</v>
      </c>
      <c r="G291" s="207">
        <f t="shared" si="170"/>
        <v>0</v>
      </c>
      <c r="H291" s="207">
        <f>H299+H307+H315+H323+H331+H339</f>
        <v>32077.059999999998</v>
      </c>
      <c r="I291" s="252">
        <f t="shared" ref="I291:J291" si="171">SUM(I292:I297)</f>
        <v>0</v>
      </c>
      <c r="J291" s="207">
        <f t="shared" si="171"/>
        <v>0</v>
      </c>
    </row>
    <row r="292" spans="1:10" ht="30">
      <c r="A292" s="341"/>
      <c r="B292" s="325"/>
      <c r="C292" s="205" t="s">
        <v>404</v>
      </c>
      <c r="D292" s="222">
        <f t="shared" si="163"/>
        <v>25000.2</v>
      </c>
      <c r="E292" s="222">
        <f t="shared" ref="E292:H292" si="172">E300+E308+E316+E324+E332+E340</f>
        <v>0</v>
      </c>
      <c r="F292" s="222">
        <f t="shared" si="172"/>
        <v>0</v>
      </c>
      <c r="G292" s="222">
        <f t="shared" si="172"/>
        <v>0</v>
      </c>
      <c r="H292" s="222">
        <f t="shared" si="172"/>
        <v>25000.2</v>
      </c>
      <c r="I292" s="252">
        <f t="shared" ref="I292:J292" si="173">SUM(I293:I298)</f>
        <v>0</v>
      </c>
      <c r="J292" s="207">
        <f t="shared" si="173"/>
        <v>0</v>
      </c>
    </row>
    <row r="293" spans="1:10" ht="30">
      <c r="A293" s="342"/>
      <c r="B293" s="326"/>
      <c r="C293" s="205" t="s">
        <v>405</v>
      </c>
      <c r="D293" s="222">
        <f t="shared" si="163"/>
        <v>25000.2</v>
      </c>
      <c r="E293" s="222">
        <f t="shared" ref="E293:H293" si="174">E301+E309+E317+E325+E333+E341</f>
        <v>0</v>
      </c>
      <c r="F293" s="222">
        <f t="shared" si="174"/>
        <v>0</v>
      </c>
      <c r="G293" s="222">
        <f t="shared" si="174"/>
        <v>0</v>
      </c>
      <c r="H293" s="222">
        <f t="shared" si="174"/>
        <v>25000.2</v>
      </c>
      <c r="I293" s="252">
        <f t="shared" ref="I293:J293" si="175">SUM(I294:I299)</f>
        <v>0</v>
      </c>
      <c r="J293" s="207">
        <f t="shared" si="175"/>
        <v>0</v>
      </c>
    </row>
    <row r="294" spans="1:10" ht="28.5">
      <c r="A294" s="340" t="s">
        <v>80</v>
      </c>
      <c r="B294" s="324" t="s">
        <v>81</v>
      </c>
      <c r="C294" s="206" t="s">
        <v>319</v>
      </c>
      <c r="D294" s="207">
        <f t="shared" ref="D294:J294" si="176">SUM(D295:D301)</f>
        <v>32392.5</v>
      </c>
      <c r="E294" s="207">
        <f t="shared" si="176"/>
        <v>10777.2</v>
      </c>
      <c r="F294" s="207">
        <f t="shared" si="176"/>
        <v>0</v>
      </c>
      <c r="G294" s="207">
        <f t="shared" si="176"/>
        <v>0</v>
      </c>
      <c r="H294" s="207">
        <f t="shared" si="176"/>
        <v>21615.300000000003</v>
      </c>
      <c r="I294" s="252">
        <f t="shared" ref="I294" si="177">SUM(I295:I301)</f>
        <v>0</v>
      </c>
      <c r="J294" s="207">
        <f t="shared" si="176"/>
        <v>0</v>
      </c>
    </row>
    <row r="295" spans="1:10">
      <c r="A295" s="341"/>
      <c r="B295" s="325"/>
      <c r="C295" s="205" t="s">
        <v>11</v>
      </c>
      <c r="D295" s="222">
        <f t="shared" ref="D295:D333" si="178">SUM(E295:G295)</f>
        <v>0</v>
      </c>
      <c r="E295" s="222">
        <v>0</v>
      </c>
      <c r="F295" s="227">
        <v>0</v>
      </c>
      <c r="G295" s="227">
        <v>0</v>
      </c>
      <c r="H295" s="222">
        <v>0</v>
      </c>
      <c r="I295" s="256">
        <v>0</v>
      </c>
      <c r="J295" s="222">
        <v>0</v>
      </c>
    </row>
    <row r="296" spans="1:10">
      <c r="A296" s="341"/>
      <c r="B296" s="325"/>
      <c r="C296" s="205" t="s">
        <v>12</v>
      </c>
      <c r="D296" s="222">
        <f t="shared" ref="D296:D301" si="179">SUM(E296:H296)</f>
        <v>4872.7</v>
      </c>
      <c r="E296" s="222">
        <v>4872.7</v>
      </c>
      <c r="F296" s="227">
        <v>0</v>
      </c>
      <c r="G296" s="227">
        <v>0</v>
      </c>
      <c r="H296" s="222">
        <v>0</v>
      </c>
      <c r="I296" s="256">
        <v>0</v>
      </c>
      <c r="J296" s="222">
        <v>0</v>
      </c>
    </row>
    <row r="297" spans="1:10">
      <c r="A297" s="341"/>
      <c r="B297" s="325"/>
      <c r="C297" s="205" t="s">
        <v>13</v>
      </c>
      <c r="D297" s="222">
        <f t="shared" si="179"/>
        <v>5904.5</v>
      </c>
      <c r="E297" s="222">
        <v>5904.5</v>
      </c>
      <c r="F297" s="227">
        <v>0</v>
      </c>
      <c r="G297" s="227">
        <v>0</v>
      </c>
      <c r="H297" s="222">
        <v>0</v>
      </c>
      <c r="I297" s="256">
        <v>0</v>
      </c>
      <c r="J297" s="222">
        <v>0</v>
      </c>
    </row>
    <row r="298" spans="1:10">
      <c r="A298" s="341"/>
      <c r="B298" s="325"/>
      <c r="C298" s="205" t="s">
        <v>14</v>
      </c>
      <c r="D298" s="222">
        <f t="shared" si="179"/>
        <v>5191.8</v>
      </c>
      <c r="E298" s="222">
        <v>0</v>
      </c>
      <c r="F298" s="227">
        <v>0</v>
      </c>
      <c r="G298" s="227">
        <v>0</v>
      </c>
      <c r="H298" s="205">
        <v>5191.8</v>
      </c>
      <c r="I298" s="256">
        <v>0</v>
      </c>
      <c r="J298" s="222">
        <v>0</v>
      </c>
    </row>
    <row r="299" spans="1:10" ht="15.75">
      <c r="A299" s="341"/>
      <c r="B299" s="325"/>
      <c r="C299" s="229" t="s">
        <v>15</v>
      </c>
      <c r="D299" s="77">
        <f t="shared" si="179"/>
        <v>6142.2</v>
      </c>
      <c r="E299" s="77">
        <v>0</v>
      </c>
      <c r="F299" s="230">
        <v>0</v>
      </c>
      <c r="G299" s="230">
        <v>0</v>
      </c>
      <c r="H299" s="229">
        <v>6142.2</v>
      </c>
      <c r="I299" s="77">
        <v>0</v>
      </c>
      <c r="J299" s="77">
        <v>0</v>
      </c>
    </row>
    <row r="300" spans="1:10" ht="30">
      <c r="A300" s="341"/>
      <c r="B300" s="325"/>
      <c r="C300" s="205" t="s">
        <v>404</v>
      </c>
      <c r="D300" s="222">
        <f t="shared" si="179"/>
        <v>5140.6499999999996</v>
      </c>
      <c r="E300" s="222">
        <v>0</v>
      </c>
      <c r="F300" s="227">
        <v>0</v>
      </c>
      <c r="G300" s="227">
        <v>0</v>
      </c>
      <c r="H300" s="205">
        <v>5140.6499999999996</v>
      </c>
      <c r="I300" s="256">
        <v>0</v>
      </c>
      <c r="J300" s="222">
        <v>0</v>
      </c>
    </row>
    <row r="301" spans="1:10" ht="30.75" customHeight="1">
      <c r="A301" s="342"/>
      <c r="B301" s="326"/>
      <c r="C301" s="205" t="s">
        <v>405</v>
      </c>
      <c r="D301" s="222">
        <f t="shared" si="179"/>
        <v>5140.6499999999996</v>
      </c>
      <c r="E301" s="222">
        <v>0</v>
      </c>
      <c r="F301" s="227">
        <v>0</v>
      </c>
      <c r="G301" s="227">
        <v>0</v>
      </c>
      <c r="H301" s="205">
        <v>5140.6499999999996</v>
      </c>
      <c r="I301" s="256">
        <v>0</v>
      </c>
      <c r="J301" s="222">
        <v>0</v>
      </c>
    </row>
    <row r="302" spans="1:10" ht="28.5">
      <c r="A302" s="340" t="s">
        <v>82</v>
      </c>
      <c r="B302" s="324" t="s">
        <v>83</v>
      </c>
      <c r="C302" s="206" t="s">
        <v>319</v>
      </c>
      <c r="D302" s="207">
        <f t="shared" ref="D302:J302" si="180">SUM(D303:D309)</f>
        <v>53591.819999999992</v>
      </c>
      <c r="E302" s="207">
        <f t="shared" si="180"/>
        <v>16485.8</v>
      </c>
      <c r="F302" s="207">
        <f t="shared" si="180"/>
        <v>0</v>
      </c>
      <c r="G302" s="207">
        <f t="shared" si="180"/>
        <v>0</v>
      </c>
      <c r="H302" s="207">
        <f t="shared" si="180"/>
        <v>37106.020000000004</v>
      </c>
      <c r="I302" s="252">
        <f t="shared" ref="I302" si="181">SUM(I303:I309)</f>
        <v>0</v>
      </c>
      <c r="J302" s="207">
        <f t="shared" si="180"/>
        <v>0</v>
      </c>
    </row>
    <row r="303" spans="1:10">
      <c r="A303" s="341"/>
      <c r="B303" s="325"/>
      <c r="C303" s="205" t="s">
        <v>11</v>
      </c>
      <c r="D303" s="222">
        <f t="shared" si="178"/>
        <v>0</v>
      </c>
      <c r="E303" s="222">
        <v>0</v>
      </c>
      <c r="F303" s="227">
        <v>0</v>
      </c>
      <c r="G303" s="227">
        <v>0</v>
      </c>
      <c r="H303" s="222">
        <v>0</v>
      </c>
      <c r="I303" s="256">
        <v>0</v>
      </c>
      <c r="J303" s="222">
        <v>0</v>
      </c>
    </row>
    <row r="304" spans="1:10">
      <c r="A304" s="341"/>
      <c r="B304" s="325"/>
      <c r="C304" s="205" t="s">
        <v>12</v>
      </c>
      <c r="D304" s="222">
        <f t="shared" ref="D304:D309" si="182">SUM(E304:H304)</f>
        <v>7924.3</v>
      </c>
      <c r="E304" s="222">
        <v>7924.3</v>
      </c>
      <c r="F304" s="227">
        <v>0</v>
      </c>
      <c r="G304" s="227">
        <v>0</v>
      </c>
      <c r="H304" s="222">
        <v>0</v>
      </c>
      <c r="I304" s="256">
        <v>0</v>
      </c>
      <c r="J304" s="222">
        <v>0</v>
      </c>
    </row>
    <row r="305" spans="1:10">
      <c r="A305" s="341"/>
      <c r="B305" s="325"/>
      <c r="C305" s="205" t="s">
        <v>13</v>
      </c>
      <c r="D305" s="222">
        <f t="shared" si="182"/>
        <v>8561.5</v>
      </c>
      <c r="E305" s="222">
        <v>8561.5</v>
      </c>
      <c r="F305" s="227">
        <v>0</v>
      </c>
      <c r="G305" s="227">
        <v>0</v>
      </c>
      <c r="H305" s="222">
        <v>0</v>
      </c>
      <c r="I305" s="256">
        <v>0</v>
      </c>
      <c r="J305" s="222">
        <v>0</v>
      </c>
    </row>
    <row r="306" spans="1:10">
      <c r="A306" s="341"/>
      <c r="B306" s="325"/>
      <c r="C306" s="205" t="s">
        <v>14</v>
      </c>
      <c r="D306" s="222">
        <f t="shared" si="182"/>
        <v>8693.2999999999993</v>
      </c>
      <c r="E306" s="222">
        <v>0</v>
      </c>
      <c r="F306" s="227">
        <v>0</v>
      </c>
      <c r="G306" s="227">
        <v>0</v>
      </c>
      <c r="H306" s="205">
        <v>8693.2999999999993</v>
      </c>
      <c r="I306" s="256">
        <v>0</v>
      </c>
      <c r="J306" s="222">
        <v>0</v>
      </c>
    </row>
    <row r="307" spans="1:10">
      <c r="A307" s="341"/>
      <c r="B307" s="325"/>
      <c r="C307" s="206" t="s">
        <v>15</v>
      </c>
      <c r="D307" s="207">
        <f t="shared" si="182"/>
        <v>11257.82</v>
      </c>
      <c r="E307" s="207">
        <v>0</v>
      </c>
      <c r="F307" s="228">
        <v>0</v>
      </c>
      <c r="G307" s="228">
        <v>0</v>
      </c>
      <c r="H307" s="206">
        <v>11257.82</v>
      </c>
      <c r="I307" s="256">
        <v>0</v>
      </c>
      <c r="J307" s="222">
        <v>0</v>
      </c>
    </row>
    <row r="308" spans="1:10">
      <c r="A308" s="341"/>
      <c r="B308" s="325"/>
      <c r="C308" s="205" t="s">
        <v>183</v>
      </c>
      <c r="D308" s="222">
        <f t="shared" si="182"/>
        <v>8577.4500000000007</v>
      </c>
      <c r="E308" s="222">
        <v>0</v>
      </c>
      <c r="F308" s="227">
        <v>0</v>
      </c>
      <c r="G308" s="227">
        <v>0</v>
      </c>
      <c r="H308" s="205">
        <v>8577.4500000000007</v>
      </c>
      <c r="I308" s="256">
        <v>0</v>
      </c>
      <c r="J308" s="222">
        <v>0</v>
      </c>
    </row>
    <row r="309" spans="1:10">
      <c r="A309" s="342"/>
      <c r="B309" s="326"/>
      <c r="C309" s="205" t="s">
        <v>202</v>
      </c>
      <c r="D309" s="222">
        <f t="shared" si="182"/>
        <v>8577.4500000000007</v>
      </c>
      <c r="E309" s="222">
        <v>0</v>
      </c>
      <c r="F309" s="227">
        <v>0</v>
      </c>
      <c r="G309" s="227">
        <v>0</v>
      </c>
      <c r="H309" s="205">
        <v>8577.4500000000007</v>
      </c>
      <c r="I309" s="256">
        <v>0</v>
      </c>
      <c r="J309" s="222">
        <v>0</v>
      </c>
    </row>
    <row r="310" spans="1:10" ht="28.5">
      <c r="A310" s="340" t="s">
        <v>84</v>
      </c>
      <c r="B310" s="324" t="s">
        <v>85</v>
      </c>
      <c r="C310" s="206" t="s">
        <v>319</v>
      </c>
      <c r="D310" s="207">
        <f t="shared" ref="D310:J310" si="183">SUM(D311:D317)</f>
        <v>33926.639999999999</v>
      </c>
      <c r="E310" s="207">
        <f t="shared" si="183"/>
        <v>10727</v>
      </c>
      <c r="F310" s="207">
        <f t="shared" si="183"/>
        <v>0</v>
      </c>
      <c r="G310" s="207">
        <f t="shared" si="183"/>
        <v>0</v>
      </c>
      <c r="H310" s="207">
        <f t="shared" si="183"/>
        <v>23199.64</v>
      </c>
      <c r="I310" s="252">
        <f t="shared" ref="I310" si="184">SUM(I311:I317)</f>
        <v>0</v>
      </c>
      <c r="J310" s="207">
        <f t="shared" si="183"/>
        <v>0</v>
      </c>
    </row>
    <row r="311" spans="1:10">
      <c r="A311" s="341"/>
      <c r="B311" s="325"/>
      <c r="C311" s="205" t="s">
        <v>11</v>
      </c>
      <c r="D311" s="222">
        <f t="shared" si="178"/>
        <v>0</v>
      </c>
      <c r="E311" s="222">
        <v>0</v>
      </c>
      <c r="F311" s="227">
        <v>0</v>
      </c>
      <c r="G311" s="227">
        <v>0</v>
      </c>
      <c r="H311" s="71">
        <v>0</v>
      </c>
      <c r="I311" s="256">
        <v>0</v>
      </c>
      <c r="J311" s="222">
        <v>0</v>
      </c>
    </row>
    <row r="312" spans="1:10">
      <c r="A312" s="341"/>
      <c r="B312" s="325"/>
      <c r="C312" s="205" t="s">
        <v>12</v>
      </c>
      <c r="D312" s="222">
        <f t="shared" si="178"/>
        <v>5186.7</v>
      </c>
      <c r="E312" s="222">
        <v>5186.7</v>
      </c>
      <c r="F312" s="227">
        <v>0</v>
      </c>
      <c r="G312" s="227">
        <v>0</v>
      </c>
      <c r="H312" s="71">
        <v>0</v>
      </c>
      <c r="I312" s="256">
        <v>0</v>
      </c>
      <c r="J312" s="222">
        <v>0</v>
      </c>
    </row>
    <row r="313" spans="1:10">
      <c r="A313" s="341"/>
      <c r="B313" s="325"/>
      <c r="C313" s="205" t="s">
        <v>13</v>
      </c>
      <c r="D313" s="222">
        <f>SUM(E313:H313)</f>
        <v>5540.3</v>
      </c>
      <c r="E313" s="222">
        <v>5540.3</v>
      </c>
      <c r="F313" s="227">
        <v>0</v>
      </c>
      <c r="G313" s="227">
        <v>0</v>
      </c>
      <c r="H313" s="71">
        <v>0</v>
      </c>
      <c r="I313" s="256">
        <v>0</v>
      </c>
      <c r="J313" s="222">
        <v>0</v>
      </c>
    </row>
    <row r="314" spans="1:10">
      <c r="A314" s="341"/>
      <c r="B314" s="325"/>
      <c r="C314" s="205" t="s">
        <v>14</v>
      </c>
      <c r="D314" s="222">
        <f>SUM(E314:H314)</f>
        <v>5580.2</v>
      </c>
      <c r="E314" s="222">
        <v>0</v>
      </c>
      <c r="F314" s="227">
        <v>0</v>
      </c>
      <c r="G314" s="227">
        <v>0</v>
      </c>
      <c r="H314" s="205">
        <v>5580.2</v>
      </c>
      <c r="I314" s="256">
        <v>0</v>
      </c>
      <c r="J314" s="222">
        <v>0</v>
      </c>
    </row>
    <row r="315" spans="1:10">
      <c r="A315" s="341"/>
      <c r="B315" s="325"/>
      <c r="C315" s="206" t="s">
        <v>15</v>
      </c>
      <c r="D315" s="207">
        <f>SUM(E315:H315)</f>
        <v>6835.14</v>
      </c>
      <c r="E315" s="207">
        <v>0</v>
      </c>
      <c r="F315" s="228">
        <v>0</v>
      </c>
      <c r="G315" s="228">
        <v>0</v>
      </c>
      <c r="H315" s="206">
        <v>6835.14</v>
      </c>
      <c r="I315" s="252">
        <v>0</v>
      </c>
      <c r="J315" s="207">
        <v>0</v>
      </c>
    </row>
    <row r="316" spans="1:10" ht="30">
      <c r="A316" s="341"/>
      <c r="B316" s="325"/>
      <c r="C316" s="205" t="s">
        <v>404</v>
      </c>
      <c r="D316" s="222">
        <f>SUM(E316:H316)</f>
        <v>5392.15</v>
      </c>
      <c r="E316" s="222">
        <v>0</v>
      </c>
      <c r="F316" s="227">
        <v>0</v>
      </c>
      <c r="G316" s="227">
        <v>0</v>
      </c>
      <c r="H316" s="205">
        <v>5392.15</v>
      </c>
      <c r="I316" s="256">
        <v>0</v>
      </c>
      <c r="J316" s="222">
        <v>0</v>
      </c>
    </row>
    <row r="317" spans="1:10" ht="30">
      <c r="A317" s="342"/>
      <c r="B317" s="326"/>
      <c r="C317" s="205" t="s">
        <v>405</v>
      </c>
      <c r="D317" s="222">
        <f>SUM(E317:H317)</f>
        <v>5392.15</v>
      </c>
      <c r="E317" s="222">
        <v>0</v>
      </c>
      <c r="F317" s="227">
        <v>0</v>
      </c>
      <c r="G317" s="227">
        <v>0</v>
      </c>
      <c r="H317" s="205">
        <v>5392.15</v>
      </c>
      <c r="I317" s="256">
        <v>0</v>
      </c>
      <c r="J317" s="222">
        <v>0</v>
      </c>
    </row>
    <row r="318" spans="1:10" ht="28.5">
      <c r="A318" s="340" t="s">
        <v>86</v>
      </c>
      <c r="B318" s="324" t="s">
        <v>87</v>
      </c>
      <c r="C318" s="206" t="s">
        <v>319</v>
      </c>
      <c r="D318" s="207">
        <f t="shared" ref="D318:J318" si="185">SUM(D319:D325)</f>
        <v>36878.9</v>
      </c>
      <c r="E318" s="207">
        <f t="shared" si="185"/>
        <v>11254.6</v>
      </c>
      <c r="F318" s="207">
        <f t="shared" si="185"/>
        <v>0</v>
      </c>
      <c r="G318" s="207">
        <f t="shared" si="185"/>
        <v>0</v>
      </c>
      <c r="H318" s="207">
        <f t="shared" si="185"/>
        <v>25624.3</v>
      </c>
      <c r="I318" s="252">
        <f t="shared" ref="I318" si="186">SUM(I319:I325)</f>
        <v>0</v>
      </c>
      <c r="J318" s="207">
        <f t="shared" si="185"/>
        <v>0</v>
      </c>
    </row>
    <row r="319" spans="1:10">
      <c r="A319" s="341"/>
      <c r="B319" s="325"/>
      <c r="C319" s="205" t="s">
        <v>11</v>
      </c>
      <c r="D319" s="222">
        <f t="shared" si="178"/>
        <v>0</v>
      </c>
      <c r="E319" s="222">
        <v>0</v>
      </c>
      <c r="F319" s="227">
        <v>0</v>
      </c>
      <c r="G319" s="227">
        <v>0</v>
      </c>
      <c r="H319" s="71">
        <v>0</v>
      </c>
      <c r="I319" s="256">
        <v>0</v>
      </c>
      <c r="J319" s="222">
        <v>0</v>
      </c>
    </row>
    <row r="320" spans="1:10">
      <c r="A320" s="341"/>
      <c r="B320" s="325"/>
      <c r="C320" s="205" t="s">
        <v>12</v>
      </c>
      <c r="D320" s="222">
        <f t="shared" ref="D320:D325" si="187">SUM(E320:H320)</f>
        <v>5474.8</v>
      </c>
      <c r="E320" s="222">
        <v>5474.8</v>
      </c>
      <c r="F320" s="227">
        <v>0</v>
      </c>
      <c r="G320" s="227">
        <v>0</v>
      </c>
      <c r="H320" s="71">
        <v>0</v>
      </c>
      <c r="I320" s="256">
        <v>0</v>
      </c>
      <c r="J320" s="222">
        <v>0</v>
      </c>
    </row>
    <row r="321" spans="1:10">
      <c r="A321" s="341"/>
      <c r="B321" s="325"/>
      <c r="C321" s="205" t="s">
        <v>13</v>
      </c>
      <c r="D321" s="222">
        <f t="shared" si="187"/>
        <v>5779.8</v>
      </c>
      <c r="E321" s="222">
        <v>5779.8</v>
      </c>
      <c r="F321" s="227">
        <v>0</v>
      </c>
      <c r="G321" s="227">
        <v>0</v>
      </c>
      <c r="H321" s="71">
        <v>0</v>
      </c>
      <c r="I321" s="256">
        <v>0</v>
      </c>
      <c r="J321" s="222">
        <v>0</v>
      </c>
    </row>
    <row r="322" spans="1:10">
      <c r="A322" s="341"/>
      <c r="B322" s="325"/>
      <c r="C322" s="205" t="s">
        <v>14</v>
      </c>
      <c r="D322" s="222">
        <f t="shared" si="187"/>
        <v>6002.5</v>
      </c>
      <c r="E322" s="222">
        <v>0</v>
      </c>
      <c r="F322" s="227">
        <v>0</v>
      </c>
      <c r="G322" s="227">
        <v>0</v>
      </c>
      <c r="H322" s="205">
        <v>6002.5</v>
      </c>
      <c r="I322" s="256">
        <v>0</v>
      </c>
      <c r="J322" s="222">
        <v>0</v>
      </c>
    </row>
    <row r="323" spans="1:10">
      <c r="A323" s="341"/>
      <c r="B323" s="325"/>
      <c r="C323" s="206" t="s">
        <v>15</v>
      </c>
      <c r="D323" s="207">
        <f t="shared" si="187"/>
        <v>7841.9</v>
      </c>
      <c r="E323" s="207">
        <v>0</v>
      </c>
      <c r="F323" s="228">
        <v>0</v>
      </c>
      <c r="G323" s="228">
        <v>0</v>
      </c>
      <c r="H323" s="206">
        <v>7841.9</v>
      </c>
      <c r="I323" s="252">
        <v>0</v>
      </c>
      <c r="J323" s="207">
        <v>0</v>
      </c>
    </row>
    <row r="324" spans="1:10" ht="30">
      <c r="A324" s="341"/>
      <c r="B324" s="325"/>
      <c r="C324" s="205" t="s">
        <v>404</v>
      </c>
      <c r="D324" s="222">
        <f t="shared" si="187"/>
        <v>5889.95</v>
      </c>
      <c r="E324" s="222">
        <v>0</v>
      </c>
      <c r="F324" s="227">
        <v>0</v>
      </c>
      <c r="G324" s="227">
        <v>0</v>
      </c>
      <c r="H324" s="205">
        <v>5889.95</v>
      </c>
      <c r="I324" s="256">
        <v>0</v>
      </c>
      <c r="J324" s="222">
        <v>0</v>
      </c>
    </row>
    <row r="325" spans="1:10" ht="40.5" customHeight="1">
      <c r="A325" s="342"/>
      <c r="B325" s="326"/>
      <c r="C325" s="205" t="s">
        <v>405</v>
      </c>
      <c r="D325" s="222">
        <f t="shared" si="187"/>
        <v>5889.95</v>
      </c>
      <c r="E325" s="222">
        <v>0</v>
      </c>
      <c r="F325" s="227">
        <v>0</v>
      </c>
      <c r="G325" s="227">
        <v>0</v>
      </c>
      <c r="H325" s="205">
        <v>5889.95</v>
      </c>
      <c r="I325" s="256">
        <v>0</v>
      </c>
      <c r="J325" s="222">
        <v>0</v>
      </c>
    </row>
    <row r="326" spans="1:10" ht="36" customHeight="1">
      <c r="A326" s="346" t="s">
        <v>88</v>
      </c>
      <c r="B326" s="318" t="s">
        <v>89</v>
      </c>
      <c r="C326" s="206" t="s">
        <v>319</v>
      </c>
      <c r="D326" s="207">
        <f t="shared" ref="D326:J326" si="188">SUM(D327:D333)</f>
        <v>100</v>
      </c>
      <c r="E326" s="207">
        <f t="shared" si="188"/>
        <v>100</v>
      </c>
      <c r="F326" s="207">
        <f t="shared" si="188"/>
        <v>0</v>
      </c>
      <c r="G326" s="207">
        <f t="shared" si="188"/>
        <v>0</v>
      </c>
      <c r="H326" s="207">
        <f t="shared" si="188"/>
        <v>0</v>
      </c>
      <c r="I326" s="252">
        <f t="shared" ref="I326" si="189">SUM(I327:I333)</f>
        <v>0</v>
      </c>
      <c r="J326" s="207">
        <f t="shared" si="188"/>
        <v>0</v>
      </c>
    </row>
    <row r="327" spans="1:10" ht="21" customHeight="1">
      <c r="A327" s="347"/>
      <c r="B327" s="319"/>
      <c r="C327" s="205" t="s">
        <v>11</v>
      </c>
      <c r="D327" s="222">
        <f t="shared" si="178"/>
        <v>0</v>
      </c>
      <c r="E327" s="222">
        <v>0</v>
      </c>
      <c r="F327" s="227">
        <v>0</v>
      </c>
      <c r="G327" s="227">
        <v>0</v>
      </c>
      <c r="H327" s="222">
        <v>0</v>
      </c>
      <c r="I327" s="256">
        <v>0</v>
      </c>
      <c r="J327" s="222">
        <v>0</v>
      </c>
    </row>
    <row r="328" spans="1:10" ht="21" customHeight="1">
      <c r="A328" s="347"/>
      <c r="B328" s="319"/>
      <c r="C328" s="205" t="s">
        <v>12</v>
      </c>
      <c r="D328" s="222">
        <f t="shared" si="178"/>
        <v>0</v>
      </c>
      <c r="E328" s="222">
        <v>0</v>
      </c>
      <c r="F328" s="227">
        <v>0</v>
      </c>
      <c r="G328" s="227">
        <v>0</v>
      </c>
      <c r="H328" s="222">
        <v>0</v>
      </c>
      <c r="I328" s="256">
        <v>0</v>
      </c>
      <c r="J328" s="222">
        <v>0</v>
      </c>
    </row>
    <row r="329" spans="1:10" ht="15" customHeight="1">
      <c r="A329" s="347"/>
      <c r="B329" s="319"/>
      <c r="C329" s="205" t="s">
        <v>13</v>
      </c>
      <c r="D329" s="222">
        <f>SUM(E329:G329)</f>
        <v>100</v>
      </c>
      <c r="E329" s="222">
        <v>100</v>
      </c>
      <c r="F329" s="227">
        <v>0</v>
      </c>
      <c r="G329" s="227">
        <v>0</v>
      </c>
      <c r="H329" s="222">
        <v>0</v>
      </c>
      <c r="I329" s="256">
        <v>0</v>
      </c>
      <c r="J329" s="222">
        <v>0</v>
      </c>
    </row>
    <row r="330" spans="1:10" ht="15.75" customHeight="1">
      <c r="A330" s="347"/>
      <c r="B330" s="319"/>
      <c r="C330" s="205" t="s">
        <v>14</v>
      </c>
      <c r="D330" s="222">
        <f t="shared" si="178"/>
        <v>0</v>
      </c>
      <c r="E330" s="222">
        <v>0</v>
      </c>
      <c r="F330" s="227">
        <v>0</v>
      </c>
      <c r="G330" s="227">
        <v>0</v>
      </c>
      <c r="H330" s="222">
        <v>0</v>
      </c>
      <c r="I330" s="256">
        <v>0</v>
      </c>
      <c r="J330" s="222">
        <v>0</v>
      </c>
    </row>
    <row r="331" spans="1:10" ht="18" customHeight="1">
      <c r="A331" s="347"/>
      <c r="B331" s="319"/>
      <c r="C331" s="206" t="s">
        <v>15</v>
      </c>
      <c r="D331" s="207">
        <f t="shared" si="178"/>
        <v>0</v>
      </c>
      <c r="E331" s="207">
        <v>0</v>
      </c>
      <c r="F331" s="228">
        <v>0</v>
      </c>
      <c r="G331" s="228">
        <v>0</v>
      </c>
      <c r="H331" s="207">
        <v>0</v>
      </c>
      <c r="I331" s="252">
        <v>0</v>
      </c>
      <c r="J331" s="207">
        <v>0</v>
      </c>
    </row>
    <row r="332" spans="1:10" ht="30">
      <c r="A332" s="347"/>
      <c r="B332" s="319"/>
      <c r="C332" s="205" t="s">
        <v>404</v>
      </c>
      <c r="D332" s="222">
        <f t="shared" si="178"/>
        <v>0</v>
      </c>
      <c r="E332" s="222">
        <v>0</v>
      </c>
      <c r="F332" s="227">
        <v>0</v>
      </c>
      <c r="G332" s="227">
        <v>0</v>
      </c>
      <c r="H332" s="222">
        <v>0</v>
      </c>
      <c r="I332" s="256">
        <v>0</v>
      </c>
      <c r="J332" s="222">
        <v>0</v>
      </c>
    </row>
    <row r="333" spans="1:10" ht="30">
      <c r="A333" s="348"/>
      <c r="B333" s="320"/>
      <c r="C333" s="205" t="s">
        <v>405</v>
      </c>
      <c r="D333" s="222">
        <f t="shared" si="178"/>
        <v>0</v>
      </c>
      <c r="E333" s="222">
        <v>0</v>
      </c>
      <c r="F333" s="227">
        <v>0</v>
      </c>
      <c r="G333" s="227">
        <v>0</v>
      </c>
      <c r="H333" s="222">
        <v>0</v>
      </c>
      <c r="I333" s="256">
        <v>0</v>
      </c>
      <c r="J333" s="222">
        <v>0</v>
      </c>
    </row>
    <row r="334" spans="1:10" ht="28.5">
      <c r="A334" s="340" t="s">
        <v>597</v>
      </c>
      <c r="B334" s="324" t="s">
        <v>598</v>
      </c>
      <c r="C334" s="206" t="s">
        <v>319</v>
      </c>
      <c r="D334" s="207">
        <f t="shared" ref="D334:J334" si="190">SUM(D335:D341)</f>
        <v>191</v>
      </c>
      <c r="E334" s="207">
        <f t="shared" si="190"/>
        <v>0</v>
      </c>
      <c r="F334" s="207">
        <f t="shared" si="190"/>
        <v>0</v>
      </c>
      <c r="G334" s="207">
        <f t="shared" si="190"/>
        <v>0</v>
      </c>
      <c r="H334" s="207">
        <f t="shared" si="190"/>
        <v>191</v>
      </c>
      <c r="I334" s="252">
        <f t="shared" ref="I334" si="191">SUM(I335:I341)</f>
        <v>0</v>
      </c>
      <c r="J334" s="207">
        <f t="shared" si="190"/>
        <v>0</v>
      </c>
    </row>
    <row r="335" spans="1:10">
      <c r="A335" s="319"/>
      <c r="B335" s="338"/>
      <c r="C335" s="205" t="s">
        <v>11</v>
      </c>
      <c r="D335" s="222">
        <f>SUM(E335:J335)</f>
        <v>0</v>
      </c>
      <c r="E335" s="227">
        <v>0</v>
      </c>
      <c r="F335" s="227">
        <v>0</v>
      </c>
      <c r="G335" s="227">
        <v>0</v>
      </c>
      <c r="H335" s="222">
        <v>0</v>
      </c>
      <c r="I335" s="256">
        <v>0</v>
      </c>
      <c r="J335" s="222">
        <v>0</v>
      </c>
    </row>
    <row r="336" spans="1:10">
      <c r="A336" s="319"/>
      <c r="B336" s="338"/>
      <c r="C336" s="205" t="s">
        <v>12</v>
      </c>
      <c r="D336" s="222">
        <f t="shared" ref="D336:D341" si="192">SUM(E336:J336)</f>
        <v>0</v>
      </c>
      <c r="E336" s="227">
        <v>0</v>
      </c>
      <c r="F336" s="227">
        <v>0</v>
      </c>
      <c r="G336" s="227">
        <v>0</v>
      </c>
      <c r="H336" s="222">
        <v>0</v>
      </c>
      <c r="I336" s="256">
        <v>0</v>
      </c>
      <c r="J336" s="222">
        <v>0</v>
      </c>
    </row>
    <row r="337" spans="1:10">
      <c r="A337" s="319"/>
      <c r="B337" s="338"/>
      <c r="C337" s="205" t="s">
        <v>13</v>
      </c>
      <c r="D337" s="222">
        <f t="shared" si="192"/>
        <v>0</v>
      </c>
      <c r="E337" s="227">
        <v>0</v>
      </c>
      <c r="F337" s="227">
        <v>0</v>
      </c>
      <c r="G337" s="227">
        <v>0</v>
      </c>
      <c r="H337" s="222">
        <v>0</v>
      </c>
      <c r="I337" s="256">
        <v>0</v>
      </c>
      <c r="J337" s="222">
        <v>0</v>
      </c>
    </row>
    <row r="338" spans="1:10">
      <c r="A338" s="319"/>
      <c r="B338" s="338"/>
      <c r="C338" s="205" t="s">
        <v>14</v>
      </c>
      <c r="D338" s="222">
        <f t="shared" si="192"/>
        <v>191</v>
      </c>
      <c r="E338" s="227">
        <v>0</v>
      </c>
      <c r="F338" s="227">
        <v>0</v>
      </c>
      <c r="G338" s="227">
        <v>0</v>
      </c>
      <c r="H338" s="222">
        <f>85+106</f>
        <v>191</v>
      </c>
      <c r="I338" s="256">
        <v>0</v>
      </c>
      <c r="J338" s="222">
        <v>0</v>
      </c>
    </row>
    <row r="339" spans="1:10">
      <c r="A339" s="319"/>
      <c r="B339" s="338"/>
      <c r="C339" s="206" t="s">
        <v>15</v>
      </c>
      <c r="D339" s="207">
        <f t="shared" si="192"/>
        <v>0</v>
      </c>
      <c r="E339" s="228">
        <v>0</v>
      </c>
      <c r="F339" s="228">
        <v>0</v>
      </c>
      <c r="G339" s="228">
        <v>0</v>
      </c>
      <c r="H339" s="207">
        <v>0</v>
      </c>
      <c r="I339" s="252">
        <v>0</v>
      </c>
      <c r="J339" s="207">
        <v>0</v>
      </c>
    </row>
    <row r="340" spans="1:10" ht="30">
      <c r="A340" s="319"/>
      <c r="B340" s="338"/>
      <c r="C340" s="205" t="s">
        <v>404</v>
      </c>
      <c r="D340" s="222">
        <f t="shared" si="192"/>
        <v>0</v>
      </c>
      <c r="E340" s="227">
        <v>0</v>
      </c>
      <c r="F340" s="227">
        <v>0</v>
      </c>
      <c r="G340" s="227">
        <v>0</v>
      </c>
      <c r="H340" s="222">
        <v>0</v>
      </c>
      <c r="I340" s="256">
        <v>0</v>
      </c>
      <c r="J340" s="222">
        <v>0</v>
      </c>
    </row>
    <row r="341" spans="1:10" ht="30">
      <c r="A341" s="320"/>
      <c r="B341" s="339"/>
      <c r="C341" s="205" t="s">
        <v>405</v>
      </c>
      <c r="D341" s="222">
        <f t="shared" si="192"/>
        <v>0</v>
      </c>
      <c r="E341" s="227">
        <v>0</v>
      </c>
      <c r="F341" s="227">
        <v>0</v>
      </c>
      <c r="G341" s="227">
        <v>0</v>
      </c>
      <c r="H341" s="222">
        <v>0</v>
      </c>
      <c r="I341" s="256">
        <v>0</v>
      </c>
      <c r="J341" s="222">
        <v>0</v>
      </c>
    </row>
    <row r="342" spans="1:10" ht="33.75" customHeight="1">
      <c r="A342" s="223">
        <v>6</v>
      </c>
      <c r="B342" s="321" t="s">
        <v>90</v>
      </c>
      <c r="C342" s="322"/>
      <c r="D342" s="322"/>
      <c r="E342" s="322"/>
      <c r="F342" s="322"/>
      <c r="G342" s="323"/>
      <c r="H342" s="208"/>
      <c r="I342" s="253"/>
      <c r="J342" s="208"/>
    </row>
    <row r="343" spans="1:10" ht="51.75" customHeight="1">
      <c r="A343" s="223"/>
      <c r="B343" s="224" t="s">
        <v>10</v>
      </c>
      <c r="C343" s="205" t="s">
        <v>11</v>
      </c>
      <c r="D343" s="222">
        <v>2620</v>
      </c>
      <c r="E343" s="222">
        <v>2620</v>
      </c>
      <c r="F343" s="222">
        <v>0</v>
      </c>
      <c r="G343" s="222">
        <v>0</v>
      </c>
      <c r="H343" s="222">
        <v>0</v>
      </c>
      <c r="I343" s="256">
        <v>0</v>
      </c>
      <c r="J343" s="222">
        <v>0</v>
      </c>
    </row>
    <row r="344" spans="1:10" ht="28.5">
      <c r="A344" s="340" t="s">
        <v>91</v>
      </c>
      <c r="B344" s="324" t="s">
        <v>92</v>
      </c>
      <c r="C344" s="206" t="s">
        <v>319</v>
      </c>
      <c r="D344" s="207">
        <f t="shared" ref="D344:J344" si="193">SUM(D345:D350)</f>
        <v>13640.4</v>
      </c>
      <c r="E344" s="207">
        <f t="shared" si="193"/>
        <v>4546.8</v>
      </c>
      <c r="F344" s="207">
        <f t="shared" si="193"/>
        <v>0</v>
      </c>
      <c r="G344" s="207">
        <f t="shared" si="193"/>
        <v>0</v>
      </c>
      <c r="H344" s="207">
        <f t="shared" si="193"/>
        <v>9093.6</v>
      </c>
      <c r="I344" s="252">
        <f t="shared" ref="I344" si="194">SUM(I345:I350)</f>
        <v>0</v>
      </c>
      <c r="J344" s="207">
        <f t="shared" si="193"/>
        <v>0</v>
      </c>
    </row>
    <row r="345" spans="1:10">
      <c r="A345" s="341"/>
      <c r="B345" s="325"/>
      <c r="C345" s="205" t="s">
        <v>12</v>
      </c>
      <c r="D345" s="222">
        <f t="shared" ref="D345:D350" si="195">SUM(E345:H345)</f>
        <v>2273.4</v>
      </c>
      <c r="E345" s="222">
        <f t="shared" ref="E345:H350" si="196">E353+E361+E369+E377</f>
        <v>2273.4</v>
      </c>
      <c r="F345" s="222">
        <f t="shared" si="196"/>
        <v>0</v>
      </c>
      <c r="G345" s="222">
        <f t="shared" ref="G345:H345" si="197">G353+G361+G369+G377</f>
        <v>0</v>
      </c>
      <c r="H345" s="222">
        <f t="shared" si="197"/>
        <v>0</v>
      </c>
      <c r="I345" s="256">
        <f t="shared" ref="I345:J350" si="198">SUM(I346:I351)</f>
        <v>0</v>
      </c>
      <c r="J345" s="222">
        <f t="shared" si="198"/>
        <v>0</v>
      </c>
    </row>
    <row r="346" spans="1:10">
      <c r="A346" s="341"/>
      <c r="B346" s="325"/>
      <c r="C346" s="205" t="s">
        <v>13</v>
      </c>
      <c r="D346" s="222">
        <f t="shared" si="195"/>
        <v>2273.4</v>
      </c>
      <c r="E346" s="222">
        <f t="shared" si="196"/>
        <v>2273.4</v>
      </c>
      <c r="F346" s="222">
        <f t="shared" si="196"/>
        <v>0</v>
      </c>
      <c r="G346" s="222">
        <f t="shared" si="196"/>
        <v>0</v>
      </c>
      <c r="H346" s="222">
        <f t="shared" si="196"/>
        <v>0</v>
      </c>
      <c r="I346" s="256">
        <f t="shared" si="198"/>
        <v>0</v>
      </c>
      <c r="J346" s="222">
        <f t="shared" si="198"/>
        <v>0</v>
      </c>
    </row>
    <row r="347" spans="1:10">
      <c r="A347" s="341"/>
      <c r="B347" s="325"/>
      <c r="C347" s="205" t="s">
        <v>14</v>
      </c>
      <c r="D347" s="222">
        <f t="shared" si="195"/>
        <v>2273.4</v>
      </c>
      <c r="E347" s="222">
        <f t="shared" si="196"/>
        <v>0</v>
      </c>
      <c r="F347" s="222">
        <f t="shared" si="196"/>
        <v>0</v>
      </c>
      <c r="G347" s="222">
        <f t="shared" si="196"/>
        <v>0</v>
      </c>
      <c r="H347" s="222">
        <f t="shared" si="196"/>
        <v>2273.4</v>
      </c>
      <c r="I347" s="256">
        <f t="shared" si="198"/>
        <v>0</v>
      </c>
      <c r="J347" s="222">
        <f t="shared" si="198"/>
        <v>0</v>
      </c>
    </row>
    <row r="348" spans="1:10" ht="15.75" customHeight="1">
      <c r="A348" s="341"/>
      <c r="B348" s="325"/>
      <c r="C348" s="206" t="s">
        <v>15</v>
      </c>
      <c r="D348" s="207">
        <f t="shared" si="195"/>
        <v>2273.4</v>
      </c>
      <c r="E348" s="207">
        <f t="shared" si="196"/>
        <v>0</v>
      </c>
      <c r="F348" s="207">
        <f t="shared" si="196"/>
        <v>0</v>
      </c>
      <c r="G348" s="207">
        <f t="shared" si="196"/>
        <v>0</v>
      </c>
      <c r="H348" s="207">
        <f t="shared" si="196"/>
        <v>2273.4</v>
      </c>
      <c r="I348" s="252">
        <f t="shared" si="198"/>
        <v>0</v>
      </c>
      <c r="J348" s="207">
        <f t="shared" si="198"/>
        <v>0</v>
      </c>
    </row>
    <row r="349" spans="1:10" ht="37.5" customHeight="1">
      <c r="A349" s="341"/>
      <c r="B349" s="325"/>
      <c r="C349" s="205" t="s">
        <v>404</v>
      </c>
      <c r="D349" s="222">
        <f t="shared" si="195"/>
        <v>2273.4</v>
      </c>
      <c r="E349" s="222">
        <f t="shared" si="196"/>
        <v>0</v>
      </c>
      <c r="F349" s="222">
        <f t="shared" si="196"/>
        <v>0</v>
      </c>
      <c r="G349" s="222">
        <f t="shared" si="196"/>
        <v>0</v>
      </c>
      <c r="H349" s="222">
        <f t="shared" si="196"/>
        <v>2273.4</v>
      </c>
      <c r="I349" s="256">
        <f t="shared" si="198"/>
        <v>0</v>
      </c>
      <c r="J349" s="222">
        <f t="shared" si="198"/>
        <v>0</v>
      </c>
    </row>
    <row r="350" spans="1:10" ht="33.75" customHeight="1">
      <c r="A350" s="342"/>
      <c r="B350" s="326"/>
      <c r="C350" s="205" t="s">
        <v>405</v>
      </c>
      <c r="D350" s="222">
        <f t="shared" si="195"/>
        <v>2273.4</v>
      </c>
      <c r="E350" s="222">
        <f t="shared" si="196"/>
        <v>0</v>
      </c>
      <c r="F350" s="222">
        <f t="shared" si="196"/>
        <v>0</v>
      </c>
      <c r="G350" s="222">
        <f t="shared" si="196"/>
        <v>0</v>
      </c>
      <c r="H350" s="222">
        <f t="shared" si="196"/>
        <v>2273.4</v>
      </c>
      <c r="I350" s="256">
        <f t="shared" si="198"/>
        <v>0</v>
      </c>
      <c r="J350" s="222">
        <f t="shared" si="198"/>
        <v>0</v>
      </c>
    </row>
    <row r="351" spans="1:10" ht="28.5">
      <c r="A351" s="340" t="s">
        <v>93</v>
      </c>
      <c r="B351" s="324" t="s">
        <v>94</v>
      </c>
      <c r="C351" s="206" t="s">
        <v>319</v>
      </c>
      <c r="D351" s="207">
        <f>SUM(D352:D358)</f>
        <v>5368.4999999999991</v>
      </c>
      <c r="E351" s="207">
        <f t="shared" ref="E351:J351" si="199">SUM(E352:E358)</f>
        <v>2273.6999999999998</v>
      </c>
      <c r="F351" s="207">
        <f t="shared" si="199"/>
        <v>0</v>
      </c>
      <c r="G351" s="207">
        <f t="shared" si="199"/>
        <v>0</v>
      </c>
      <c r="H351" s="207">
        <f t="shared" si="199"/>
        <v>3094.8</v>
      </c>
      <c r="I351" s="252">
        <f t="shared" ref="I351" si="200">SUM(I352:I358)</f>
        <v>0</v>
      </c>
      <c r="J351" s="207">
        <f t="shared" si="199"/>
        <v>0</v>
      </c>
    </row>
    <row r="352" spans="1:10">
      <c r="A352" s="341"/>
      <c r="B352" s="325"/>
      <c r="C352" s="205" t="s">
        <v>11</v>
      </c>
      <c r="D352" s="222">
        <f t="shared" ref="D352:D376" si="201">SUM(E352:G352)</f>
        <v>0</v>
      </c>
      <c r="E352" s="222">
        <v>0</v>
      </c>
      <c r="F352" s="227">
        <v>0</v>
      </c>
      <c r="G352" s="227">
        <v>0</v>
      </c>
      <c r="H352" s="222">
        <v>0</v>
      </c>
      <c r="I352" s="256">
        <v>0</v>
      </c>
      <c r="J352" s="222">
        <v>0</v>
      </c>
    </row>
    <row r="353" spans="1:10">
      <c r="A353" s="341"/>
      <c r="B353" s="325"/>
      <c r="C353" s="205" t="s">
        <v>12</v>
      </c>
      <c r="D353" s="222">
        <f>SUM(E353:H353)</f>
        <v>773.7</v>
      </c>
      <c r="E353" s="222">
        <v>773.7</v>
      </c>
      <c r="F353" s="227">
        <v>0</v>
      </c>
      <c r="G353" s="227">
        <v>0</v>
      </c>
      <c r="H353" s="222">
        <v>0</v>
      </c>
      <c r="I353" s="256">
        <v>0</v>
      </c>
      <c r="J353" s="222">
        <v>0</v>
      </c>
    </row>
    <row r="354" spans="1:10">
      <c r="A354" s="341"/>
      <c r="B354" s="325"/>
      <c r="C354" s="205" t="s">
        <v>13</v>
      </c>
      <c r="D354" s="222">
        <f t="shared" ref="D354:D358" si="202">SUM(E354:H354)</f>
        <v>1500</v>
      </c>
      <c r="E354" s="222">
        <v>1500</v>
      </c>
      <c r="F354" s="227">
        <v>0</v>
      </c>
      <c r="G354" s="227">
        <v>0</v>
      </c>
      <c r="H354" s="222">
        <v>0</v>
      </c>
      <c r="I354" s="256">
        <v>0</v>
      </c>
      <c r="J354" s="222">
        <v>0</v>
      </c>
    </row>
    <row r="355" spans="1:10">
      <c r="A355" s="341"/>
      <c r="B355" s="325"/>
      <c r="C355" s="205" t="s">
        <v>14</v>
      </c>
      <c r="D355" s="222">
        <f t="shared" si="202"/>
        <v>773.7</v>
      </c>
      <c r="E355" s="222">
        <v>0</v>
      </c>
      <c r="F355" s="227">
        <v>0</v>
      </c>
      <c r="G355" s="227">
        <v>0</v>
      </c>
      <c r="H355" s="205">
        <v>773.7</v>
      </c>
      <c r="I355" s="256">
        <v>0</v>
      </c>
      <c r="J355" s="222">
        <v>0</v>
      </c>
    </row>
    <row r="356" spans="1:10">
      <c r="A356" s="341"/>
      <c r="B356" s="325"/>
      <c r="C356" s="206" t="s">
        <v>15</v>
      </c>
      <c r="D356" s="207">
        <f t="shared" si="202"/>
        <v>773.7</v>
      </c>
      <c r="E356" s="207">
        <v>0</v>
      </c>
      <c r="F356" s="228">
        <v>0</v>
      </c>
      <c r="G356" s="228">
        <v>0</v>
      </c>
      <c r="H356" s="206">
        <v>773.7</v>
      </c>
      <c r="I356" s="252">
        <v>0</v>
      </c>
      <c r="J356" s="207">
        <v>0</v>
      </c>
    </row>
    <row r="357" spans="1:10" ht="30">
      <c r="A357" s="341"/>
      <c r="B357" s="325"/>
      <c r="C357" s="205" t="s">
        <v>404</v>
      </c>
      <c r="D357" s="222">
        <f t="shared" si="202"/>
        <v>773.7</v>
      </c>
      <c r="E357" s="222">
        <v>0</v>
      </c>
      <c r="F357" s="227">
        <v>0</v>
      </c>
      <c r="G357" s="227">
        <v>0</v>
      </c>
      <c r="H357" s="205">
        <v>773.7</v>
      </c>
      <c r="I357" s="256">
        <v>0</v>
      </c>
      <c r="J357" s="222">
        <v>0</v>
      </c>
    </row>
    <row r="358" spans="1:10" ht="30">
      <c r="A358" s="342"/>
      <c r="B358" s="326"/>
      <c r="C358" s="205" t="s">
        <v>405</v>
      </c>
      <c r="D358" s="222">
        <f t="shared" si="202"/>
        <v>773.7</v>
      </c>
      <c r="E358" s="222">
        <v>0</v>
      </c>
      <c r="F358" s="227">
        <v>0</v>
      </c>
      <c r="G358" s="227">
        <v>0</v>
      </c>
      <c r="H358" s="205">
        <v>773.7</v>
      </c>
      <c r="I358" s="256">
        <v>0</v>
      </c>
      <c r="J358" s="222">
        <v>0</v>
      </c>
    </row>
    <row r="359" spans="1:10" ht="28.5">
      <c r="A359" s="340" t="s">
        <v>95</v>
      </c>
      <c r="B359" s="324" t="s">
        <v>96</v>
      </c>
      <c r="C359" s="206" t="s">
        <v>319</v>
      </c>
      <c r="D359" s="207">
        <f>D360+D361+D362+D363+D364+D365+D366</f>
        <v>3125</v>
      </c>
      <c r="E359" s="207">
        <f t="shared" ref="E359:J359" si="203">E360+E361+E362+E363+E364+E365+E366</f>
        <v>865</v>
      </c>
      <c r="F359" s="207">
        <f t="shared" si="203"/>
        <v>0</v>
      </c>
      <c r="G359" s="207">
        <f t="shared" si="203"/>
        <v>0</v>
      </c>
      <c r="H359" s="207">
        <f t="shared" si="203"/>
        <v>2260</v>
      </c>
      <c r="I359" s="252">
        <f t="shared" ref="I359" si="204">I360+I361+I362+I363+I364+I365+I366</f>
        <v>0</v>
      </c>
      <c r="J359" s="207">
        <f t="shared" si="203"/>
        <v>0</v>
      </c>
    </row>
    <row r="360" spans="1:10">
      <c r="A360" s="341"/>
      <c r="B360" s="325"/>
      <c r="C360" s="205" t="s">
        <v>11</v>
      </c>
      <c r="D360" s="222">
        <f t="shared" si="201"/>
        <v>0</v>
      </c>
      <c r="E360" s="222">
        <v>0</v>
      </c>
      <c r="F360" s="227">
        <v>0</v>
      </c>
      <c r="G360" s="227">
        <v>0</v>
      </c>
      <c r="H360" s="222">
        <v>0</v>
      </c>
      <c r="I360" s="256">
        <v>0</v>
      </c>
      <c r="J360" s="222">
        <v>0</v>
      </c>
    </row>
    <row r="361" spans="1:10">
      <c r="A361" s="341"/>
      <c r="B361" s="325"/>
      <c r="C361" s="205" t="s">
        <v>12</v>
      </c>
      <c r="D361" s="222">
        <f>SUM(E361:H361)</f>
        <v>565</v>
      </c>
      <c r="E361" s="222">
        <v>565</v>
      </c>
      <c r="F361" s="227">
        <v>0</v>
      </c>
      <c r="G361" s="227">
        <v>0</v>
      </c>
      <c r="H361" s="222">
        <v>0</v>
      </c>
      <c r="I361" s="256">
        <v>0</v>
      </c>
      <c r="J361" s="222">
        <v>0</v>
      </c>
    </row>
    <row r="362" spans="1:10">
      <c r="A362" s="341"/>
      <c r="B362" s="325"/>
      <c r="C362" s="205" t="s">
        <v>13</v>
      </c>
      <c r="D362" s="222">
        <f t="shared" ref="D362:D366" si="205">SUM(E362:H362)</f>
        <v>300</v>
      </c>
      <c r="E362" s="222">
        <v>300</v>
      </c>
      <c r="F362" s="227">
        <v>0</v>
      </c>
      <c r="G362" s="227">
        <v>0</v>
      </c>
      <c r="H362" s="222">
        <v>0</v>
      </c>
      <c r="I362" s="256">
        <v>0</v>
      </c>
      <c r="J362" s="222">
        <v>0</v>
      </c>
    </row>
    <row r="363" spans="1:10">
      <c r="A363" s="341"/>
      <c r="B363" s="325"/>
      <c r="C363" s="205" t="s">
        <v>14</v>
      </c>
      <c r="D363" s="222">
        <f t="shared" si="205"/>
        <v>565</v>
      </c>
      <c r="E363" s="222">
        <v>0</v>
      </c>
      <c r="F363" s="227">
        <v>0</v>
      </c>
      <c r="G363" s="227">
        <v>0</v>
      </c>
      <c r="H363" s="222">
        <v>565</v>
      </c>
      <c r="I363" s="256">
        <v>0</v>
      </c>
      <c r="J363" s="222">
        <v>0</v>
      </c>
    </row>
    <row r="364" spans="1:10">
      <c r="A364" s="341"/>
      <c r="B364" s="325"/>
      <c r="C364" s="206" t="s">
        <v>15</v>
      </c>
      <c r="D364" s="207">
        <f t="shared" si="205"/>
        <v>565</v>
      </c>
      <c r="E364" s="207">
        <v>0</v>
      </c>
      <c r="F364" s="228">
        <v>0</v>
      </c>
      <c r="G364" s="228">
        <v>0</v>
      </c>
      <c r="H364" s="207">
        <v>565</v>
      </c>
      <c r="I364" s="252">
        <v>0</v>
      </c>
      <c r="J364" s="207">
        <v>0</v>
      </c>
    </row>
    <row r="365" spans="1:10" ht="30">
      <c r="A365" s="341"/>
      <c r="B365" s="325"/>
      <c r="C365" s="205" t="s">
        <v>404</v>
      </c>
      <c r="D365" s="222">
        <f t="shared" si="205"/>
        <v>565</v>
      </c>
      <c r="E365" s="222">
        <v>0</v>
      </c>
      <c r="F365" s="227">
        <v>0</v>
      </c>
      <c r="G365" s="227">
        <v>0</v>
      </c>
      <c r="H365" s="222">
        <v>565</v>
      </c>
      <c r="I365" s="256">
        <v>0</v>
      </c>
      <c r="J365" s="222">
        <v>0</v>
      </c>
    </row>
    <row r="366" spans="1:10" ht="30">
      <c r="A366" s="342"/>
      <c r="B366" s="326"/>
      <c r="C366" s="205" t="s">
        <v>405</v>
      </c>
      <c r="D366" s="222">
        <f t="shared" si="205"/>
        <v>565</v>
      </c>
      <c r="E366" s="222">
        <v>0</v>
      </c>
      <c r="F366" s="227">
        <v>0</v>
      </c>
      <c r="G366" s="227">
        <v>0</v>
      </c>
      <c r="H366" s="222">
        <v>565</v>
      </c>
      <c r="I366" s="256">
        <v>0</v>
      </c>
      <c r="J366" s="222">
        <v>0</v>
      </c>
    </row>
    <row r="367" spans="1:10" ht="28.5">
      <c r="A367" s="340" t="s">
        <v>97</v>
      </c>
      <c r="B367" s="324" t="s">
        <v>98</v>
      </c>
      <c r="C367" s="206" t="s">
        <v>319</v>
      </c>
      <c r="D367" s="207">
        <f>SUM(D368:D374)</f>
        <v>1868.5000000000002</v>
      </c>
      <c r="E367" s="207">
        <f t="shared" ref="E367:J367" si="206">SUM(E368:E374)</f>
        <v>533.70000000000005</v>
      </c>
      <c r="F367" s="207">
        <f t="shared" si="206"/>
        <v>0</v>
      </c>
      <c r="G367" s="207">
        <f t="shared" si="206"/>
        <v>0</v>
      </c>
      <c r="H367" s="207">
        <f t="shared" si="206"/>
        <v>1334.8</v>
      </c>
      <c r="I367" s="252">
        <f t="shared" ref="I367" si="207">SUM(I368:I374)</f>
        <v>0</v>
      </c>
      <c r="J367" s="207">
        <f t="shared" si="206"/>
        <v>0</v>
      </c>
    </row>
    <row r="368" spans="1:10">
      <c r="A368" s="341"/>
      <c r="B368" s="325"/>
      <c r="C368" s="205" t="s">
        <v>11</v>
      </c>
      <c r="D368" s="222">
        <f>SUM(E368:H368)</f>
        <v>0</v>
      </c>
      <c r="E368" s="222">
        <v>0</v>
      </c>
      <c r="F368" s="227">
        <v>0</v>
      </c>
      <c r="G368" s="227">
        <v>0</v>
      </c>
      <c r="H368" s="222">
        <v>0</v>
      </c>
      <c r="I368" s="256">
        <v>0</v>
      </c>
      <c r="J368" s="222">
        <v>0</v>
      </c>
    </row>
    <row r="369" spans="1:10">
      <c r="A369" s="341"/>
      <c r="B369" s="325"/>
      <c r="C369" s="205" t="s">
        <v>12</v>
      </c>
      <c r="D369" s="222">
        <f t="shared" ref="D369:D374" si="208">SUM(E369:H369)</f>
        <v>333.7</v>
      </c>
      <c r="E369" s="222">
        <v>333.7</v>
      </c>
      <c r="F369" s="227">
        <v>0</v>
      </c>
      <c r="G369" s="227">
        <v>0</v>
      </c>
      <c r="H369" s="222">
        <v>0</v>
      </c>
      <c r="I369" s="256">
        <v>0</v>
      </c>
      <c r="J369" s="222">
        <v>0</v>
      </c>
    </row>
    <row r="370" spans="1:10">
      <c r="A370" s="341"/>
      <c r="B370" s="325"/>
      <c r="C370" s="205" t="s">
        <v>13</v>
      </c>
      <c r="D370" s="222">
        <f t="shared" si="208"/>
        <v>200</v>
      </c>
      <c r="E370" s="222">
        <v>200</v>
      </c>
      <c r="F370" s="227">
        <v>0</v>
      </c>
      <c r="G370" s="227">
        <v>0</v>
      </c>
      <c r="H370" s="222">
        <v>0</v>
      </c>
      <c r="I370" s="256">
        <v>0</v>
      </c>
      <c r="J370" s="222">
        <v>0</v>
      </c>
    </row>
    <row r="371" spans="1:10">
      <c r="A371" s="341"/>
      <c r="B371" s="325"/>
      <c r="C371" s="205" t="s">
        <v>14</v>
      </c>
      <c r="D371" s="222">
        <f t="shared" si="208"/>
        <v>333.7</v>
      </c>
      <c r="E371" s="222">
        <v>0</v>
      </c>
      <c r="F371" s="227">
        <v>0</v>
      </c>
      <c r="G371" s="227">
        <v>0</v>
      </c>
      <c r="H371" s="205">
        <v>333.7</v>
      </c>
      <c r="I371" s="256">
        <v>0</v>
      </c>
      <c r="J371" s="222">
        <v>0</v>
      </c>
    </row>
    <row r="372" spans="1:10">
      <c r="A372" s="341"/>
      <c r="B372" s="325"/>
      <c r="C372" s="206" t="s">
        <v>15</v>
      </c>
      <c r="D372" s="207">
        <f t="shared" si="208"/>
        <v>333.7</v>
      </c>
      <c r="E372" s="207">
        <v>0</v>
      </c>
      <c r="F372" s="228">
        <v>0</v>
      </c>
      <c r="G372" s="228">
        <v>0</v>
      </c>
      <c r="H372" s="206">
        <v>333.7</v>
      </c>
      <c r="I372" s="252">
        <v>0</v>
      </c>
      <c r="J372" s="207">
        <v>0</v>
      </c>
    </row>
    <row r="373" spans="1:10" ht="30">
      <c r="A373" s="341"/>
      <c r="B373" s="325"/>
      <c r="C373" s="205" t="s">
        <v>404</v>
      </c>
      <c r="D373" s="222">
        <f t="shared" si="208"/>
        <v>333.7</v>
      </c>
      <c r="E373" s="222">
        <v>0</v>
      </c>
      <c r="F373" s="227">
        <v>0</v>
      </c>
      <c r="G373" s="227">
        <v>0</v>
      </c>
      <c r="H373" s="205">
        <v>333.7</v>
      </c>
      <c r="I373" s="256">
        <v>0</v>
      </c>
      <c r="J373" s="222">
        <v>0</v>
      </c>
    </row>
    <row r="374" spans="1:10" ht="30">
      <c r="A374" s="342"/>
      <c r="B374" s="326"/>
      <c r="C374" s="205" t="s">
        <v>405</v>
      </c>
      <c r="D374" s="222">
        <f t="shared" si="208"/>
        <v>333.7</v>
      </c>
      <c r="E374" s="222">
        <v>0</v>
      </c>
      <c r="F374" s="227">
        <v>0</v>
      </c>
      <c r="G374" s="227">
        <v>0</v>
      </c>
      <c r="H374" s="205">
        <v>333.7</v>
      </c>
      <c r="I374" s="256">
        <v>0</v>
      </c>
      <c r="J374" s="222">
        <v>0</v>
      </c>
    </row>
    <row r="375" spans="1:10" ht="28.5">
      <c r="A375" s="340" t="s">
        <v>99</v>
      </c>
      <c r="B375" s="324" t="s">
        <v>100</v>
      </c>
      <c r="C375" s="206" t="s">
        <v>319</v>
      </c>
      <c r="D375" s="207">
        <f>SUM(D376:D382)</f>
        <v>3278.4</v>
      </c>
      <c r="E375" s="207">
        <f t="shared" ref="E375:J375" si="209">SUM(E376:E382)</f>
        <v>874.4</v>
      </c>
      <c r="F375" s="207">
        <f t="shared" si="209"/>
        <v>0</v>
      </c>
      <c r="G375" s="207">
        <f t="shared" si="209"/>
        <v>0</v>
      </c>
      <c r="H375" s="207">
        <f t="shared" si="209"/>
        <v>2404</v>
      </c>
      <c r="I375" s="252">
        <f t="shared" ref="I375" si="210">SUM(I376:I382)</f>
        <v>0</v>
      </c>
      <c r="J375" s="207">
        <f t="shared" si="209"/>
        <v>0</v>
      </c>
    </row>
    <row r="376" spans="1:10">
      <c r="A376" s="341"/>
      <c r="B376" s="325"/>
      <c r="C376" s="205" t="s">
        <v>11</v>
      </c>
      <c r="D376" s="222">
        <f t="shared" si="201"/>
        <v>0</v>
      </c>
      <c r="E376" s="222">
        <v>0</v>
      </c>
      <c r="F376" s="227">
        <v>0</v>
      </c>
      <c r="G376" s="227">
        <v>0</v>
      </c>
      <c r="H376" s="222">
        <v>0</v>
      </c>
      <c r="I376" s="256">
        <v>0</v>
      </c>
      <c r="J376" s="222">
        <v>0</v>
      </c>
    </row>
    <row r="377" spans="1:10">
      <c r="A377" s="341"/>
      <c r="B377" s="325"/>
      <c r="C377" s="205" t="s">
        <v>12</v>
      </c>
      <c r="D377" s="222">
        <f>SUM(E377:H377)</f>
        <v>601</v>
      </c>
      <c r="E377" s="222">
        <v>601</v>
      </c>
      <c r="F377" s="227">
        <v>0</v>
      </c>
      <c r="G377" s="227">
        <v>0</v>
      </c>
      <c r="H377" s="222">
        <v>0</v>
      </c>
      <c r="I377" s="256">
        <v>0</v>
      </c>
      <c r="J377" s="222">
        <v>0</v>
      </c>
    </row>
    <row r="378" spans="1:10">
      <c r="A378" s="341"/>
      <c r="B378" s="325"/>
      <c r="C378" s="205" t="s">
        <v>13</v>
      </c>
      <c r="D378" s="222">
        <f t="shared" ref="D378:D382" si="211">SUM(E378:H378)</f>
        <v>273.39999999999998</v>
      </c>
      <c r="E378" s="222">
        <v>273.39999999999998</v>
      </c>
      <c r="F378" s="227">
        <v>0</v>
      </c>
      <c r="G378" s="227">
        <v>0</v>
      </c>
      <c r="H378" s="222">
        <v>0</v>
      </c>
      <c r="I378" s="256">
        <v>0</v>
      </c>
      <c r="J378" s="222">
        <v>0</v>
      </c>
    </row>
    <row r="379" spans="1:10">
      <c r="A379" s="341"/>
      <c r="B379" s="325"/>
      <c r="C379" s="205" t="s">
        <v>14</v>
      </c>
      <c r="D379" s="222">
        <f t="shared" si="211"/>
        <v>601</v>
      </c>
      <c r="E379" s="222">
        <v>0</v>
      </c>
      <c r="F379" s="227">
        <v>0</v>
      </c>
      <c r="G379" s="227">
        <v>0</v>
      </c>
      <c r="H379" s="222">
        <v>601</v>
      </c>
      <c r="I379" s="256">
        <v>0</v>
      </c>
      <c r="J379" s="222">
        <v>0</v>
      </c>
    </row>
    <row r="380" spans="1:10">
      <c r="A380" s="341"/>
      <c r="B380" s="325"/>
      <c r="C380" s="206" t="s">
        <v>15</v>
      </c>
      <c r="D380" s="207">
        <f t="shared" si="211"/>
        <v>601</v>
      </c>
      <c r="E380" s="207">
        <v>0</v>
      </c>
      <c r="F380" s="228">
        <v>0</v>
      </c>
      <c r="G380" s="228">
        <v>0</v>
      </c>
      <c r="H380" s="207">
        <v>601</v>
      </c>
      <c r="I380" s="252">
        <v>0</v>
      </c>
      <c r="J380" s="207">
        <v>0</v>
      </c>
    </row>
    <row r="381" spans="1:10" ht="30">
      <c r="A381" s="341"/>
      <c r="B381" s="325"/>
      <c r="C381" s="205" t="s">
        <v>404</v>
      </c>
      <c r="D381" s="222">
        <f t="shared" si="211"/>
        <v>601</v>
      </c>
      <c r="E381" s="222">
        <v>0</v>
      </c>
      <c r="F381" s="227">
        <v>0</v>
      </c>
      <c r="G381" s="227">
        <v>0</v>
      </c>
      <c r="H381" s="222">
        <v>601</v>
      </c>
      <c r="I381" s="256">
        <v>0</v>
      </c>
      <c r="J381" s="222">
        <v>0</v>
      </c>
    </row>
    <row r="382" spans="1:10" ht="30">
      <c r="A382" s="342"/>
      <c r="B382" s="326"/>
      <c r="C382" s="205" t="s">
        <v>405</v>
      </c>
      <c r="D382" s="222">
        <f t="shared" si="211"/>
        <v>601</v>
      </c>
      <c r="E382" s="222">
        <v>0</v>
      </c>
      <c r="F382" s="227">
        <v>0</v>
      </c>
      <c r="G382" s="227">
        <v>0</v>
      </c>
      <c r="H382" s="222">
        <v>601</v>
      </c>
      <c r="I382" s="256">
        <v>0</v>
      </c>
      <c r="J382" s="222">
        <v>0</v>
      </c>
    </row>
    <row r="383" spans="1:10" ht="25.5" customHeight="1">
      <c r="A383" s="223">
        <v>7</v>
      </c>
      <c r="B383" s="321" t="s">
        <v>101</v>
      </c>
      <c r="C383" s="322"/>
      <c r="D383" s="322"/>
      <c r="E383" s="322"/>
      <c r="F383" s="322"/>
      <c r="G383" s="322"/>
      <c r="H383" s="323"/>
      <c r="I383" s="257"/>
      <c r="J383" s="224"/>
    </row>
    <row r="384" spans="1:10" ht="30">
      <c r="A384" s="223"/>
      <c r="B384" s="224" t="s">
        <v>7</v>
      </c>
      <c r="C384" s="205" t="s">
        <v>11</v>
      </c>
      <c r="D384" s="222">
        <v>7159.6</v>
      </c>
      <c r="E384" s="222">
        <v>6859.6</v>
      </c>
      <c r="F384" s="222">
        <v>0</v>
      </c>
      <c r="G384" s="222">
        <v>300</v>
      </c>
      <c r="H384" s="222">
        <v>0</v>
      </c>
      <c r="I384" s="256">
        <v>0</v>
      </c>
      <c r="J384" s="222">
        <v>0</v>
      </c>
    </row>
    <row r="385" spans="1:10" ht="28.5">
      <c r="A385" s="340" t="s">
        <v>102</v>
      </c>
      <c r="B385" s="324" t="s">
        <v>103</v>
      </c>
      <c r="C385" s="206" t="s">
        <v>320</v>
      </c>
      <c r="D385" s="207">
        <f>SUM(D386:D391)</f>
        <v>11196.199999999999</v>
      </c>
      <c r="E385" s="207">
        <f t="shared" ref="E385:J385" si="212">SUM(E386:E391)</f>
        <v>5521.4</v>
      </c>
      <c r="F385" s="207">
        <f t="shared" si="212"/>
        <v>0</v>
      </c>
      <c r="G385" s="207">
        <f t="shared" si="212"/>
        <v>2400</v>
      </c>
      <c r="H385" s="207">
        <f t="shared" si="212"/>
        <v>3274.8</v>
      </c>
      <c r="I385" s="252">
        <f t="shared" ref="I385" si="213">SUM(I386:I391)</f>
        <v>0</v>
      </c>
      <c r="J385" s="207">
        <f t="shared" si="212"/>
        <v>0</v>
      </c>
    </row>
    <row r="386" spans="1:10">
      <c r="A386" s="341"/>
      <c r="B386" s="325"/>
      <c r="C386" s="205" t="s">
        <v>12</v>
      </c>
      <c r="D386" s="222">
        <f t="shared" ref="D386:D455" si="214">SUM(E386:G386)</f>
        <v>4982.3</v>
      </c>
      <c r="E386" s="222">
        <f>E394+E402+E434+E442+E450</f>
        <v>3482.3</v>
      </c>
      <c r="F386" s="222">
        <f t="shared" ref="F386:G386" si="215">F394+F402+F434+F442+F450</f>
        <v>0</v>
      </c>
      <c r="G386" s="222">
        <f t="shared" si="215"/>
        <v>1500</v>
      </c>
      <c r="H386" s="222">
        <f t="shared" ref="H386" si="216">H394+H402+H434+H442+H450</f>
        <v>0</v>
      </c>
      <c r="I386" s="256">
        <f t="shared" ref="I386:J386" si="217">SUM(I387:I392)</f>
        <v>0</v>
      </c>
      <c r="J386" s="222">
        <f t="shared" si="217"/>
        <v>0</v>
      </c>
    </row>
    <row r="387" spans="1:10">
      <c r="A387" s="341"/>
      <c r="B387" s="325"/>
      <c r="C387" s="205" t="s">
        <v>13</v>
      </c>
      <c r="D387" s="222">
        <f t="shared" si="214"/>
        <v>2459.1</v>
      </c>
      <c r="E387" s="222">
        <f>E395+E403+E435+E443+E451</f>
        <v>1559.1</v>
      </c>
      <c r="F387" s="222">
        <f t="shared" ref="F387:G387" si="218">F395+F403+F435+F443+F451</f>
        <v>0</v>
      </c>
      <c r="G387" s="222">
        <f t="shared" si="218"/>
        <v>900</v>
      </c>
      <c r="H387" s="222">
        <f t="shared" ref="H387" si="219">H395+H403+H435+H443+H451</f>
        <v>0</v>
      </c>
      <c r="I387" s="256">
        <f t="shared" ref="I387:J387" si="220">SUM(I388:I393)</f>
        <v>0</v>
      </c>
      <c r="J387" s="222">
        <f t="shared" si="220"/>
        <v>0</v>
      </c>
    </row>
    <row r="388" spans="1:10">
      <c r="A388" s="341"/>
      <c r="B388" s="325"/>
      <c r="C388" s="205" t="s">
        <v>14</v>
      </c>
      <c r="D388" s="222">
        <f>SUM(E388:H388)</f>
        <v>1000.8</v>
      </c>
      <c r="E388" s="222">
        <f>E396+E404+E436+E444+E452</f>
        <v>480</v>
      </c>
      <c r="F388" s="222">
        <f t="shared" ref="F388:G388" si="221">F396+F404+F436+F444+F452</f>
        <v>0</v>
      </c>
      <c r="G388" s="222">
        <f t="shared" si="221"/>
        <v>0</v>
      </c>
      <c r="H388" s="222">
        <f>H396+H404+H436+H444+H452</f>
        <v>520.79999999999995</v>
      </c>
      <c r="I388" s="256">
        <f t="shared" ref="I388:J388" si="222">SUM(I389:I394)</f>
        <v>0</v>
      </c>
      <c r="J388" s="222">
        <f t="shared" si="222"/>
        <v>0</v>
      </c>
    </row>
    <row r="389" spans="1:10">
      <c r="A389" s="341"/>
      <c r="B389" s="325"/>
      <c r="C389" s="206" t="s">
        <v>15</v>
      </c>
      <c r="D389" s="207">
        <f>SUM(E389:H389)</f>
        <v>1088</v>
      </c>
      <c r="E389" s="207">
        <f t="shared" ref="E389:G389" si="223">E397+E405+E437+E445+E453</f>
        <v>0</v>
      </c>
      <c r="F389" s="207">
        <f t="shared" si="223"/>
        <v>0</v>
      </c>
      <c r="G389" s="207">
        <f t="shared" si="223"/>
        <v>0</v>
      </c>
      <c r="H389" s="207">
        <f>H397+H405+H437+H445+H453</f>
        <v>1088</v>
      </c>
      <c r="I389" s="252">
        <f t="shared" ref="I389:J389" si="224">SUM(I390:I395)</f>
        <v>0</v>
      </c>
      <c r="J389" s="207">
        <f t="shared" si="224"/>
        <v>0</v>
      </c>
    </row>
    <row r="390" spans="1:10" ht="30">
      <c r="A390" s="341"/>
      <c r="B390" s="325"/>
      <c r="C390" s="205" t="s">
        <v>404</v>
      </c>
      <c r="D390" s="222">
        <f>SUM(E390:H390)</f>
        <v>833</v>
      </c>
      <c r="E390" s="222">
        <f t="shared" ref="E390:G390" si="225">E398+E406+E438+E446+E454</f>
        <v>0</v>
      </c>
      <c r="F390" s="222">
        <f t="shared" si="225"/>
        <v>0</v>
      </c>
      <c r="G390" s="222">
        <f t="shared" si="225"/>
        <v>0</v>
      </c>
      <c r="H390" s="222">
        <f t="shared" ref="H390" si="226">H398+H406+H438+H446+H454</f>
        <v>833</v>
      </c>
      <c r="I390" s="256">
        <f t="shared" ref="I390:J390" si="227">SUM(I391:I396)</f>
        <v>0</v>
      </c>
      <c r="J390" s="222">
        <f t="shared" si="227"/>
        <v>0</v>
      </c>
    </row>
    <row r="391" spans="1:10" ht="30">
      <c r="A391" s="342"/>
      <c r="B391" s="326"/>
      <c r="C391" s="205" t="s">
        <v>405</v>
      </c>
      <c r="D391" s="222">
        <f>SUM(E391:H391)</f>
        <v>833</v>
      </c>
      <c r="E391" s="222">
        <f t="shared" ref="E391:G391" si="228">E399+E407+E439+E447+E455</f>
        <v>0</v>
      </c>
      <c r="F391" s="222">
        <f t="shared" si="228"/>
        <v>0</v>
      </c>
      <c r="G391" s="222">
        <f t="shared" si="228"/>
        <v>0</v>
      </c>
      <c r="H391" s="222">
        <f t="shared" ref="H391" si="229">H399+H407+H439+H447+H455</f>
        <v>833</v>
      </c>
      <c r="I391" s="256">
        <f t="shared" ref="I391:J391" si="230">SUM(I392:I397)</f>
        <v>0</v>
      </c>
      <c r="J391" s="222">
        <f t="shared" si="230"/>
        <v>0</v>
      </c>
    </row>
    <row r="392" spans="1:10" ht="28.5">
      <c r="A392" s="340" t="s">
        <v>104</v>
      </c>
      <c r="B392" s="324" t="s">
        <v>105</v>
      </c>
      <c r="C392" s="206" t="s">
        <v>319</v>
      </c>
      <c r="D392" s="207">
        <f>SUM(D393:D399)</f>
        <v>2235.5</v>
      </c>
      <c r="E392" s="207">
        <f t="shared" ref="E392:J392" si="231">SUM(E393:E399)</f>
        <v>2235.5</v>
      </c>
      <c r="F392" s="207">
        <f t="shared" si="231"/>
        <v>0</v>
      </c>
      <c r="G392" s="207">
        <f t="shared" si="231"/>
        <v>0</v>
      </c>
      <c r="H392" s="207">
        <f t="shared" si="231"/>
        <v>0</v>
      </c>
      <c r="I392" s="252">
        <f t="shared" ref="I392" si="232">SUM(I393:I399)</f>
        <v>0</v>
      </c>
      <c r="J392" s="207">
        <f t="shared" si="231"/>
        <v>0</v>
      </c>
    </row>
    <row r="393" spans="1:10">
      <c r="A393" s="341"/>
      <c r="B393" s="325"/>
      <c r="C393" s="205" t="s">
        <v>11</v>
      </c>
      <c r="D393" s="222">
        <f t="shared" ref="D393:D399" si="233">SUM(E393:H393)</f>
        <v>0</v>
      </c>
      <c r="E393" s="222">
        <v>0</v>
      </c>
      <c r="F393" s="227">
        <v>0</v>
      </c>
      <c r="G393" s="227">
        <v>0</v>
      </c>
      <c r="H393" s="222">
        <v>0</v>
      </c>
      <c r="I393" s="256">
        <v>0</v>
      </c>
      <c r="J393" s="222">
        <v>0</v>
      </c>
    </row>
    <row r="394" spans="1:10">
      <c r="A394" s="341"/>
      <c r="B394" s="325"/>
      <c r="C394" s="205" t="s">
        <v>12</v>
      </c>
      <c r="D394" s="222">
        <f t="shared" si="233"/>
        <v>2235.5</v>
      </c>
      <c r="E394" s="222">
        <v>2235.5</v>
      </c>
      <c r="F394" s="227">
        <v>0</v>
      </c>
      <c r="G394" s="227">
        <v>0</v>
      </c>
      <c r="H394" s="222">
        <v>0</v>
      </c>
      <c r="I394" s="256">
        <v>0</v>
      </c>
      <c r="J394" s="222">
        <v>0</v>
      </c>
    </row>
    <row r="395" spans="1:10">
      <c r="A395" s="341"/>
      <c r="B395" s="325"/>
      <c r="C395" s="205" t="s">
        <v>13</v>
      </c>
      <c r="D395" s="222">
        <f t="shared" si="233"/>
        <v>0</v>
      </c>
      <c r="E395" s="222">
        <v>0</v>
      </c>
      <c r="F395" s="227">
        <v>0</v>
      </c>
      <c r="G395" s="227">
        <v>0</v>
      </c>
      <c r="H395" s="222">
        <v>0</v>
      </c>
      <c r="I395" s="256">
        <v>0</v>
      </c>
      <c r="J395" s="222">
        <v>0</v>
      </c>
    </row>
    <row r="396" spans="1:10">
      <c r="A396" s="341"/>
      <c r="B396" s="325"/>
      <c r="C396" s="205" t="s">
        <v>14</v>
      </c>
      <c r="D396" s="222">
        <f t="shared" si="233"/>
        <v>0</v>
      </c>
      <c r="E396" s="222">
        <v>0</v>
      </c>
      <c r="F396" s="227">
        <v>0</v>
      </c>
      <c r="G396" s="227">
        <v>0</v>
      </c>
      <c r="H396" s="222">
        <v>0</v>
      </c>
      <c r="I396" s="256">
        <v>0</v>
      </c>
      <c r="J396" s="222">
        <v>0</v>
      </c>
    </row>
    <row r="397" spans="1:10">
      <c r="A397" s="341"/>
      <c r="B397" s="325"/>
      <c r="C397" s="206" t="s">
        <v>15</v>
      </c>
      <c r="D397" s="207">
        <f t="shared" si="233"/>
        <v>0</v>
      </c>
      <c r="E397" s="207">
        <v>0</v>
      </c>
      <c r="F397" s="228">
        <v>0</v>
      </c>
      <c r="G397" s="228">
        <v>0</v>
      </c>
      <c r="H397" s="207">
        <v>0</v>
      </c>
      <c r="I397" s="252">
        <v>0</v>
      </c>
      <c r="J397" s="207">
        <v>0</v>
      </c>
    </row>
    <row r="398" spans="1:10" ht="30">
      <c r="A398" s="341"/>
      <c r="B398" s="325"/>
      <c r="C398" s="205" t="s">
        <v>404</v>
      </c>
      <c r="D398" s="222">
        <f t="shared" si="233"/>
        <v>0</v>
      </c>
      <c r="E398" s="222">
        <v>0</v>
      </c>
      <c r="F398" s="227">
        <v>0</v>
      </c>
      <c r="G398" s="227">
        <v>0</v>
      </c>
      <c r="H398" s="222">
        <v>0</v>
      </c>
      <c r="I398" s="256">
        <v>0</v>
      </c>
      <c r="J398" s="222">
        <v>0</v>
      </c>
    </row>
    <row r="399" spans="1:10" ht="30">
      <c r="A399" s="342"/>
      <c r="B399" s="326"/>
      <c r="C399" s="205" t="s">
        <v>405</v>
      </c>
      <c r="D399" s="222">
        <f t="shared" si="233"/>
        <v>0</v>
      </c>
      <c r="E399" s="222">
        <v>0</v>
      </c>
      <c r="F399" s="227">
        <v>0</v>
      </c>
      <c r="G399" s="227">
        <v>0</v>
      </c>
      <c r="H399" s="222">
        <v>0</v>
      </c>
      <c r="I399" s="256">
        <v>0</v>
      </c>
      <c r="J399" s="222">
        <v>0</v>
      </c>
    </row>
    <row r="400" spans="1:10" ht="28.5">
      <c r="A400" s="340" t="s">
        <v>106</v>
      </c>
      <c r="B400" s="324" t="s">
        <v>577</v>
      </c>
      <c r="C400" s="206" t="s">
        <v>319</v>
      </c>
      <c r="D400" s="207">
        <f>SUM(D401:D407)</f>
        <v>3653.8999999999996</v>
      </c>
      <c r="E400" s="207">
        <f>SUM(E401:E407)</f>
        <v>1819.1</v>
      </c>
      <c r="F400" s="207">
        <f t="shared" ref="F400" si="234">SUM(F401:F407)</f>
        <v>0</v>
      </c>
      <c r="G400" s="207">
        <f t="shared" ref="G400:J400" si="235">SUM(G401:G407)</f>
        <v>0</v>
      </c>
      <c r="H400" s="207">
        <f t="shared" si="235"/>
        <v>1834.8</v>
      </c>
      <c r="I400" s="252">
        <f t="shared" ref="I400" si="236">SUM(I401:I407)</f>
        <v>0</v>
      </c>
      <c r="J400" s="207">
        <f t="shared" si="235"/>
        <v>0</v>
      </c>
    </row>
    <row r="401" spans="1:10">
      <c r="A401" s="341"/>
      <c r="B401" s="325"/>
      <c r="C401" s="205" t="s">
        <v>11</v>
      </c>
      <c r="D401" s="222">
        <f>SUM(E401:H401)</f>
        <v>0</v>
      </c>
      <c r="E401" s="222">
        <v>0</v>
      </c>
      <c r="F401" s="222">
        <v>0</v>
      </c>
      <c r="G401" s="222">
        <v>0</v>
      </c>
      <c r="H401" s="222">
        <v>0</v>
      </c>
      <c r="I401" s="256">
        <v>0</v>
      </c>
      <c r="J401" s="222">
        <v>0</v>
      </c>
    </row>
    <row r="402" spans="1:10">
      <c r="A402" s="341"/>
      <c r="B402" s="325"/>
      <c r="C402" s="205" t="s">
        <v>12</v>
      </c>
      <c r="D402" s="222">
        <f t="shared" ref="D402:D407" si="237">SUM(E402:H402)</f>
        <v>740</v>
      </c>
      <c r="E402" s="222">
        <f>E410+E418+E426+740</f>
        <v>740</v>
      </c>
      <c r="F402" s="222">
        <f t="shared" ref="F402:H402" si="238">F410+F418+F426</f>
        <v>0</v>
      </c>
      <c r="G402" s="222">
        <f t="shared" si="238"/>
        <v>0</v>
      </c>
      <c r="H402" s="222">
        <f t="shared" si="238"/>
        <v>0</v>
      </c>
      <c r="I402" s="256">
        <v>0</v>
      </c>
      <c r="J402" s="222">
        <v>0</v>
      </c>
    </row>
    <row r="403" spans="1:10">
      <c r="A403" s="341"/>
      <c r="B403" s="325"/>
      <c r="C403" s="205" t="s">
        <v>13</v>
      </c>
      <c r="D403" s="222">
        <f t="shared" si="237"/>
        <v>1079.0999999999999</v>
      </c>
      <c r="E403" s="222">
        <v>1079.0999999999999</v>
      </c>
      <c r="F403" s="222">
        <f>F411+F419+F427</f>
        <v>0</v>
      </c>
      <c r="G403" s="222">
        <f t="shared" ref="G403:H403" si="239">G411+G419+G427</f>
        <v>0</v>
      </c>
      <c r="H403" s="222">
        <f t="shared" si="239"/>
        <v>0</v>
      </c>
      <c r="I403" s="256">
        <v>0</v>
      </c>
      <c r="J403" s="222">
        <v>0</v>
      </c>
    </row>
    <row r="404" spans="1:10">
      <c r="A404" s="341"/>
      <c r="B404" s="325"/>
      <c r="C404" s="205" t="s">
        <v>14</v>
      </c>
      <c r="D404" s="222">
        <f t="shared" si="237"/>
        <v>520.79999999999995</v>
      </c>
      <c r="E404" s="222">
        <f t="shared" ref="E404:G404" si="240">E412+E420+E428</f>
        <v>0</v>
      </c>
      <c r="F404" s="222">
        <f t="shared" si="240"/>
        <v>0</v>
      </c>
      <c r="G404" s="222">
        <f t="shared" si="240"/>
        <v>0</v>
      </c>
      <c r="H404" s="222">
        <f>H412+H420+H428</f>
        <v>520.79999999999995</v>
      </c>
      <c r="I404" s="256">
        <v>0</v>
      </c>
      <c r="J404" s="222">
        <v>0</v>
      </c>
    </row>
    <row r="405" spans="1:10">
      <c r="A405" s="341"/>
      <c r="B405" s="325"/>
      <c r="C405" s="206" t="s">
        <v>15</v>
      </c>
      <c r="D405" s="207">
        <f t="shared" si="237"/>
        <v>608</v>
      </c>
      <c r="E405" s="207">
        <f t="shared" ref="E405:G405" si="241">E413+E421+E429</f>
        <v>0</v>
      </c>
      <c r="F405" s="207">
        <f t="shared" si="241"/>
        <v>0</v>
      </c>
      <c r="G405" s="207">
        <f t="shared" si="241"/>
        <v>0</v>
      </c>
      <c r="H405" s="207">
        <f>H413+H421+H429</f>
        <v>608</v>
      </c>
      <c r="I405" s="252">
        <v>0</v>
      </c>
      <c r="J405" s="207">
        <v>0</v>
      </c>
    </row>
    <row r="406" spans="1:10" ht="30">
      <c r="A406" s="341"/>
      <c r="B406" s="325"/>
      <c r="C406" s="205" t="s">
        <v>404</v>
      </c>
      <c r="D406" s="222">
        <f t="shared" si="237"/>
        <v>353</v>
      </c>
      <c r="E406" s="222">
        <f t="shared" ref="E406:H406" si="242">E414+E422+E430</f>
        <v>0</v>
      </c>
      <c r="F406" s="222">
        <f t="shared" si="242"/>
        <v>0</v>
      </c>
      <c r="G406" s="222">
        <f t="shared" si="242"/>
        <v>0</v>
      </c>
      <c r="H406" s="222">
        <f t="shared" si="242"/>
        <v>353</v>
      </c>
      <c r="I406" s="256">
        <v>0</v>
      </c>
      <c r="J406" s="222">
        <v>0</v>
      </c>
    </row>
    <row r="407" spans="1:10" ht="30">
      <c r="A407" s="342"/>
      <c r="B407" s="326"/>
      <c r="C407" s="205" t="s">
        <v>405</v>
      </c>
      <c r="D407" s="222">
        <f t="shared" si="237"/>
        <v>353</v>
      </c>
      <c r="E407" s="222">
        <f>E415+E423+E431</f>
        <v>0</v>
      </c>
      <c r="F407" s="222">
        <f t="shared" ref="F407:H407" si="243">F415+F423+F431</f>
        <v>0</v>
      </c>
      <c r="G407" s="222">
        <f t="shared" si="243"/>
        <v>0</v>
      </c>
      <c r="H407" s="222">
        <f t="shared" si="243"/>
        <v>353</v>
      </c>
      <c r="I407" s="256">
        <v>0</v>
      </c>
      <c r="J407" s="222">
        <v>0</v>
      </c>
    </row>
    <row r="408" spans="1:10" ht="25.5" customHeight="1">
      <c r="A408" s="340" t="s">
        <v>579</v>
      </c>
      <c r="B408" s="350" t="s">
        <v>581</v>
      </c>
      <c r="C408" s="206" t="s">
        <v>319</v>
      </c>
      <c r="D408" s="207">
        <f>SUM(E408:H408)</f>
        <v>292</v>
      </c>
      <c r="E408" s="207">
        <f>SUM(E409:E415)</f>
        <v>0</v>
      </c>
      <c r="F408" s="207">
        <f t="shared" ref="F408:J408" si="244">SUM(F409:F415)</f>
        <v>0</v>
      </c>
      <c r="G408" s="207">
        <f t="shared" si="244"/>
        <v>0</v>
      </c>
      <c r="H408" s="207">
        <f t="shared" si="244"/>
        <v>292</v>
      </c>
      <c r="I408" s="252">
        <f t="shared" ref="I408" si="245">SUM(I409:I415)</f>
        <v>0</v>
      </c>
      <c r="J408" s="207">
        <f t="shared" si="244"/>
        <v>0</v>
      </c>
    </row>
    <row r="409" spans="1:10" ht="18.75" customHeight="1">
      <c r="A409" s="341"/>
      <c r="B409" s="351"/>
      <c r="C409" s="205" t="s">
        <v>11</v>
      </c>
      <c r="D409" s="222">
        <f t="shared" ref="D409:D431" si="246">SUM(E409:H409)</f>
        <v>0</v>
      </c>
      <c r="E409" s="222">
        <v>0</v>
      </c>
      <c r="F409" s="222">
        <v>0</v>
      </c>
      <c r="G409" s="222">
        <v>0</v>
      </c>
      <c r="H409" s="222">
        <v>0</v>
      </c>
      <c r="I409" s="256">
        <v>0</v>
      </c>
      <c r="J409" s="222">
        <v>0</v>
      </c>
    </row>
    <row r="410" spans="1:10" ht="18.75" customHeight="1">
      <c r="A410" s="341"/>
      <c r="B410" s="351"/>
      <c r="C410" s="205" t="s">
        <v>12</v>
      </c>
      <c r="D410" s="222">
        <f t="shared" si="246"/>
        <v>0</v>
      </c>
      <c r="E410" s="222">
        <v>0</v>
      </c>
      <c r="F410" s="222">
        <v>0</v>
      </c>
      <c r="G410" s="222">
        <v>0</v>
      </c>
      <c r="H410" s="222">
        <v>0</v>
      </c>
      <c r="I410" s="256">
        <v>0</v>
      </c>
      <c r="J410" s="222">
        <v>0</v>
      </c>
    </row>
    <row r="411" spans="1:10" ht="18" customHeight="1">
      <c r="A411" s="341"/>
      <c r="B411" s="351"/>
      <c r="C411" s="205" t="s">
        <v>13</v>
      </c>
      <c r="D411" s="222">
        <f t="shared" si="246"/>
        <v>0</v>
      </c>
      <c r="E411" s="222">
        <v>0</v>
      </c>
      <c r="F411" s="222">
        <v>0</v>
      </c>
      <c r="G411" s="222">
        <v>0</v>
      </c>
      <c r="H411" s="222">
        <v>0</v>
      </c>
      <c r="I411" s="256">
        <v>0</v>
      </c>
      <c r="J411" s="222">
        <v>0</v>
      </c>
    </row>
    <row r="412" spans="1:10" ht="15.75" customHeight="1">
      <c r="A412" s="341"/>
      <c r="B412" s="351"/>
      <c r="C412" s="205" t="s">
        <v>14</v>
      </c>
      <c r="D412" s="222">
        <f t="shared" si="246"/>
        <v>58</v>
      </c>
      <c r="E412" s="222">
        <v>0</v>
      </c>
      <c r="F412" s="222">
        <v>0</v>
      </c>
      <c r="G412" s="222">
        <v>0</v>
      </c>
      <c r="H412" s="222">
        <v>58</v>
      </c>
      <c r="I412" s="256">
        <v>0</v>
      </c>
      <c r="J412" s="222">
        <v>0</v>
      </c>
    </row>
    <row r="413" spans="1:10" ht="18" customHeight="1">
      <c r="A413" s="341"/>
      <c r="B413" s="351"/>
      <c r="C413" s="206" t="s">
        <v>15</v>
      </c>
      <c r="D413" s="207">
        <f t="shared" si="246"/>
        <v>78</v>
      </c>
      <c r="E413" s="207">
        <v>0</v>
      </c>
      <c r="F413" s="207">
        <v>0</v>
      </c>
      <c r="G413" s="207">
        <v>0</v>
      </c>
      <c r="H413" s="207">
        <v>78</v>
      </c>
      <c r="I413" s="252">
        <v>0</v>
      </c>
      <c r="J413" s="207">
        <v>0</v>
      </c>
    </row>
    <row r="414" spans="1:10" ht="39" customHeight="1">
      <c r="A414" s="341"/>
      <c r="B414" s="351"/>
      <c r="C414" s="205" t="s">
        <v>404</v>
      </c>
      <c r="D414" s="222">
        <f t="shared" si="246"/>
        <v>78</v>
      </c>
      <c r="E414" s="222">
        <v>0</v>
      </c>
      <c r="F414" s="222">
        <v>0</v>
      </c>
      <c r="G414" s="222">
        <v>0</v>
      </c>
      <c r="H414" s="222">
        <v>78</v>
      </c>
      <c r="I414" s="256">
        <v>0</v>
      </c>
      <c r="J414" s="222">
        <v>0</v>
      </c>
    </row>
    <row r="415" spans="1:10" ht="39" customHeight="1">
      <c r="A415" s="342"/>
      <c r="B415" s="352"/>
      <c r="C415" s="205" t="s">
        <v>405</v>
      </c>
      <c r="D415" s="222">
        <f t="shared" si="246"/>
        <v>78</v>
      </c>
      <c r="E415" s="222">
        <v>0</v>
      </c>
      <c r="F415" s="222">
        <v>0</v>
      </c>
      <c r="G415" s="222">
        <v>0</v>
      </c>
      <c r="H415" s="222">
        <v>78</v>
      </c>
      <c r="I415" s="256">
        <v>0</v>
      </c>
      <c r="J415" s="222">
        <v>0</v>
      </c>
    </row>
    <row r="416" spans="1:10" ht="28.5">
      <c r="A416" s="340" t="s">
        <v>578</v>
      </c>
      <c r="B416" s="350" t="s">
        <v>582</v>
      </c>
      <c r="C416" s="206" t="s">
        <v>319</v>
      </c>
      <c r="D416" s="207">
        <f>SUM(E416:H416)</f>
        <v>1542.8</v>
      </c>
      <c r="E416" s="207">
        <f>SUM(E417:E423)</f>
        <v>0</v>
      </c>
      <c r="F416" s="207">
        <f t="shared" ref="F416:J416" si="247">SUM(F417:F423)</f>
        <v>0</v>
      </c>
      <c r="G416" s="207">
        <f t="shared" si="247"/>
        <v>0</v>
      </c>
      <c r="H416" s="207">
        <f t="shared" si="247"/>
        <v>1542.8</v>
      </c>
      <c r="I416" s="252">
        <f t="shared" ref="I416" si="248">SUM(I417:I423)</f>
        <v>0</v>
      </c>
      <c r="J416" s="207">
        <f t="shared" si="247"/>
        <v>0</v>
      </c>
    </row>
    <row r="417" spans="1:10">
      <c r="A417" s="341"/>
      <c r="B417" s="351"/>
      <c r="C417" s="205" t="s">
        <v>11</v>
      </c>
      <c r="D417" s="222">
        <f t="shared" si="246"/>
        <v>0</v>
      </c>
      <c r="E417" s="222">
        <v>0</v>
      </c>
      <c r="F417" s="222">
        <v>0</v>
      </c>
      <c r="G417" s="222">
        <v>0</v>
      </c>
      <c r="H417" s="222">
        <v>0</v>
      </c>
      <c r="I417" s="256">
        <v>0</v>
      </c>
      <c r="J417" s="222">
        <v>0</v>
      </c>
    </row>
    <row r="418" spans="1:10">
      <c r="A418" s="341"/>
      <c r="B418" s="351"/>
      <c r="C418" s="205" t="s">
        <v>12</v>
      </c>
      <c r="D418" s="222">
        <f t="shared" si="246"/>
        <v>0</v>
      </c>
      <c r="E418" s="222">
        <v>0</v>
      </c>
      <c r="F418" s="222">
        <v>0</v>
      </c>
      <c r="G418" s="222">
        <v>0</v>
      </c>
      <c r="H418" s="222">
        <v>0</v>
      </c>
      <c r="I418" s="256">
        <v>0</v>
      </c>
      <c r="J418" s="222">
        <v>0</v>
      </c>
    </row>
    <row r="419" spans="1:10">
      <c r="A419" s="341"/>
      <c r="B419" s="351"/>
      <c r="C419" s="205" t="s">
        <v>13</v>
      </c>
      <c r="D419" s="222">
        <f t="shared" si="246"/>
        <v>0</v>
      </c>
      <c r="E419" s="222">
        <v>0</v>
      </c>
      <c r="F419" s="222">
        <v>0</v>
      </c>
      <c r="G419" s="222">
        <v>0</v>
      </c>
      <c r="H419" s="222">
        <v>0</v>
      </c>
      <c r="I419" s="256">
        <v>0</v>
      </c>
      <c r="J419" s="222">
        <v>0</v>
      </c>
    </row>
    <row r="420" spans="1:10">
      <c r="A420" s="341"/>
      <c r="B420" s="351"/>
      <c r="C420" s="205" t="s">
        <v>14</v>
      </c>
      <c r="D420" s="222">
        <f t="shared" si="246"/>
        <v>462.8</v>
      </c>
      <c r="E420" s="222">
        <v>0</v>
      </c>
      <c r="F420" s="222">
        <v>0</v>
      </c>
      <c r="G420" s="222">
        <v>0</v>
      </c>
      <c r="H420" s="222">
        <v>462.8</v>
      </c>
      <c r="I420" s="256">
        <v>0</v>
      </c>
      <c r="J420" s="222">
        <v>0</v>
      </c>
    </row>
    <row r="421" spans="1:10">
      <c r="A421" s="341"/>
      <c r="B421" s="351"/>
      <c r="C421" s="206" t="s">
        <v>15</v>
      </c>
      <c r="D421" s="207">
        <f t="shared" si="246"/>
        <v>530</v>
      </c>
      <c r="E421" s="207">
        <v>0</v>
      </c>
      <c r="F421" s="207">
        <v>0</v>
      </c>
      <c r="G421" s="207">
        <v>0</v>
      </c>
      <c r="H421" s="207">
        <v>530</v>
      </c>
      <c r="I421" s="252">
        <v>0</v>
      </c>
      <c r="J421" s="207">
        <v>0</v>
      </c>
    </row>
    <row r="422" spans="1:10" ht="30">
      <c r="A422" s="341"/>
      <c r="B422" s="351"/>
      <c r="C422" s="205" t="s">
        <v>404</v>
      </c>
      <c r="D422" s="222">
        <f t="shared" si="246"/>
        <v>275</v>
      </c>
      <c r="E422" s="222">
        <v>0</v>
      </c>
      <c r="F422" s="222">
        <v>0</v>
      </c>
      <c r="G422" s="222">
        <v>0</v>
      </c>
      <c r="H422" s="222">
        <v>275</v>
      </c>
      <c r="I422" s="256">
        <v>0</v>
      </c>
      <c r="J422" s="222">
        <v>0</v>
      </c>
    </row>
    <row r="423" spans="1:10" ht="30">
      <c r="A423" s="342"/>
      <c r="B423" s="352"/>
      <c r="C423" s="205" t="s">
        <v>405</v>
      </c>
      <c r="D423" s="222">
        <f t="shared" si="246"/>
        <v>275</v>
      </c>
      <c r="E423" s="222">
        <v>0</v>
      </c>
      <c r="F423" s="222">
        <v>0</v>
      </c>
      <c r="G423" s="222">
        <v>0</v>
      </c>
      <c r="H423" s="222">
        <v>275</v>
      </c>
      <c r="I423" s="256">
        <v>0</v>
      </c>
      <c r="J423" s="222">
        <v>0</v>
      </c>
    </row>
    <row r="424" spans="1:10" ht="28.5">
      <c r="A424" s="340" t="s">
        <v>580</v>
      </c>
      <c r="B424" s="350" t="s">
        <v>830</v>
      </c>
      <c r="C424" s="206" t="s">
        <v>319</v>
      </c>
      <c r="D424" s="207">
        <f>D425+D426+D427+D428+D429+D430+D431</f>
        <v>0</v>
      </c>
      <c r="E424" s="207">
        <f t="shared" ref="E424:J424" si="249">E425+E426+E427+E428+E429+E430+E431</f>
        <v>0</v>
      </c>
      <c r="F424" s="207">
        <f t="shared" si="249"/>
        <v>0</v>
      </c>
      <c r="G424" s="207">
        <f t="shared" si="249"/>
        <v>0</v>
      </c>
      <c r="H424" s="207">
        <f t="shared" si="249"/>
        <v>0</v>
      </c>
      <c r="I424" s="252">
        <f t="shared" ref="I424" si="250">I425+I426+I427+I428+I429+I430+I431</f>
        <v>0</v>
      </c>
      <c r="J424" s="207">
        <f t="shared" si="249"/>
        <v>0</v>
      </c>
    </row>
    <row r="425" spans="1:10">
      <c r="A425" s="341"/>
      <c r="B425" s="351"/>
      <c r="C425" s="205" t="s">
        <v>11</v>
      </c>
      <c r="D425" s="222">
        <f t="shared" si="246"/>
        <v>0</v>
      </c>
      <c r="E425" s="227">
        <v>0</v>
      </c>
      <c r="F425" s="227">
        <v>0</v>
      </c>
      <c r="G425" s="227">
        <v>0</v>
      </c>
      <c r="H425" s="222">
        <v>0</v>
      </c>
      <c r="I425" s="256">
        <v>0</v>
      </c>
      <c r="J425" s="222">
        <v>0</v>
      </c>
    </row>
    <row r="426" spans="1:10">
      <c r="A426" s="341"/>
      <c r="B426" s="351"/>
      <c r="C426" s="205" t="s">
        <v>12</v>
      </c>
      <c r="D426" s="222">
        <f t="shared" si="246"/>
        <v>0</v>
      </c>
      <c r="E426" s="227">
        <v>0</v>
      </c>
      <c r="F426" s="227">
        <v>0</v>
      </c>
      <c r="G426" s="227">
        <v>0</v>
      </c>
      <c r="H426" s="222">
        <v>0</v>
      </c>
      <c r="I426" s="256">
        <v>0</v>
      </c>
      <c r="J426" s="222">
        <v>0</v>
      </c>
    </row>
    <row r="427" spans="1:10">
      <c r="A427" s="341"/>
      <c r="B427" s="351"/>
      <c r="C427" s="205" t="s">
        <v>13</v>
      </c>
      <c r="D427" s="222">
        <f t="shared" si="246"/>
        <v>0</v>
      </c>
      <c r="E427" s="227">
        <v>0</v>
      </c>
      <c r="F427" s="227">
        <v>0</v>
      </c>
      <c r="G427" s="227">
        <v>0</v>
      </c>
      <c r="H427" s="222">
        <v>0</v>
      </c>
      <c r="I427" s="256">
        <v>0</v>
      </c>
      <c r="J427" s="222">
        <v>0</v>
      </c>
    </row>
    <row r="428" spans="1:10">
      <c r="A428" s="341"/>
      <c r="B428" s="351"/>
      <c r="C428" s="205" t="s">
        <v>14</v>
      </c>
      <c r="D428" s="222">
        <f t="shared" si="246"/>
        <v>0</v>
      </c>
      <c r="E428" s="227">
        <v>0</v>
      </c>
      <c r="F428" s="227">
        <v>0</v>
      </c>
      <c r="G428" s="227">
        <v>0</v>
      </c>
      <c r="H428" s="222">
        <v>0</v>
      </c>
      <c r="I428" s="256">
        <v>0</v>
      </c>
      <c r="J428" s="222">
        <v>0</v>
      </c>
    </row>
    <row r="429" spans="1:10">
      <c r="A429" s="341"/>
      <c r="B429" s="351"/>
      <c r="C429" s="206" t="s">
        <v>15</v>
      </c>
      <c r="D429" s="207">
        <f t="shared" si="246"/>
        <v>0</v>
      </c>
      <c r="E429" s="228">
        <v>0</v>
      </c>
      <c r="F429" s="228">
        <v>0</v>
      </c>
      <c r="G429" s="228">
        <v>0</v>
      </c>
      <c r="H429" s="207">
        <v>0</v>
      </c>
      <c r="I429" s="252">
        <v>0</v>
      </c>
      <c r="J429" s="207">
        <v>0</v>
      </c>
    </row>
    <row r="430" spans="1:10" ht="30">
      <c r="A430" s="341"/>
      <c r="B430" s="351"/>
      <c r="C430" s="205" t="s">
        <v>404</v>
      </c>
      <c r="D430" s="222">
        <f t="shared" si="246"/>
        <v>0</v>
      </c>
      <c r="E430" s="227">
        <v>0</v>
      </c>
      <c r="F430" s="227">
        <v>0</v>
      </c>
      <c r="G430" s="227">
        <v>0</v>
      </c>
      <c r="H430" s="222">
        <v>0</v>
      </c>
      <c r="I430" s="256">
        <v>0</v>
      </c>
      <c r="J430" s="222">
        <v>0</v>
      </c>
    </row>
    <row r="431" spans="1:10" ht="30">
      <c r="A431" s="342"/>
      <c r="B431" s="352"/>
      <c r="C431" s="205" t="s">
        <v>405</v>
      </c>
      <c r="D431" s="222">
        <f t="shared" si="246"/>
        <v>0</v>
      </c>
      <c r="E431" s="227">
        <v>0</v>
      </c>
      <c r="F431" s="227">
        <v>0</v>
      </c>
      <c r="G431" s="227">
        <v>0</v>
      </c>
      <c r="H431" s="222">
        <v>0</v>
      </c>
      <c r="I431" s="256">
        <v>0</v>
      </c>
      <c r="J431" s="222">
        <v>0</v>
      </c>
    </row>
    <row r="432" spans="1:10" ht="28.5">
      <c r="A432" s="340" t="s">
        <v>108</v>
      </c>
      <c r="B432" s="324" t="s">
        <v>109</v>
      </c>
      <c r="C432" s="206" t="s">
        <v>319</v>
      </c>
      <c r="D432" s="207">
        <f>SUM(D433:D439)</f>
        <v>26.8</v>
      </c>
      <c r="E432" s="207">
        <f t="shared" ref="E432" si="251">SUM(E433:E439)</f>
        <v>26.8</v>
      </c>
      <c r="F432" s="207">
        <f t="shared" ref="F432" si="252">SUM(F433:F439)</f>
        <v>0</v>
      </c>
      <c r="G432" s="207">
        <f t="shared" ref="G432:J432" si="253">SUM(G433:G439)</f>
        <v>0</v>
      </c>
      <c r="H432" s="207">
        <f t="shared" si="253"/>
        <v>0</v>
      </c>
      <c r="I432" s="252">
        <f t="shared" ref="I432" si="254">SUM(I433:I439)</f>
        <v>0</v>
      </c>
      <c r="J432" s="207">
        <f t="shared" si="253"/>
        <v>0</v>
      </c>
    </row>
    <row r="433" spans="1:10">
      <c r="A433" s="341"/>
      <c r="B433" s="325"/>
      <c r="C433" s="205" t="s">
        <v>11</v>
      </c>
      <c r="D433" s="222">
        <f t="shared" si="214"/>
        <v>0</v>
      </c>
      <c r="E433" s="222">
        <v>0</v>
      </c>
      <c r="F433" s="227">
        <v>0</v>
      </c>
      <c r="G433" s="227">
        <v>0</v>
      </c>
      <c r="H433" s="222">
        <v>0</v>
      </c>
      <c r="I433" s="256">
        <v>0</v>
      </c>
      <c r="J433" s="222">
        <v>0</v>
      </c>
    </row>
    <row r="434" spans="1:10">
      <c r="A434" s="341"/>
      <c r="B434" s="325"/>
      <c r="C434" s="205" t="s">
        <v>12</v>
      </c>
      <c r="D434" s="222">
        <f t="shared" si="214"/>
        <v>26.8</v>
      </c>
      <c r="E434" s="222">
        <v>26.8</v>
      </c>
      <c r="F434" s="227">
        <v>0</v>
      </c>
      <c r="G434" s="227">
        <v>0</v>
      </c>
      <c r="H434" s="222">
        <v>0</v>
      </c>
      <c r="I434" s="256">
        <v>0</v>
      </c>
      <c r="J434" s="222">
        <v>0</v>
      </c>
    </row>
    <row r="435" spans="1:10">
      <c r="A435" s="341"/>
      <c r="B435" s="325"/>
      <c r="C435" s="205" t="s">
        <v>13</v>
      </c>
      <c r="D435" s="222">
        <f t="shared" si="214"/>
        <v>0</v>
      </c>
      <c r="E435" s="222">
        <v>0</v>
      </c>
      <c r="F435" s="227">
        <v>0</v>
      </c>
      <c r="G435" s="227">
        <v>0</v>
      </c>
      <c r="H435" s="222">
        <v>0</v>
      </c>
      <c r="I435" s="256">
        <v>0</v>
      </c>
      <c r="J435" s="222">
        <v>0</v>
      </c>
    </row>
    <row r="436" spans="1:10">
      <c r="A436" s="341"/>
      <c r="B436" s="325"/>
      <c r="C436" s="205" t="s">
        <v>14</v>
      </c>
      <c r="D436" s="222">
        <f t="shared" si="214"/>
        <v>0</v>
      </c>
      <c r="E436" s="222">
        <v>0</v>
      </c>
      <c r="F436" s="227">
        <v>0</v>
      </c>
      <c r="G436" s="227">
        <v>0</v>
      </c>
      <c r="H436" s="222">
        <v>0</v>
      </c>
      <c r="I436" s="256">
        <v>0</v>
      </c>
      <c r="J436" s="222">
        <v>0</v>
      </c>
    </row>
    <row r="437" spans="1:10">
      <c r="A437" s="341"/>
      <c r="B437" s="325"/>
      <c r="C437" s="206" t="s">
        <v>15</v>
      </c>
      <c r="D437" s="207">
        <f t="shared" si="214"/>
        <v>0</v>
      </c>
      <c r="E437" s="207">
        <v>0</v>
      </c>
      <c r="F437" s="228">
        <v>0</v>
      </c>
      <c r="G437" s="228">
        <v>0</v>
      </c>
      <c r="H437" s="207">
        <v>0</v>
      </c>
      <c r="I437" s="252">
        <v>0</v>
      </c>
      <c r="J437" s="207">
        <v>0</v>
      </c>
    </row>
    <row r="438" spans="1:10" ht="30">
      <c r="A438" s="341"/>
      <c r="B438" s="325"/>
      <c r="C438" s="205" t="s">
        <v>404</v>
      </c>
      <c r="D438" s="222">
        <f t="shared" si="214"/>
        <v>0</v>
      </c>
      <c r="E438" s="222">
        <v>0</v>
      </c>
      <c r="F438" s="227">
        <v>0</v>
      </c>
      <c r="G438" s="227">
        <v>0</v>
      </c>
      <c r="H438" s="222">
        <v>0</v>
      </c>
      <c r="I438" s="256">
        <v>0</v>
      </c>
      <c r="J438" s="222">
        <v>0</v>
      </c>
    </row>
    <row r="439" spans="1:10" ht="30">
      <c r="A439" s="342"/>
      <c r="B439" s="326"/>
      <c r="C439" s="205" t="s">
        <v>405</v>
      </c>
      <c r="D439" s="222">
        <f t="shared" si="214"/>
        <v>0</v>
      </c>
      <c r="E439" s="222">
        <v>0</v>
      </c>
      <c r="F439" s="227">
        <v>0</v>
      </c>
      <c r="G439" s="227">
        <v>0</v>
      </c>
      <c r="H439" s="222">
        <v>0</v>
      </c>
      <c r="I439" s="256">
        <v>0</v>
      </c>
      <c r="J439" s="222">
        <v>0</v>
      </c>
    </row>
    <row r="440" spans="1:10" ht="28.5">
      <c r="A440" s="340" t="s">
        <v>110</v>
      </c>
      <c r="B440" s="324" t="s">
        <v>112</v>
      </c>
      <c r="C440" s="206" t="s">
        <v>319</v>
      </c>
      <c r="D440" s="207">
        <f>SUM(D441:D447)</f>
        <v>2880</v>
      </c>
      <c r="E440" s="207">
        <f t="shared" ref="E440" si="255">SUM(E441:E447)</f>
        <v>1440</v>
      </c>
      <c r="F440" s="207">
        <f t="shared" ref="F440" si="256">SUM(F441:F447)</f>
        <v>0</v>
      </c>
      <c r="G440" s="207">
        <f t="shared" ref="G440:J440" si="257">SUM(G441:G447)</f>
        <v>0</v>
      </c>
      <c r="H440" s="207">
        <f t="shared" si="257"/>
        <v>1440</v>
      </c>
      <c r="I440" s="252">
        <f t="shared" ref="I440" si="258">SUM(I441:I447)</f>
        <v>0</v>
      </c>
      <c r="J440" s="207">
        <f t="shared" si="257"/>
        <v>0</v>
      </c>
    </row>
    <row r="441" spans="1:10">
      <c r="A441" s="341"/>
      <c r="B441" s="325"/>
      <c r="C441" s="205" t="s">
        <v>11</v>
      </c>
      <c r="D441" s="222">
        <f t="shared" si="214"/>
        <v>0</v>
      </c>
      <c r="E441" s="222">
        <v>0</v>
      </c>
      <c r="F441" s="227">
        <v>0</v>
      </c>
      <c r="G441" s="227">
        <v>0</v>
      </c>
      <c r="H441" s="222">
        <v>0</v>
      </c>
      <c r="I441" s="256">
        <v>0</v>
      </c>
      <c r="J441" s="222">
        <v>0</v>
      </c>
    </row>
    <row r="442" spans="1:10">
      <c r="A442" s="341"/>
      <c r="B442" s="325"/>
      <c r="C442" s="205" t="s">
        <v>12</v>
      </c>
      <c r="D442" s="222">
        <f t="shared" si="214"/>
        <v>480</v>
      </c>
      <c r="E442" s="222">
        <v>480</v>
      </c>
      <c r="F442" s="227">
        <v>0</v>
      </c>
      <c r="G442" s="227">
        <v>0</v>
      </c>
      <c r="H442" s="222">
        <v>0</v>
      </c>
      <c r="I442" s="256">
        <v>0</v>
      </c>
      <c r="J442" s="222">
        <v>0</v>
      </c>
    </row>
    <row r="443" spans="1:10">
      <c r="A443" s="341"/>
      <c r="B443" s="325"/>
      <c r="C443" s="205" t="s">
        <v>13</v>
      </c>
      <c r="D443" s="222">
        <f t="shared" si="214"/>
        <v>480</v>
      </c>
      <c r="E443" s="222">
        <v>480</v>
      </c>
      <c r="F443" s="227">
        <v>0</v>
      </c>
      <c r="G443" s="227">
        <v>0</v>
      </c>
      <c r="H443" s="222">
        <v>0</v>
      </c>
      <c r="I443" s="256">
        <v>0</v>
      </c>
      <c r="J443" s="222">
        <v>0</v>
      </c>
    </row>
    <row r="444" spans="1:10">
      <c r="A444" s="341"/>
      <c r="B444" s="325"/>
      <c r="C444" s="205" t="s">
        <v>14</v>
      </c>
      <c r="D444" s="222">
        <f t="shared" si="214"/>
        <v>480</v>
      </c>
      <c r="E444" s="222">
        <v>480</v>
      </c>
      <c r="F444" s="227">
        <v>0</v>
      </c>
      <c r="G444" s="227">
        <v>0</v>
      </c>
      <c r="H444" s="222">
        <v>0</v>
      </c>
      <c r="I444" s="256">
        <v>0</v>
      </c>
      <c r="J444" s="222">
        <v>0</v>
      </c>
    </row>
    <row r="445" spans="1:10">
      <c r="A445" s="341"/>
      <c r="B445" s="325"/>
      <c r="C445" s="206" t="s">
        <v>15</v>
      </c>
      <c r="D445" s="207">
        <f>SUM(E445:H445)</f>
        <v>480</v>
      </c>
      <c r="E445" s="207">
        <v>0</v>
      </c>
      <c r="F445" s="228">
        <v>0</v>
      </c>
      <c r="G445" s="228">
        <v>0</v>
      </c>
      <c r="H445" s="207">
        <v>480</v>
      </c>
      <c r="I445" s="252">
        <v>0</v>
      </c>
      <c r="J445" s="207">
        <v>0</v>
      </c>
    </row>
    <row r="446" spans="1:10" ht="30">
      <c r="A446" s="341"/>
      <c r="B446" s="325"/>
      <c r="C446" s="205" t="s">
        <v>404</v>
      </c>
      <c r="D446" s="222">
        <f>SUM(E446:H446)</f>
        <v>480</v>
      </c>
      <c r="E446" s="222">
        <v>0</v>
      </c>
      <c r="F446" s="227">
        <v>0</v>
      </c>
      <c r="G446" s="227">
        <v>0</v>
      </c>
      <c r="H446" s="222">
        <v>480</v>
      </c>
      <c r="I446" s="256">
        <v>0</v>
      </c>
      <c r="J446" s="222">
        <v>0</v>
      </c>
    </row>
    <row r="447" spans="1:10" ht="30">
      <c r="A447" s="342"/>
      <c r="B447" s="326"/>
      <c r="C447" s="205" t="s">
        <v>405</v>
      </c>
      <c r="D447" s="222">
        <f>SUM(E447:H447)</f>
        <v>480</v>
      </c>
      <c r="E447" s="222">
        <v>0</v>
      </c>
      <c r="F447" s="227">
        <v>0</v>
      </c>
      <c r="G447" s="227">
        <v>0</v>
      </c>
      <c r="H447" s="222">
        <v>480</v>
      </c>
      <c r="I447" s="256">
        <v>0</v>
      </c>
      <c r="J447" s="222">
        <v>0</v>
      </c>
    </row>
    <row r="448" spans="1:10" ht="28.5">
      <c r="A448" s="340" t="s">
        <v>111</v>
      </c>
      <c r="B448" s="324" t="s">
        <v>113</v>
      </c>
      <c r="C448" s="206" t="s">
        <v>319</v>
      </c>
      <c r="D448" s="207">
        <f>SUM(D449:D455)</f>
        <v>2400</v>
      </c>
      <c r="E448" s="207">
        <f t="shared" ref="E448" si="259">SUM(E449:E455)</f>
        <v>0</v>
      </c>
      <c r="F448" s="207">
        <f t="shared" ref="F448" si="260">SUM(F449:F455)</f>
        <v>0</v>
      </c>
      <c r="G448" s="207">
        <f t="shared" ref="G448:J448" si="261">SUM(G449:G455)</f>
        <v>2400</v>
      </c>
      <c r="H448" s="207">
        <f t="shared" si="261"/>
        <v>0</v>
      </c>
      <c r="I448" s="252">
        <f t="shared" ref="I448" si="262">SUM(I449:I455)</f>
        <v>0</v>
      </c>
      <c r="J448" s="207">
        <f t="shared" si="261"/>
        <v>0</v>
      </c>
    </row>
    <row r="449" spans="1:10" ht="19.5" customHeight="1">
      <c r="A449" s="341"/>
      <c r="B449" s="325"/>
      <c r="C449" s="205" t="s">
        <v>11</v>
      </c>
      <c r="D449" s="222">
        <f t="shared" si="214"/>
        <v>0</v>
      </c>
      <c r="E449" s="227">
        <v>0</v>
      </c>
      <c r="F449" s="227">
        <v>0</v>
      </c>
      <c r="G449" s="222">
        <v>0</v>
      </c>
      <c r="H449" s="222">
        <v>0</v>
      </c>
      <c r="I449" s="256">
        <v>0</v>
      </c>
      <c r="J449" s="222">
        <v>0</v>
      </c>
    </row>
    <row r="450" spans="1:10" ht="18.75" customHeight="1">
      <c r="A450" s="341"/>
      <c r="B450" s="325"/>
      <c r="C450" s="205" t="s">
        <v>12</v>
      </c>
      <c r="D450" s="222">
        <f t="shared" si="214"/>
        <v>1500</v>
      </c>
      <c r="E450" s="227">
        <v>0</v>
      </c>
      <c r="F450" s="227">
        <v>0</v>
      </c>
      <c r="G450" s="222">
        <v>1500</v>
      </c>
      <c r="H450" s="222">
        <v>0</v>
      </c>
      <c r="I450" s="256">
        <v>0</v>
      </c>
      <c r="J450" s="222">
        <v>0</v>
      </c>
    </row>
    <row r="451" spans="1:10" ht="21.75" customHeight="1">
      <c r="A451" s="341"/>
      <c r="B451" s="325"/>
      <c r="C451" s="205" t="s">
        <v>13</v>
      </c>
      <c r="D451" s="222">
        <f t="shared" si="214"/>
        <v>900</v>
      </c>
      <c r="E451" s="227">
        <v>0</v>
      </c>
      <c r="F451" s="227">
        <v>0</v>
      </c>
      <c r="G451" s="222">
        <v>900</v>
      </c>
      <c r="H451" s="222">
        <v>0</v>
      </c>
      <c r="I451" s="256">
        <v>0</v>
      </c>
      <c r="J451" s="222">
        <v>0</v>
      </c>
    </row>
    <row r="452" spans="1:10" ht="21" customHeight="1">
      <c r="A452" s="341"/>
      <c r="B452" s="325"/>
      <c r="C452" s="205" t="s">
        <v>14</v>
      </c>
      <c r="D452" s="222">
        <f t="shared" si="214"/>
        <v>0</v>
      </c>
      <c r="E452" s="227">
        <v>0</v>
      </c>
      <c r="F452" s="227">
        <v>0</v>
      </c>
      <c r="G452" s="222">
        <v>0</v>
      </c>
      <c r="H452" s="222">
        <v>0</v>
      </c>
      <c r="I452" s="256">
        <v>0</v>
      </c>
      <c r="J452" s="222">
        <v>0</v>
      </c>
    </row>
    <row r="453" spans="1:10">
      <c r="A453" s="341"/>
      <c r="B453" s="325"/>
      <c r="C453" s="206" t="s">
        <v>15</v>
      </c>
      <c r="D453" s="207">
        <f t="shared" si="214"/>
        <v>0</v>
      </c>
      <c r="E453" s="228">
        <v>0</v>
      </c>
      <c r="F453" s="228">
        <v>0</v>
      </c>
      <c r="G453" s="207">
        <v>0</v>
      </c>
      <c r="H453" s="207">
        <v>0</v>
      </c>
      <c r="I453" s="252">
        <v>0</v>
      </c>
      <c r="J453" s="207">
        <v>0</v>
      </c>
    </row>
    <row r="454" spans="1:10" ht="36.75" customHeight="1">
      <c r="A454" s="341"/>
      <c r="B454" s="325"/>
      <c r="C454" s="205" t="s">
        <v>404</v>
      </c>
      <c r="D454" s="222">
        <f t="shared" si="214"/>
        <v>0</v>
      </c>
      <c r="E454" s="227">
        <v>0</v>
      </c>
      <c r="F454" s="227">
        <v>0</v>
      </c>
      <c r="G454" s="222">
        <v>0</v>
      </c>
      <c r="H454" s="222">
        <v>0</v>
      </c>
      <c r="I454" s="256">
        <v>0</v>
      </c>
      <c r="J454" s="222">
        <v>0</v>
      </c>
    </row>
    <row r="455" spans="1:10" ht="30">
      <c r="A455" s="342"/>
      <c r="B455" s="326"/>
      <c r="C455" s="205" t="s">
        <v>405</v>
      </c>
      <c r="D455" s="222">
        <f t="shared" si="214"/>
        <v>0</v>
      </c>
      <c r="E455" s="227">
        <v>0</v>
      </c>
      <c r="F455" s="227">
        <v>0</v>
      </c>
      <c r="G455" s="222">
        <v>0</v>
      </c>
      <c r="H455" s="222">
        <v>0</v>
      </c>
      <c r="I455" s="256">
        <v>0</v>
      </c>
      <c r="J455" s="222">
        <v>0</v>
      </c>
    </row>
    <row r="456" spans="1:10" ht="21" customHeight="1">
      <c r="A456" s="223">
        <v>8</v>
      </c>
      <c r="B456" s="321" t="s">
        <v>114</v>
      </c>
      <c r="C456" s="322"/>
      <c r="D456" s="322"/>
      <c r="E456" s="322"/>
      <c r="F456" s="322"/>
      <c r="G456" s="322"/>
      <c r="H456" s="323"/>
      <c r="I456" s="257"/>
      <c r="J456" s="224"/>
    </row>
    <row r="457" spans="1:10" ht="28.5">
      <c r="A457" s="340" t="s">
        <v>190</v>
      </c>
      <c r="B457" s="324" t="s">
        <v>942</v>
      </c>
      <c r="C457" s="206" t="s">
        <v>319</v>
      </c>
      <c r="D457" s="207">
        <f>SUM(D458:D464)</f>
        <v>3844.8</v>
      </c>
      <c r="E457" s="207">
        <f t="shared" ref="E457" si="263">SUM(E458:E464)</f>
        <v>2320.5</v>
      </c>
      <c r="F457" s="207">
        <f t="shared" ref="F457" si="264">SUM(F458:F464)</f>
        <v>319.10000000000002</v>
      </c>
      <c r="G457" s="207">
        <f t="shared" ref="G457" si="265">SUM(G458:G464)</f>
        <v>0</v>
      </c>
      <c r="H457" s="207">
        <f>SUM(H458:H464)</f>
        <v>1205.2</v>
      </c>
      <c r="I457" s="252">
        <f>SUM(I458:I464)</f>
        <v>0</v>
      </c>
      <c r="J457" s="207">
        <f>SUM(J458:J464)</f>
        <v>0</v>
      </c>
    </row>
    <row r="458" spans="1:10">
      <c r="A458" s="341"/>
      <c r="B458" s="325"/>
      <c r="C458" s="205" t="s">
        <v>11</v>
      </c>
      <c r="D458" s="222">
        <f>SUM(E458:G458)</f>
        <v>1047.7</v>
      </c>
      <c r="E458" s="222">
        <f>E466+E474</f>
        <v>728.6</v>
      </c>
      <c r="F458" s="222">
        <f t="shared" ref="F458" si="266">F466+F474</f>
        <v>319.10000000000002</v>
      </c>
      <c r="G458" s="222">
        <f>G466+G474</f>
        <v>0</v>
      </c>
      <c r="H458" s="222">
        <f>H466+H474</f>
        <v>0</v>
      </c>
      <c r="I458" s="256">
        <f>I466+I474</f>
        <v>0</v>
      </c>
      <c r="J458" s="222">
        <f>J466+J474</f>
        <v>0</v>
      </c>
    </row>
    <row r="459" spans="1:10">
      <c r="A459" s="341"/>
      <c r="B459" s="325"/>
      <c r="C459" s="205" t="s">
        <v>12</v>
      </c>
      <c r="D459" s="222">
        <f t="shared" ref="D459" si="267">SUM(E459:G459)</f>
        <v>741.59999999999991</v>
      </c>
      <c r="E459" s="222">
        <f t="shared" ref="E459:J459" si="268">E467+E475</f>
        <v>741.59999999999991</v>
      </c>
      <c r="F459" s="222">
        <f t="shared" si="268"/>
        <v>0</v>
      </c>
      <c r="G459" s="222">
        <f t="shared" si="268"/>
        <v>0</v>
      </c>
      <c r="H459" s="222">
        <f t="shared" si="268"/>
        <v>0</v>
      </c>
      <c r="I459" s="256">
        <f t="shared" ref="I459" si="269">I467+I475</f>
        <v>0</v>
      </c>
      <c r="J459" s="222">
        <f t="shared" si="268"/>
        <v>0</v>
      </c>
    </row>
    <row r="460" spans="1:10">
      <c r="A460" s="341"/>
      <c r="B460" s="325"/>
      <c r="C460" s="205" t="s">
        <v>13</v>
      </c>
      <c r="D460" s="222">
        <f>SUM(E460:H460)</f>
        <v>850.3</v>
      </c>
      <c r="E460" s="222">
        <f t="shared" ref="E460:J460" si="270">E468+E476</f>
        <v>850.3</v>
      </c>
      <c r="F460" s="222">
        <f t="shared" si="270"/>
        <v>0</v>
      </c>
      <c r="G460" s="222">
        <f t="shared" si="270"/>
        <v>0</v>
      </c>
      <c r="H460" s="222">
        <f t="shared" si="270"/>
        <v>0</v>
      </c>
      <c r="I460" s="256">
        <f t="shared" ref="I460" si="271">I468+I476</f>
        <v>0</v>
      </c>
      <c r="J460" s="222">
        <f t="shared" si="270"/>
        <v>0</v>
      </c>
    </row>
    <row r="461" spans="1:10">
      <c r="A461" s="341"/>
      <c r="B461" s="325"/>
      <c r="C461" s="205" t="s">
        <v>14</v>
      </c>
      <c r="D461" s="222">
        <f t="shared" ref="D461:D464" si="272">SUM(E461:H461)</f>
        <v>635.20000000000005</v>
      </c>
      <c r="E461" s="222">
        <f t="shared" ref="E461:J461" si="273">E469+E477</f>
        <v>0</v>
      </c>
      <c r="F461" s="222">
        <f t="shared" si="273"/>
        <v>0</v>
      </c>
      <c r="G461" s="222">
        <f t="shared" si="273"/>
        <v>0</v>
      </c>
      <c r="H461" s="222">
        <f t="shared" si="273"/>
        <v>635.20000000000005</v>
      </c>
      <c r="I461" s="256">
        <f t="shared" ref="I461" si="274">I469+I477</f>
        <v>0</v>
      </c>
      <c r="J461" s="222">
        <f t="shared" si="273"/>
        <v>0</v>
      </c>
    </row>
    <row r="462" spans="1:10">
      <c r="A462" s="341"/>
      <c r="B462" s="325"/>
      <c r="C462" s="206" t="s">
        <v>15</v>
      </c>
      <c r="D462" s="207">
        <f t="shared" si="272"/>
        <v>190</v>
      </c>
      <c r="E462" s="207">
        <f t="shared" ref="E462:J462" si="275">E470+E478</f>
        <v>0</v>
      </c>
      <c r="F462" s="207">
        <f t="shared" si="275"/>
        <v>0</v>
      </c>
      <c r="G462" s="207">
        <f t="shared" si="275"/>
        <v>0</v>
      </c>
      <c r="H462" s="207">
        <f t="shared" si="275"/>
        <v>190</v>
      </c>
      <c r="I462" s="252">
        <f t="shared" ref="I462" si="276">I470+I478</f>
        <v>0</v>
      </c>
      <c r="J462" s="207">
        <f t="shared" si="275"/>
        <v>0</v>
      </c>
    </row>
    <row r="463" spans="1:10" ht="30">
      <c r="A463" s="341"/>
      <c r="B463" s="325"/>
      <c r="C463" s="205" t="s">
        <v>404</v>
      </c>
      <c r="D463" s="222">
        <f t="shared" si="272"/>
        <v>190</v>
      </c>
      <c r="E463" s="222">
        <f t="shared" ref="E463:J463" si="277">E471+E479</f>
        <v>0</v>
      </c>
      <c r="F463" s="222">
        <f t="shared" si="277"/>
        <v>0</v>
      </c>
      <c r="G463" s="222">
        <f t="shared" si="277"/>
        <v>0</v>
      </c>
      <c r="H463" s="222">
        <f t="shared" si="277"/>
        <v>190</v>
      </c>
      <c r="I463" s="256">
        <f t="shared" ref="I463" si="278">I471+I479</f>
        <v>0</v>
      </c>
      <c r="J463" s="222">
        <f t="shared" si="277"/>
        <v>0</v>
      </c>
    </row>
    <row r="464" spans="1:10" ht="30">
      <c r="A464" s="342"/>
      <c r="B464" s="326"/>
      <c r="C464" s="205" t="s">
        <v>405</v>
      </c>
      <c r="D464" s="222">
        <f t="shared" si="272"/>
        <v>190</v>
      </c>
      <c r="E464" s="222">
        <f t="shared" ref="E464:J464" si="279">E472+E480</f>
        <v>0</v>
      </c>
      <c r="F464" s="222">
        <f t="shared" si="279"/>
        <v>0</v>
      </c>
      <c r="G464" s="222">
        <f t="shared" si="279"/>
        <v>0</v>
      </c>
      <c r="H464" s="222">
        <f t="shared" si="279"/>
        <v>190</v>
      </c>
      <c r="I464" s="256">
        <f t="shared" ref="I464" si="280">I472+I480</f>
        <v>0</v>
      </c>
      <c r="J464" s="222">
        <f t="shared" si="279"/>
        <v>0</v>
      </c>
    </row>
    <row r="465" spans="1:10" ht="28.5">
      <c r="A465" s="340" t="s">
        <v>191</v>
      </c>
      <c r="B465" s="324" t="s">
        <v>115</v>
      </c>
      <c r="C465" s="206" t="s">
        <v>319</v>
      </c>
      <c r="D465" s="207">
        <f>SUM(D466:D472)</f>
        <v>2711.5999999999995</v>
      </c>
      <c r="E465" s="207">
        <f t="shared" ref="E465" si="281">SUM(E466:E472)</f>
        <v>1947.3</v>
      </c>
      <c r="F465" s="207">
        <f t="shared" ref="F465" si="282">SUM(F466:F472)</f>
        <v>319.10000000000002</v>
      </c>
      <c r="G465" s="207">
        <f t="shared" ref="G465:J465" si="283">SUM(G466:G472)</f>
        <v>0</v>
      </c>
      <c r="H465" s="207">
        <f t="shared" si="283"/>
        <v>445.2</v>
      </c>
      <c r="I465" s="252">
        <f t="shared" ref="I465" si="284">SUM(I466:I472)</f>
        <v>0</v>
      </c>
      <c r="J465" s="207">
        <f t="shared" si="283"/>
        <v>0</v>
      </c>
    </row>
    <row r="466" spans="1:10">
      <c r="A466" s="341"/>
      <c r="B466" s="325"/>
      <c r="C466" s="205" t="s">
        <v>11</v>
      </c>
      <c r="D466" s="222">
        <f>SUM(E466:G466)</f>
        <v>1047.7</v>
      </c>
      <c r="E466" s="222">
        <v>728.6</v>
      </c>
      <c r="F466" s="222">
        <v>319.10000000000002</v>
      </c>
      <c r="G466" s="222">
        <v>0</v>
      </c>
      <c r="H466" s="222">
        <v>0</v>
      </c>
      <c r="I466" s="256">
        <v>0</v>
      </c>
      <c r="J466" s="222">
        <v>0</v>
      </c>
    </row>
    <row r="467" spans="1:10">
      <c r="A467" s="341"/>
      <c r="B467" s="325"/>
      <c r="C467" s="205" t="s">
        <v>12</v>
      </c>
      <c r="D467" s="222">
        <f t="shared" ref="D467" si="285">SUM(E467:G467)</f>
        <v>568.4</v>
      </c>
      <c r="E467" s="222">
        <v>568.4</v>
      </c>
      <c r="F467" s="222">
        <v>0</v>
      </c>
      <c r="G467" s="222">
        <v>0</v>
      </c>
      <c r="H467" s="222">
        <v>0</v>
      </c>
      <c r="I467" s="256">
        <v>0</v>
      </c>
      <c r="J467" s="222">
        <v>0</v>
      </c>
    </row>
    <row r="468" spans="1:10">
      <c r="A468" s="341"/>
      <c r="B468" s="325"/>
      <c r="C468" s="205" t="s">
        <v>13</v>
      </c>
      <c r="D468" s="222">
        <f>SUM(E468:J468)</f>
        <v>650.29999999999995</v>
      </c>
      <c r="E468" s="222">
        <v>650.29999999999995</v>
      </c>
      <c r="F468" s="222">
        <v>0</v>
      </c>
      <c r="G468" s="222">
        <v>0</v>
      </c>
      <c r="H468" s="222">
        <v>0</v>
      </c>
      <c r="I468" s="256">
        <v>0</v>
      </c>
      <c r="J468" s="222">
        <v>0</v>
      </c>
    </row>
    <row r="469" spans="1:10">
      <c r="A469" s="341"/>
      <c r="B469" s="325"/>
      <c r="C469" s="205" t="s">
        <v>14</v>
      </c>
      <c r="D469" s="222">
        <f t="shared" ref="D469:D472" si="286">SUM(E469:J469)</f>
        <v>445.2</v>
      </c>
      <c r="E469" s="222">
        <v>0</v>
      </c>
      <c r="F469" s="222">
        <v>0</v>
      </c>
      <c r="G469" s="222">
        <v>0</v>
      </c>
      <c r="H469" s="222">
        <v>445.2</v>
      </c>
      <c r="I469" s="256">
        <v>0</v>
      </c>
      <c r="J469" s="222">
        <v>0</v>
      </c>
    </row>
    <row r="470" spans="1:10">
      <c r="A470" s="341"/>
      <c r="B470" s="325"/>
      <c r="C470" s="206" t="s">
        <v>15</v>
      </c>
      <c r="D470" s="207">
        <f t="shared" si="286"/>
        <v>0</v>
      </c>
      <c r="E470" s="207">
        <v>0</v>
      </c>
      <c r="F470" s="207">
        <v>0</v>
      </c>
      <c r="G470" s="207">
        <v>0</v>
      </c>
      <c r="H470" s="207">
        <v>0</v>
      </c>
      <c r="I470" s="252">
        <v>0</v>
      </c>
      <c r="J470" s="207">
        <v>0</v>
      </c>
    </row>
    <row r="471" spans="1:10" ht="27.75" customHeight="1">
      <c r="A471" s="341"/>
      <c r="B471" s="325"/>
      <c r="C471" s="205" t="s">
        <v>404</v>
      </c>
      <c r="D471" s="222">
        <f t="shared" si="286"/>
        <v>0</v>
      </c>
      <c r="E471" s="222">
        <v>0</v>
      </c>
      <c r="F471" s="222">
        <v>0</v>
      </c>
      <c r="G471" s="222">
        <v>0</v>
      </c>
      <c r="H471" s="222">
        <v>0</v>
      </c>
      <c r="I471" s="256">
        <v>0</v>
      </c>
      <c r="J471" s="222">
        <v>0</v>
      </c>
    </row>
    <row r="472" spans="1:10" ht="26.25" customHeight="1">
      <c r="A472" s="342"/>
      <c r="B472" s="326"/>
      <c r="C472" s="205" t="s">
        <v>405</v>
      </c>
      <c r="D472" s="222">
        <f t="shared" si="286"/>
        <v>0</v>
      </c>
      <c r="E472" s="222">
        <v>0</v>
      </c>
      <c r="F472" s="222">
        <v>0</v>
      </c>
      <c r="G472" s="222">
        <v>0</v>
      </c>
      <c r="H472" s="222">
        <v>0</v>
      </c>
      <c r="I472" s="256">
        <v>0</v>
      </c>
      <c r="J472" s="222">
        <v>0</v>
      </c>
    </row>
    <row r="473" spans="1:10" ht="28.5">
      <c r="A473" s="340" t="s">
        <v>192</v>
      </c>
      <c r="B473" s="324" t="s">
        <v>116</v>
      </c>
      <c r="C473" s="206" t="s">
        <v>319</v>
      </c>
      <c r="D473" s="207">
        <f>SUM(D474:D480)</f>
        <v>1133.2</v>
      </c>
      <c r="E473" s="207">
        <f t="shared" ref="E473" si="287">SUM(E474:E480)</f>
        <v>373.2</v>
      </c>
      <c r="F473" s="207">
        <f t="shared" ref="F473:J473" si="288">SUM(F474:F480)</f>
        <v>0</v>
      </c>
      <c r="G473" s="207">
        <f t="shared" si="288"/>
        <v>0</v>
      </c>
      <c r="H473" s="207">
        <f t="shared" si="288"/>
        <v>760</v>
      </c>
      <c r="I473" s="252">
        <f t="shared" ref="I473" si="289">SUM(I474:I480)</f>
        <v>0</v>
      </c>
      <c r="J473" s="207">
        <f t="shared" si="288"/>
        <v>0</v>
      </c>
    </row>
    <row r="474" spans="1:10">
      <c r="A474" s="341"/>
      <c r="B474" s="325"/>
      <c r="C474" s="205" t="s">
        <v>11</v>
      </c>
      <c r="D474" s="222">
        <f>SUM(E474:G474)</f>
        <v>0</v>
      </c>
      <c r="E474" s="222">
        <v>0</v>
      </c>
      <c r="F474" s="222">
        <v>0</v>
      </c>
      <c r="G474" s="222">
        <v>0</v>
      </c>
      <c r="H474" s="222">
        <v>0</v>
      </c>
      <c r="I474" s="256">
        <v>0</v>
      </c>
      <c r="J474" s="222">
        <v>0</v>
      </c>
    </row>
    <row r="475" spans="1:10">
      <c r="A475" s="341"/>
      <c r="B475" s="325"/>
      <c r="C475" s="205" t="s">
        <v>12</v>
      </c>
      <c r="D475" s="222">
        <f t="shared" ref="D475" si="290">SUM(E475:G475)</f>
        <v>173.2</v>
      </c>
      <c r="E475" s="222">
        <v>173.2</v>
      </c>
      <c r="F475" s="222">
        <v>0</v>
      </c>
      <c r="G475" s="222">
        <v>0</v>
      </c>
      <c r="H475" s="222">
        <v>0</v>
      </c>
      <c r="I475" s="256">
        <v>0</v>
      </c>
      <c r="J475" s="222">
        <v>0</v>
      </c>
    </row>
    <row r="476" spans="1:10">
      <c r="A476" s="341"/>
      <c r="B476" s="325"/>
      <c r="C476" s="205" t="s">
        <v>13</v>
      </c>
      <c r="D476" s="222">
        <f>SUM(E476:H476)</f>
        <v>200</v>
      </c>
      <c r="E476" s="222">
        <v>200</v>
      </c>
      <c r="F476" s="222">
        <v>0</v>
      </c>
      <c r="G476" s="222">
        <v>0</v>
      </c>
      <c r="H476" s="222">
        <v>0</v>
      </c>
      <c r="I476" s="256">
        <v>0</v>
      </c>
      <c r="J476" s="222">
        <v>0</v>
      </c>
    </row>
    <row r="477" spans="1:10">
      <c r="A477" s="341"/>
      <c r="B477" s="325"/>
      <c r="C477" s="205" t="s">
        <v>14</v>
      </c>
      <c r="D477" s="222">
        <f t="shared" ref="D477:D480" si="291">SUM(E477:H477)</f>
        <v>190</v>
      </c>
      <c r="E477" s="222">
        <v>0</v>
      </c>
      <c r="F477" s="222">
        <v>0</v>
      </c>
      <c r="G477" s="222">
        <v>0</v>
      </c>
      <c r="H477" s="222">
        <v>190</v>
      </c>
      <c r="I477" s="256">
        <v>0</v>
      </c>
      <c r="J477" s="222">
        <v>0</v>
      </c>
    </row>
    <row r="478" spans="1:10">
      <c r="A478" s="341"/>
      <c r="B478" s="325"/>
      <c r="C478" s="206" t="s">
        <v>15</v>
      </c>
      <c r="D478" s="207">
        <f t="shared" si="291"/>
        <v>190</v>
      </c>
      <c r="E478" s="207">
        <v>0</v>
      </c>
      <c r="F478" s="207">
        <v>0</v>
      </c>
      <c r="G478" s="207">
        <v>0</v>
      </c>
      <c r="H478" s="207">
        <v>190</v>
      </c>
      <c r="I478" s="252">
        <v>0</v>
      </c>
      <c r="J478" s="207">
        <v>0</v>
      </c>
    </row>
    <row r="479" spans="1:10" ht="30">
      <c r="A479" s="341"/>
      <c r="B479" s="325"/>
      <c r="C479" s="205" t="s">
        <v>404</v>
      </c>
      <c r="D479" s="222">
        <f t="shared" si="291"/>
        <v>190</v>
      </c>
      <c r="E479" s="222">
        <v>0</v>
      </c>
      <c r="F479" s="222">
        <v>0</v>
      </c>
      <c r="G479" s="222">
        <v>0</v>
      </c>
      <c r="H479" s="222">
        <v>190</v>
      </c>
      <c r="I479" s="256">
        <v>0</v>
      </c>
      <c r="J479" s="222">
        <v>0</v>
      </c>
    </row>
    <row r="480" spans="1:10" ht="30">
      <c r="A480" s="342"/>
      <c r="B480" s="326"/>
      <c r="C480" s="205" t="s">
        <v>405</v>
      </c>
      <c r="D480" s="222">
        <f t="shared" si="291"/>
        <v>190</v>
      </c>
      <c r="E480" s="222">
        <v>0</v>
      </c>
      <c r="F480" s="222">
        <v>0</v>
      </c>
      <c r="G480" s="222">
        <v>0</v>
      </c>
      <c r="H480" s="222">
        <v>190</v>
      </c>
      <c r="I480" s="256">
        <v>0</v>
      </c>
      <c r="J480" s="222">
        <v>0</v>
      </c>
    </row>
    <row r="481" spans="1:10" ht="27.75" customHeight="1">
      <c r="A481" s="223">
        <v>9</v>
      </c>
      <c r="B481" s="321" t="s">
        <v>117</v>
      </c>
      <c r="C481" s="322"/>
      <c r="D481" s="322"/>
      <c r="E481" s="322"/>
      <c r="F481" s="322"/>
      <c r="G481" s="322"/>
      <c r="H481" s="323"/>
      <c r="I481" s="257"/>
      <c r="J481" s="224"/>
    </row>
    <row r="482" spans="1:10" ht="28.5">
      <c r="A482" s="340" t="s">
        <v>118</v>
      </c>
      <c r="B482" s="324" t="s">
        <v>828</v>
      </c>
      <c r="C482" s="206" t="s">
        <v>319</v>
      </c>
      <c r="D482" s="207">
        <f>SUM(D483:D489)</f>
        <v>21404.400000000001</v>
      </c>
      <c r="E482" s="207">
        <f t="shared" ref="E482" si="292">SUM(E483:E489)</f>
        <v>388.59999999999997</v>
      </c>
      <c r="F482" s="207">
        <f t="shared" ref="F482" si="293">SUM(F483:F489)</f>
        <v>0</v>
      </c>
      <c r="G482" s="207">
        <f t="shared" ref="G482:J482" si="294">SUM(G483:G489)</f>
        <v>10690</v>
      </c>
      <c r="H482" s="207">
        <f t="shared" si="294"/>
        <v>10325.800000000001</v>
      </c>
      <c r="I482" s="252">
        <f t="shared" ref="I482" si="295">SUM(I483:I489)</f>
        <v>0</v>
      </c>
      <c r="J482" s="207">
        <f t="shared" si="294"/>
        <v>0</v>
      </c>
    </row>
    <row r="483" spans="1:10">
      <c r="A483" s="341"/>
      <c r="B483" s="325"/>
      <c r="C483" s="205" t="s">
        <v>11</v>
      </c>
      <c r="D483" s="222">
        <f>SUM(E483:G483)</f>
        <v>10872.2</v>
      </c>
      <c r="E483" s="222">
        <f>E491+E499+E507+E523+E531</f>
        <v>182.2</v>
      </c>
      <c r="F483" s="222">
        <f t="shared" ref="F483:J483" si="296">F491+F499+F507+F523+F531</f>
        <v>0</v>
      </c>
      <c r="G483" s="222">
        <f t="shared" si="296"/>
        <v>10690</v>
      </c>
      <c r="H483" s="222">
        <f t="shared" si="296"/>
        <v>0</v>
      </c>
      <c r="I483" s="256">
        <f t="shared" ref="I483" si="297">I491+I499+I507+I523+I531</f>
        <v>0</v>
      </c>
      <c r="J483" s="222">
        <f t="shared" si="296"/>
        <v>0</v>
      </c>
    </row>
    <row r="484" spans="1:10">
      <c r="A484" s="341"/>
      <c r="B484" s="325"/>
      <c r="C484" s="205" t="s">
        <v>12</v>
      </c>
      <c r="D484" s="222">
        <f t="shared" ref="D484:D485" si="298">SUM(E484:G484)</f>
        <v>136.1</v>
      </c>
      <c r="E484" s="222">
        <f t="shared" ref="E484:H489" si="299">E492+E500+E508+E524+E532</f>
        <v>136.1</v>
      </c>
      <c r="F484" s="222">
        <f t="shared" si="299"/>
        <v>0</v>
      </c>
      <c r="G484" s="222">
        <f t="shared" si="299"/>
        <v>0</v>
      </c>
      <c r="H484" s="222">
        <f t="shared" si="299"/>
        <v>0</v>
      </c>
      <c r="I484" s="256">
        <f t="shared" ref="I484:J484" si="300">I492+I500+I508+I524</f>
        <v>0</v>
      </c>
      <c r="J484" s="222">
        <f t="shared" si="300"/>
        <v>0</v>
      </c>
    </row>
    <row r="485" spans="1:10">
      <c r="A485" s="341"/>
      <c r="B485" s="325"/>
      <c r="C485" s="205" t="s">
        <v>13</v>
      </c>
      <c r="D485" s="222">
        <f t="shared" si="298"/>
        <v>70.3</v>
      </c>
      <c r="E485" s="222">
        <f t="shared" si="299"/>
        <v>70.3</v>
      </c>
      <c r="F485" s="222">
        <f t="shared" si="299"/>
        <v>0</v>
      </c>
      <c r="G485" s="222">
        <f t="shared" si="299"/>
        <v>0</v>
      </c>
      <c r="H485" s="222">
        <f t="shared" si="299"/>
        <v>0</v>
      </c>
      <c r="I485" s="256">
        <f t="shared" ref="I485:J485" si="301">I493+I501+I509+I525</f>
        <v>0</v>
      </c>
      <c r="J485" s="222">
        <f t="shared" si="301"/>
        <v>0</v>
      </c>
    </row>
    <row r="486" spans="1:10">
      <c r="A486" s="341"/>
      <c r="B486" s="325"/>
      <c r="C486" s="205" t="s">
        <v>14</v>
      </c>
      <c r="D486" s="222">
        <f>SUM(E486:J486)</f>
        <v>10325.800000000001</v>
      </c>
      <c r="E486" s="222">
        <f t="shared" si="299"/>
        <v>0</v>
      </c>
      <c r="F486" s="222">
        <f t="shared" si="299"/>
        <v>0</v>
      </c>
      <c r="G486" s="222">
        <f t="shared" si="299"/>
        <v>0</v>
      </c>
      <c r="H486" s="222">
        <f>H494+H502+H510+H526+H534</f>
        <v>10325.800000000001</v>
      </c>
      <c r="I486" s="256">
        <f t="shared" ref="I486:J486" si="302">I494+I502+I510+I526</f>
        <v>0</v>
      </c>
      <c r="J486" s="222">
        <f t="shared" si="302"/>
        <v>0</v>
      </c>
    </row>
    <row r="487" spans="1:10">
      <c r="A487" s="341"/>
      <c r="B487" s="325"/>
      <c r="C487" s="206" t="s">
        <v>15</v>
      </c>
      <c r="D487" s="207">
        <f>SUM(E487:J487)</f>
        <v>0</v>
      </c>
      <c r="E487" s="207">
        <f t="shared" si="299"/>
        <v>0</v>
      </c>
      <c r="F487" s="207">
        <f t="shared" si="299"/>
        <v>0</v>
      </c>
      <c r="G487" s="207">
        <f t="shared" si="299"/>
        <v>0</v>
      </c>
      <c r="H487" s="207">
        <f t="shared" si="299"/>
        <v>0</v>
      </c>
      <c r="I487" s="252">
        <f t="shared" ref="I487:J487" si="303">I495+I503+I511+I527</f>
        <v>0</v>
      </c>
      <c r="J487" s="207">
        <f t="shared" si="303"/>
        <v>0</v>
      </c>
    </row>
    <row r="488" spans="1:10" ht="30">
      <c r="A488" s="341"/>
      <c r="B488" s="325"/>
      <c r="C488" s="205" t="s">
        <v>404</v>
      </c>
      <c r="D488" s="207">
        <f>SUM(E488:J488)</f>
        <v>0</v>
      </c>
      <c r="E488" s="222">
        <f t="shared" si="299"/>
        <v>0</v>
      </c>
      <c r="F488" s="222">
        <f t="shared" si="299"/>
        <v>0</v>
      </c>
      <c r="G488" s="222">
        <f t="shared" si="299"/>
        <v>0</v>
      </c>
      <c r="H488" s="222">
        <f t="shared" si="299"/>
        <v>0</v>
      </c>
      <c r="I488" s="256">
        <f t="shared" ref="I488:J488" si="304">I496+I504+I512+I528</f>
        <v>0</v>
      </c>
      <c r="J488" s="222">
        <f t="shared" si="304"/>
        <v>0</v>
      </c>
    </row>
    <row r="489" spans="1:10" ht="30">
      <c r="A489" s="342"/>
      <c r="B489" s="326"/>
      <c r="C489" s="205" t="s">
        <v>405</v>
      </c>
      <c r="D489" s="207">
        <f>SUM(E489:J489)</f>
        <v>0</v>
      </c>
      <c r="E489" s="222">
        <f t="shared" si="299"/>
        <v>0</v>
      </c>
      <c r="F489" s="222">
        <f t="shared" si="299"/>
        <v>0</v>
      </c>
      <c r="G489" s="222">
        <f t="shared" si="299"/>
        <v>0</v>
      </c>
      <c r="H489" s="222">
        <f t="shared" si="299"/>
        <v>0</v>
      </c>
      <c r="I489" s="256">
        <f t="shared" ref="I489:J489" si="305">I497+I505+I513+I529</f>
        <v>0</v>
      </c>
      <c r="J489" s="222">
        <f t="shared" si="305"/>
        <v>0</v>
      </c>
    </row>
    <row r="490" spans="1:10" ht="28.5">
      <c r="A490" s="340" t="s">
        <v>193</v>
      </c>
      <c r="B490" s="324" t="s">
        <v>120</v>
      </c>
      <c r="C490" s="206" t="s">
        <v>319</v>
      </c>
      <c r="D490" s="207">
        <f>SUM(D491:D497)</f>
        <v>10690</v>
      </c>
      <c r="E490" s="207">
        <f t="shared" ref="E490" si="306">SUM(E491:E497)</f>
        <v>0</v>
      </c>
      <c r="F490" s="207">
        <f t="shared" ref="F490" si="307">SUM(F491:F497)</f>
        <v>0</v>
      </c>
      <c r="G490" s="207">
        <f t="shared" ref="G490:J490" si="308">SUM(G491:G497)</f>
        <v>10690</v>
      </c>
      <c r="H490" s="207">
        <f t="shared" si="308"/>
        <v>0</v>
      </c>
      <c r="I490" s="252">
        <f t="shared" ref="I490" si="309">SUM(I491:I497)</f>
        <v>0</v>
      </c>
      <c r="J490" s="207">
        <f t="shared" si="308"/>
        <v>0</v>
      </c>
    </row>
    <row r="491" spans="1:10">
      <c r="A491" s="341"/>
      <c r="B491" s="325"/>
      <c r="C491" s="205" t="s">
        <v>11</v>
      </c>
      <c r="D491" s="222">
        <f>SUM(E491:G491)</f>
        <v>10690</v>
      </c>
      <c r="E491" s="222">
        <v>0</v>
      </c>
      <c r="F491" s="222">
        <v>0</v>
      </c>
      <c r="G491" s="222">
        <v>10690</v>
      </c>
      <c r="H491" s="222">
        <v>0</v>
      </c>
      <c r="I491" s="256">
        <v>0</v>
      </c>
      <c r="J491" s="222">
        <v>0</v>
      </c>
    </row>
    <row r="492" spans="1:10">
      <c r="A492" s="341"/>
      <c r="B492" s="325"/>
      <c r="C492" s="205" t="s">
        <v>12</v>
      </c>
      <c r="D492" s="222">
        <f t="shared" ref="D492:D497" si="310">SUM(E492:G492)</f>
        <v>0</v>
      </c>
      <c r="E492" s="222">
        <v>0</v>
      </c>
      <c r="F492" s="222">
        <v>0</v>
      </c>
      <c r="G492" s="222">
        <v>0</v>
      </c>
      <c r="H492" s="222">
        <v>0</v>
      </c>
      <c r="I492" s="256">
        <v>0</v>
      </c>
      <c r="J492" s="222">
        <v>0</v>
      </c>
    </row>
    <row r="493" spans="1:10">
      <c r="A493" s="341"/>
      <c r="B493" s="325"/>
      <c r="C493" s="205" t="s">
        <v>13</v>
      </c>
      <c r="D493" s="222">
        <f t="shared" si="310"/>
        <v>0</v>
      </c>
      <c r="E493" s="222">
        <v>0</v>
      </c>
      <c r="F493" s="222">
        <v>0</v>
      </c>
      <c r="G493" s="222">
        <v>0</v>
      </c>
      <c r="H493" s="222">
        <v>0</v>
      </c>
      <c r="I493" s="256">
        <v>0</v>
      </c>
      <c r="J493" s="222">
        <v>0</v>
      </c>
    </row>
    <row r="494" spans="1:10" ht="22.5" customHeight="1">
      <c r="A494" s="341"/>
      <c r="B494" s="325"/>
      <c r="C494" s="205" t="s">
        <v>14</v>
      </c>
      <c r="D494" s="222">
        <f t="shared" si="310"/>
        <v>0</v>
      </c>
      <c r="E494" s="222">
        <v>0</v>
      </c>
      <c r="F494" s="222">
        <v>0</v>
      </c>
      <c r="G494" s="222">
        <v>0</v>
      </c>
      <c r="H494" s="222">
        <v>0</v>
      </c>
      <c r="I494" s="256">
        <v>0</v>
      </c>
      <c r="J494" s="222">
        <v>0</v>
      </c>
    </row>
    <row r="495" spans="1:10" ht="18.75" customHeight="1">
      <c r="A495" s="341"/>
      <c r="B495" s="325"/>
      <c r="C495" s="205" t="s">
        <v>15</v>
      </c>
      <c r="D495" s="222">
        <f t="shared" si="310"/>
        <v>0</v>
      </c>
      <c r="E495" s="222">
        <v>0</v>
      </c>
      <c r="F495" s="222">
        <v>0</v>
      </c>
      <c r="G495" s="222">
        <v>0</v>
      </c>
      <c r="H495" s="222">
        <v>0</v>
      </c>
      <c r="I495" s="256">
        <v>0</v>
      </c>
      <c r="J495" s="222">
        <v>0</v>
      </c>
    </row>
    <row r="496" spans="1:10" ht="30">
      <c r="A496" s="341"/>
      <c r="B496" s="325"/>
      <c r="C496" s="205" t="s">
        <v>404</v>
      </c>
      <c r="D496" s="222">
        <f t="shared" si="310"/>
        <v>0</v>
      </c>
      <c r="E496" s="222">
        <v>0</v>
      </c>
      <c r="F496" s="222">
        <v>0</v>
      </c>
      <c r="G496" s="222">
        <v>0</v>
      </c>
      <c r="H496" s="222">
        <v>0</v>
      </c>
      <c r="I496" s="256">
        <v>0</v>
      </c>
      <c r="J496" s="222">
        <v>0</v>
      </c>
    </row>
    <row r="497" spans="1:10" ht="30">
      <c r="A497" s="342"/>
      <c r="B497" s="326"/>
      <c r="C497" s="205" t="s">
        <v>405</v>
      </c>
      <c r="D497" s="222">
        <f t="shared" si="310"/>
        <v>0</v>
      </c>
      <c r="E497" s="222">
        <v>0</v>
      </c>
      <c r="F497" s="222">
        <v>0</v>
      </c>
      <c r="G497" s="222">
        <v>0</v>
      </c>
      <c r="H497" s="222">
        <v>0</v>
      </c>
      <c r="I497" s="256">
        <v>0</v>
      </c>
      <c r="J497" s="222">
        <v>0</v>
      </c>
    </row>
    <row r="498" spans="1:10" ht="28.5">
      <c r="A498" s="340" t="s">
        <v>194</v>
      </c>
      <c r="B498" s="324" t="s">
        <v>121</v>
      </c>
      <c r="C498" s="206" t="s">
        <v>319</v>
      </c>
      <c r="D498" s="207">
        <f>SUM(D499:D505)</f>
        <v>479.29999999999995</v>
      </c>
      <c r="E498" s="207">
        <f t="shared" ref="E498" si="311">SUM(E499:E505)</f>
        <v>382.09999999999997</v>
      </c>
      <c r="F498" s="207">
        <f t="shared" ref="F498" si="312">SUM(F499:F505)</f>
        <v>0</v>
      </c>
      <c r="G498" s="207">
        <f t="shared" ref="G498:J498" si="313">SUM(G499:G505)</f>
        <v>0</v>
      </c>
      <c r="H498" s="207">
        <f t="shared" si="313"/>
        <v>97.2</v>
      </c>
      <c r="I498" s="252">
        <f t="shared" ref="I498" si="314">SUM(I499:I505)</f>
        <v>0</v>
      </c>
      <c r="J498" s="207">
        <f t="shared" si="313"/>
        <v>0</v>
      </c>
    </row>
    <row r="499" spans="1:10">
      <c r="A499" s="341"/>
      <c r="B499" s="325"/>
      <c r="C499" s="205" t="s">
        <v>11</v>
      </c>
      <c r="D499" s="222">
        <f>SUM(E499:G499)</f>
        <v>182.2</v>
      </c>
      <c r="E499" s="222">
        <v>182.2</v>
      </c>
      <c r="F499" s="227">
        <v>0</v>
      </c>
      <c r="G499" s="227">
        <v>0</v>
      </c>
      <c r="H499" s="222">
        <v>0</v>
      </c>
      <c r="I499" s="256">
        <v>0</v>
      </c>
      <c r="J499" s="222">
        <v>0</v>
      </c>
    </row>
    <row r="500" spans="1:10">
      <c r="A500" s="341"/>
      <c r="B500" s="325"/>
      <c r="C500" s="205" t="s">
        <v>12</v>
      </c>
      <c r="D500" s="222">
        <f t="shared" ref="D500:D505" si="315">SUM(E500:G500)</f>
        <v>129.6</v>
      </c>
      <c r="E500" s="222">
        <v>129.6</v>
      </c>
      <c r="F500" s="227">
        <v>0</v>
      </c>
      <c r="G500" s="227">
        <v>0</v>
      </c>
      <c r="H500" s="222">
        <v>0</v>
      </c>
      <c r="I500" s="256">
        <v>0</v>
      </c>
      <c r="J500" s="222">
        <v>0</v>
      </c>
    </row>
    <row r="501" spans="1:10">
      <c r="A501" s="341"/>
      <c r="B501" s="325"/>
      <c r="C501" s="205" t="s">
        <v>13</v>
      </c>
      <c r="D501" s="222">
        <f t="shared" si="315"/>
        <v>70.3</v>
      </c>
      <c r="E501" s="222">
        <v>70.3</v>
      </c>
      <c r="F501" s="227">
        <v>0</v>
      </c>
      <c r="G501" s="227">
        <v>0</v>
      </c>
      <c r="H501" s="222">
        <v>0</v>
      </c>
      <c r="I501" s="256">
        <v>0</v>
      </c>
      <c r="J501" s="222">
        <v>0</v>
      </c>
    </row>
    <row r="502" spans="1:10">
      <c r="A502" s="341"/>
      <c r="B502" s="325"/>
      <c r="C502" s="205" t="s">
        <v>14</v>
      </c>
      <c r="D502" s="222">
        <f>SUM(E502:J502)</f>
        <v>97.2</v>
      </c>
      <c r="E502" s="222">
        <v>0</v>
      </c>
      <c r="F502" s="227">
        <v>0</v>
      </c>
      <c r="G502" s="227">
        <v>0</v>
      </c>
      <c r="H502" s="222">
        <v>97.2</v>
      </c>
      <c r="I502" s="256">
        <v>0</v>
      </c>
      <c r="J502" s="222">
        <v>0</v>
      </c>
    </row>
    <row r="503" spans="1:10">
      <c r="A503" s="341"/>
      <c r="B503" s="325"/>
      <c r="C503" s="206" t="s">
        <v>15</v>
      </c>
      <c r="D503" s="207">
        <f t="shared" si="315"/>
        <v>0</v>
      </c>
      <c r="E503" s="207">
        <v>0</v>
      </c>
      <c r="F503" s="228">
        <v>0</v>
      </c>
      <c r="G503" s="228">
        <v>0</v>
      </c>
      <c r="H503" s="207">
        <v>0</v>
      </c>
      <c r="I503" s="252">
        <v>0</v>
      </c>
      <c r="J503" s="207">
        <v>0</v>
      </c>
    </row>
    <row r="504" spans="1:10" ht="30">
      <c r="A504" s="341"/>
      <c r="B504" s="325"/>
      <c r="C504" s="205" t="s">
        <v>404</v>
      </c>
      <c r="D504" s="222">
        <f t="shared" si="315"/>
        <v>0</v>
      </c>
      <c r="E504" s="222">
        <v>0</v>
      </c>
      <c r="F504" s="227">
        <v>0</v>
      </c>
      <c r="G504" s="227">
        <v>0</v>
      </c>
      <c r="H504" s="222">
        <v>0</v>
      </c>
      <c r="I504" s="256">
        <v>0</v>
      </c>
      <c r="J504" s="222">
        <v>0</v>
      </c>
    </row>
    <row r="505" spans="1:10" ht="30">
      <c r="A505" s="342"/>
      <c r="B505" s="326"/>
      <c r="C505" s="205" t="s">
        <v>405</v>
      </c>
      <c r="D505" s="222">
        <f t="shared" si="315"/>
        <v>0</v>
      </c>
      <c r="E505" s="222">
        <v>0</v>
      </c>
      <c r="F505" s="227">
        <v>0</v>
      </c>
      <c r="G505" s="227">
        <v>0</v>
      </c>
      <c r="H505" s="222">
        <v>0</v>
      </c>
      <c r="I505" s="256">
        <v>0</v>
      </c>
      <c r="J505" s="222">
        <v>0</v>
      </c>
    </row>
    <row r="506" spans="1:10" ht="28.5">
      <c r="A506" s="340" t="s">
        <v>195</v>
      </c>
      <c r="B506" s="324" t="s">
        <v>122</v>
      </c>
      <c r="C506" s="206" t="s">
        <v>319</v>
      </c>
      <c r="D506" s="207">
        <f>SUM(D507:D513)</f>
        <v>6.5</v>
      </c>
      <c r="E506" s="207">
        <f t="shared" ref="E506" si="316">SUM(E507:E513)</f>
        <v>6.5</v>
      </c>
      <c r="F506" s="207">
        <f t="shared" ref="F506" si="317">SUM(F507:F513)</f>
        <v>0</v>
      </c>
      <c r="G506" s="207">
        <f t="shared" ref="G506:J506" si="318">SUM(G507:G513)</f>
        <v>0</v>
      </c>
      <c r="H506" s="207">
        <f t="shared" si="318"/>
        <v>10000</v>
      </c>
      <c r="I506" s="252">
        <f t="shared" ref="I506" si="319">SUM(I507:I513)</f>
        <v>0</v>
      </c>
      <c r="J506" s="207">
        <f t="shared" si="318"/>
        <v>0</v>
      </c>
    </row>
    <row r="507" spans="1:10">
      <c r="A507" s="341"/>
      <c r="B507" s="325"/>
      <c r="C507" s="205" t="s">
        <v>11</v>
      </c>
      <c r="D507" s="222">
        <f>SUM(E507:G507)</f>
        <v>0</v>
      </c>
      <c r="E507" s="222">
        <v>0</v>
      </c>
      <c r="F507" s="227">
        <v>0</v>
      </c>
      <c r="G507" s="227">
        <v>0</v>
      </c>
      <c r="H507" s="222">
        <v>0</v>
      </c>
      <c r="I507" s="256">
        <v>0</v>
      </c>
      <c r="J507" s="222">
        <v>0</v>
      </c>
    </row>
    <row r="508" spans="1:10">
      <c r="A508" s="341"/>
      <c r="B508" s="325"/>
      <c r="C508" s="205" t="s">
        <v>12</v>
      </c>
      <c r="D508" s="222">
        <f t="shared" ref="D508:D513" si="320">SUM(E508:G508)</f>
        <v>6.5</v>
      </c>
      <c r="E508" s="222">
        <v>6.5</v>
      </c>
      <c r="F508" s="227">
        <v>0</v>
      </c>
      <c r="G508" s="227">
        <v>0</v>
      </c>
      <c r="H508" s="222">
        <v>0</v>
      </c>
      <c r="I508" s="256">
        <v>0</v>
      </c>
      <c r="J508" s="222">
        <v>0</v>
      </c>
    </row>
    <row r="509" spans="1:10">
      <c r="A509" s="341"/>
      <c r="B509" s="325"/>
      <c r="C509" s="205" t="s">
        <v>13</v>
      </c>
      <c r="D509" s="222">
        <f t="shared" si="320"/>
        <v>0</v>
      </c>
      <c r="E509" s="222">
        <v>0</v>
      </c>
      <c r="F509" s="227">
        <v>0</v>
      </c>
      <c r="G509" s="227">
        <v>0</v>
      </c>
      <c r="H509" s="222">
        <v>0</v>
      </c>
      <c r="I509" s="256">
        <v>0</v>
      </c>
      <c r="J509" s="222">
        <v>0</v>
      </c>
    </row>
    <row r="510" spans="1:10">
      <c r="A510" s="341"/>
      <c r="B510" s="325"/>
      <c r="C510" s="205" t="s">
        <v>14</v>
      </c>
      <c r="D510" s="222">
        <f t="shared" si="320"/>
        <v>0</v>
      </c>
      <c r="E510" s="222">
        <v>0</v>
      </c>
      <c r="F510" s="227">
        <v>0</v>
      </c>
      <c r="G510" s="227">
        <v>0</v>
      </c>
      <c r="H510" s="222">
        <v>10000</v>
      </c>
      <c r="I510" s="256">
        <v>0</v>
      </c>
      <c r="J510" s="222">
        <v>0</v>
      </c>
    </row>
    <row r="511" spans="1:10">
      <c r="A511" s="341"/>
      <c r="B511" s="325"/>
      <c r="C511" s="206" t="s">
        <v>15</v>
      </c>
      <c r="D511" s="207">
        <f t="shared" si="320"/>
        <v>0</v>
      </c>
      <c r="E511" s="207">
        <v>0</v>
      </c>
      <c r="F511" s="228">
        <v>0</v>
      </c>
      <c r="G511" s="228">
        <v>0</v>
      </c>
      <c r="H511" s="207">
        <v>0</v>
      </c>
      <c r="I511" s="252">
        <v>0</v>
      </c>
      <c r="J511" s="207">
        <v>0</v>
      </c>
    </row>
    <row r="512" spans="1:10" ht="30">
      <c r="A512" s="341"/>
      <c r="B512" s="325"/>
      <c r="C512" s="205" t="s">
        <v>404</v>
      </c>
      <c r="D512" s="222">
        <f t="shared" si="320"/>
        <v>0</v>
      </c>
      <c r="E512" s="222">
        <v>0</v>
      </c>
      <c r="F512" s="227">
        <v>0</v>
      </c>
      <c r="G512" s="227">
        <v>0</v>
      </c>
      <c r="H512" s="222">
        <v>0</v>
      </c>
      <c r="I512" s="256">
        <v>0</v>
      </c>
      <c r="J512" s="222">
        <v>0</v>
      </c>
    </row>
    <row r="513" spans="1:10" ht="30">
      <c r="A513" s="342"/>
      <c r="B513" s="326"/>
      <c r="C513" s="205" t="s">
        <v>405</v>
      </c>
      <c r="D513" s="222">
        <f t="shared" si="320"/>
        <v>0</v>
      </c>
      <c r="E513" s="222">
        <v>0</v>
      </c>
      <c r="F513" s="227">
        <v>0</v>
      </c>
      <c r="G513" s="227">
        <v>0</v>
      </c>
      <c r="H513" s="222">
        <v>0</v>
      </c>
      <c r="I513" s="256">
        <v>0</v>
      </c>
      <c r="J513" s="222">
        <v>0</v>
      </c>
    </row>
    <row r="514" spans="1:10" ht="37.5" customHeight="1">
      <c r="A514" s="340" t="s">
        <v>123</v>
      </c>
      <c r="B514" s="324" t="s">
        <v>124</v>
      </c>
      <c r="C514" s="206" t="s">
        <v>319</v>
      </c>
      <c r="D514" s="207">
        <f>SUM(D515:D521)</f>
        <v>43.3</v>
      </c>
      <c r="E514" s="207">
        <f t="shared" ref="E514:J514" si="321">SUM(E515:E521)</f>
        <v>43.3</v>
      </c>
      <c r="F514" s="207">
        <f t="shared" si="321"/>
        <v>0</v>
      </c>
      <c r="G514" s="207">
        <f t="shared" si="321"/>
        <v>0</v>
      </c>
      <c r="H514" s="207">
        <f t="shared" si="321"/>
        <v>0</v>
      </c>
      <c r="I514" s="252">
        <f t="shared" ref="I514" si="322">SUM(I515:I521)</f>
        <v>0</v>
      </c>
      <c r="J514" s="207">
        <f t="shared" si="321"/>
        <v>0</v>
      </c>
    </row>
    <row r="515" spans="1:10" ht="31.5" customHeight="1">
      <c r="A515" s="341"/>
      <c r="B515" s="325"/>
      <c r="C515" s="205" t="s">
        <v>11</v>
      </c>
      <c r="D515" s="222">
        <f>SUM(E515:G515)</f>
        <v>43.3</v>
      </c>
      <c r="E515" s="222">
        <v>43.3</v>
      </c>
      <c r="F515" s="227">
        <v>0</v>
      </c>
      <c r="G515" s="227">
        <v>0</v>
      </c>
      <c r="H515" s="222">
        <v>0</v>
      </c>
      <c r="I515" s="256">
        <v>0</v>
      </c>
      <c r="J515" s="222">
        <v>0</v>
      </c>
    </row>
    <row r="516" spans="1:10" ht="30" customHeight="1">
      <c r="A516" s="341"/>
      <c r="B516" s="325"/>
      <c r="C516" s="205" t="s">
        <v>12</v>
      </c>
      <c r="D516" s="222">
        <f t="shared" ref="D516" si="323">SUM(E516:G516)</f>
        <v>0</v>
      </c>
      <c r="E516" s="222">
        <v>0</v>
      </c>
      <c r="F516" s="227">
        <v>0</v>
      </c>
      <c r="G516" s="227">
        <v>0</v>
      </c>
      <c r="H516" s="222">
        <v>0</v>
      </c>
      <c r="I516" s="256">
        <v>0</v>
      </c>
      <c r="J516" s="222">
        <v>0</v>
      </c>
    </row>
    <row r="517" spans="1:10" ht="26.25" customHeight="1">
      <c r="A517" s="341"/>
      <c r="B517" s="325"/>
      <c r="C517" s="205" t="s">
        <v>13</v>
      </c>
      <c r="D517" s="222">
        <f>SUM(E517:G517)</f>
        <v>0</v>
      </c>
      <c r="E517" s="222">
        <v>0</v>
      </c>
      <c r="F517" s="227">
        <v>0</v>
      </c>
      <c r="G517" s="227">
        <v>0</v>
      </c>
      <c r="H517" s="222">
        <v>0</v>
      </c>
      <c r="I517" s="256">
        <v>0</v>
      </c>
      <c r="J517" s="222">
        <v>0</v>
      </c>
    </row>
    <row r="518" spans="1:10" ht="30" customHeight="1">
      <c r="A518" s="341"/>
      <c r="B518" s="325"/>
      <c r="C518" s="205" t="s">
        <v>14</v>
      </c>
      <c r="D518" s="222">
        <f t="shared" ref="D518:D521" si="324">SUM(E518:G518)</f>
        <v>0</v>
      </c>
      <c r="E518" s="222">
        <v>0</v>
      </c>
      <c r="F518" s="227">
        <v>0</v>
      </c>
      <c r="G518" s="227">
        <v>0</v>
      </c>
      <c r="H518" s="222">
        <v>0</v>
      </c>
      <c r="I518" s="256">
        <v>0</v>
      </c>
      <c r="J518" s="222">
        <v>0</v>
      </c>
    </row>
    <row r="519" spans="1:10" ht="24.75" customHeight="1">
      <c r="A519" s="341"/>
      <c r="B519" s="325"/>
      <c r="C519" s="206" t="s">
        <v>15</v>
      </c>
      <c r="D519" s="207">
        <f t="shared" si="324"/>
        <v>0</v>
      </c>
      <c r="E519" s="207">
        <v>0</v>
      </c>
      <c r="F519" s="228">
        <v>0</v>
      </c>
      <c r="G519" s="228">
        <v>0</v>
      </c>
      <c r="H519" s="207">
        <v>0</v>
      </c>
      <c r="I519" s="252">
        <v>0</v>
      </c>
      <c r="J519" s="207">
        <v>0</v>
      </c>
    </row>
    <row r="520" spans="1:10" ht="27" customHeight="1">
      <c r="A520" s="341"/>
      <c r="B520" s="325"/>
      <c r="C520" s="205" t="s">
        <v>404</v>
      </c>
      <c r="D520" s="222">
        <f t="shared" si="324"/>
        <v>0</v>
      </c>
      <c r="E520" s="222">
        <v>0</v>
      </c>
      <c r="F520" s="227">
        <v>0</v>
      </c>
      <c r="G520" s="227">
        <v>0</v>
      </c>
      <c r="H520" s="222">
        <v>0</v>
      </c>
      <c r="I520" s="256">
        <v>0</v>
      </c>
      <c r="J520" s="222">
        <v>0</v>
      </c>
    </row>
    <row r="521" spans="1:10" ht="26.25" customHeight="1">
      <c r="A521" s="342"/>
      <c r="B521" s="326"/>
      <c r="C521" s="205" t="s">
        <v>405</v>
      </c>
      <c r="D521" s="222">
        <f t="shared" si="324"/>
        <v>0</v>
      </c>
      <c r="E521" s="222">
        <v>0</v>
      </c>
      <c r="F521" s="227">
        <v>0</v>
      </c>
      <c r="G521" s="227">
        <v>0</v>
      </c>
      <c r="H521" s="222">
        <v>0</v>
      </c>
      <c r="I521" s="256">
        <v>0</v>
      </c>
      <c r="J521" s="222">
        <v>0</v>
      </c>
    </row>
    <row r="522" spans="1:10" ht="28.5">
      <c r="A522" s="340" t="s">
        <v>829</v>
      </c>
      <c r="B522" s="324" t="s">
        <v>599</v>
      </c>
      <c r="C522" s="206" t="s">
        <v>319</v>
      </c>
      <c r="D522" s="207">
        <f>SUM(D523:D529)</f>
        <v>0</v>
      </c>
      <c r="E522" s="207">
        <f>SUM(E523:E529)</f>
        <v>0</v>
      </c>
      <c r="F522" s="207">
        <f>SUM(F523:F529)</f>
        <v>0</v>
      </c>
      <c r="G522" s="207">
        <f>SUM(G523:G529)</f>
        <v>0</v>
      </c>
      <c r="H522" s="207">
        <f t="shared" ref="H522:J522" si="325">SUM(H523:H529)</f>
        <v>0</v>
      </c>
      <c r="I522" s="252">
        <f t="shared" ref="I522" si="326">SUM(I523:I529)</f>
        <v>0</v>
      </c>
      <c r="J522" s="207">
        <f t="shared" si="325"/>
        <v>0</v>
      </c>
    </row>
    <row r="523" spans="1:10">
      <c r="A523" s="319"/>
      <c r="B523" s="338"/>
      <c r="C523" s="205" t="s">
        <v>11</v>
      </c>
      <c r="D523" s="222">
        <f>E523+F523+G523+H523+J523</f>
        <v>0</v>
      </c>
      <c r="E523" s="227">
        <v>0</v>
      </c>
      <c r="F523" s="227">
        <v>0</v>
      </c>
      <c r="G523" s="227">
        <v>0</v>
      </c>
      <c r="H523" s="222">
        <v>0</v>
      </c>
      <c r="I523" s="256">
        <v>0</v>
      </c>
      <c r="J523" s="222">
        <v>0</v>
      </c>
    </row>
    <row r="524" spans="1:10">
      <c r="A524" s="319"/>
      <c r="B524" s="338"/>
      <c r="C524" s="205" t="s">
        <v>12</v>
      </c>
      <c r="D524" s="222">
        <f t="shared" ref="D524:D529" si="327">E524+F524+G524+H524+J524</f>
        <v>0</v>
      </c>
      <c r="E524" s="227">
        <v>0</v>
      </c>
      <c r="F524" s="227">
        <v>0</v>
      </c>
      <c r="G524" s="227">
        <v>0</v>
      </c>
      <c r="H524" s="222">
        <v>0</v>
      </c>
      <c r="I524" s="256">
        <v>0</v>
      </c>
      <c r="J524" s="222">
        <v>0</v>
      </c>
    </row>
    <row r="525" spans="1:10">
      <c r="A525" s="319"/>
      <c r="B525" s="338"/>
      <c r="C525" s="205" t="s">
        <v>13</v>
      </c>
      <c r="D525" s="222">
        <f t="shared" si="327"/>
        <v>0</v>
      </c>
      <c r="E525" s="227">
        <v>0</v>
      </c>
      <c r="F525" s="227">
        <v>0</v>
      </c>
      <c r="G525" s="227">
        <v>0</v>
      </c>
      <c r="H525" s="222">
        <v>0</v>
      </c>
      <c r="I525" s="256">
        <v>0</v>
      </c>
      <c r="J525" s="222">
        <v>0</v>
      </c>
    </row>
    <row r="526" spans="1:10" s="209" customFormat="1">
      <c r="A526" s="319"/>
      <c r="B526" s="338"/>
      <c r="C526" s="205" t="s">
        <v>14</v>
      </c>
      <c r="D526" s="222">
        <f t="shared" si="327"/>
        <v>0</v>
      </c>
      <c r="E526" s="227">
        <v>0</v>
      </c>
      <c r="F526" s="227">
        <v>0</v>
      </c>
      <c r="G526" s="227">
        <v>0</v>
      </c>
      <c r="H526" s="222">
        <v>0</v>
      </c>
      <c r="I526" s="256">
        <v>0</v>
      </c>
      <c r="J526" s="222">
        <v>0</v>
      </c>
    </row>
    <row r="527" spans="1:10">
      <c r="A527" s="319"/>
      <c r="B527" s="338"/>
      <c r="C527" s="206" t="s">
        <v>15</v>
      </c>
      <c r="D527" s="207">
        <f t="shared" si="327"/>
        <v>0</v>
      </c>
      <c r="E527" s="228">
        <v>0</v>
      </c>
      <c r="F527" s="228">
        <v>0</v>
      </c>
      <c r="G527" s="228">
        <v>0</v>
      </c>
      <c r="H527" s="207">
        <v>0</v>
      </c>
      <c r="I527" s="252">
        <v>0</v>
      </c>
      <c r="J527" s="207">
        <v>0</v>
      </c>
    </row>
    <row r="528" spans="1:10" ht="30">
      <c r="A528" s="319"/>
      <c r="B528" s="338"/>
      <c r="C528" s="205" t="s">
        <v>404</v>
      </c>
      <c r="D528" s="222">
        <f t="shared" si="327"/>
        <v>0</v>
      </c>
      <c r="E528" s="227">
        <v>0</v>
      </c>
      <c r="F528" s="227">
        <v>0</v>
      </c>
      <c r="G528" s="227">
        <v>0</v>
      </c>
      <c r="H528" s="222">
        <v>0</v>
      </c>
      <c r="I528" s="256">
        <v>0</v>
      </c>
      <c r="J528" s="222">
        <v>0</v>
      </c>
    </row>
    <row r="529" spans="1:15" ht="30">
      <c r="A529" s="320"/>
      <c r="B529" s="339"/>
      <c r="C529" s="205" t="s">
        <v>405</v>
      </c>
      <c r="D529" s="222">
        <f t="shared" si="327"/>
        <v>0</v>
      </c>
      <c r="E529" s="227">
        <v>0</v>
      </c>
      <c r="F529" s="227">
        <v>0</v>
      </c>
      <c r="G529" s="227">
        <v>0</v>
      </c>
      <c r="H529" s="222">
        <v>0</v>
      </c>
      <c r="I529" s="256">
        <v>0</v>
      </c>
      <c r="J529" s="222">
        <v>0</v>
      </c>
    </row>
    <row r="530" spans="1:15" ht="28.5">
      <c r="A530" s="318" t="s">
        <v>839</v>
      </c>
      <c r="B530" s="324" t="s">
        <v>840</v>
      </c>
      <c r="C530" s="206" t="s">
        <v>319</v>
      </c>
      <c r="D530" s="207">
        <f>SUM(D531:D537)</f>
        <v>228.6</v>
      </c>
      <c r="E530" s="228">
        <f>SUM(E531:E537)</f>
        <v>0</v>
      </c>
      <c r="F530" s="228">
        <f>SUM(F531:F537)</f>
        <v>0</v>
      </c>
      <c r="G530" s="228">
        <f>SUM(G531:G537)</f>
        <v>0</v>
      </c>
      <c r="H530" s="207">
        <f t="shared" ref="H530:J530" si="328">SUM(H531:H537)</f>
        <v>228.6</v>
      </c>
      <c r="I530" s="252">
        <f t="shared" ref="I530" si="329">SUM(I531:I537)</f>
        <v>0</v>
      </c>
      <c r="J530" s="207">
        <f t="shared" si="328"/>
        <v>0</v>
      </c>
    </row>
    <row r="531" spans="1:15">
      <c r="A531" s="319"/>
      <c r="B531" s="325"/>
      <c r="C531" s="205" t="s">
        <v>11</v>
      </c>
      <c r="D531" s="222">
        <f>E531+F531+G531+H531+J531</f>
        <v>0</v>
      </c>
      <c r="E531" s="227">
        <v>0</v>
      </c>
      <c r="F531" s="227">
        <v>0</v>
      </c>
      <c r="G531" s="227">
        <v>0</v>
      </c>
      <c r="H531" s="222">
        <v>0</v>
      </c>
      <c r="I531" s="256">
        <v>0</v>
      </c>
      <c r="J531" s="222">
        <v>0</v>
      </c>
    </row>
    <row r="532" spans="1:15">
      <c r="A532" s="319"/>
      <c r="B532" s="325"/>
      <c r="C532" s="205" t="s">
        <v>12</v>
      </c>
      <c r="D532" s="222">
        <f t="shared" ref="D532:D537" si="330">E532+F532+G532+H532+J532</f>
        <v>0</v>
      </c>
      <c r="E532" s="227">
        <v>0</v>
      </c>
      <c r="F532" s="227">
        <v>0</v>
      </c>
      <c r="G532" s="227">
        <v>0</v>
      </c>
      <c r="H532" s="222">
        <v>0</v>
      </c>
      <c r="I532" s="256">
        <v>0</v>
      </c>
      <c r="J532" s="222">
        <v>0</v>
      </c>
    </row>
    <row r="533" spans="1:15">
      <c r="A533" s="319"/>
      <c r="B533" s="325"/>
      <c r="C533" s="205" t="s">
        <v>13</v>
      </c>
      <c r="D533" s="222">
        <f t="shared" si="330"/>
        <v>0</v>
      </c>
      <c r="E533" s="227">
        <v>0</v>
      </c>
      <c r="F533" s="227">
        <v>0</v>
      </c>
      <c r="G533" s="227">
        <v>0</v>
      </c>
      <c r="H533" s="222">
        <v>0</v>
      </c>
      <c r="I533" s="256">
        <v>0</v>
      </c>
      <c r="J533" s="222">
        <v>0</v>
      </c>
    </row>
    <row r="534" spans="1:15">
      <c r="A534" s="319"/>
      <c r="B534" s="325"/>
      <c r="C534" s="205" t="s">
        <v>14</v>
      </c>
      <c r="D534" s="222">
        <f t="shared" si="330"/>
        <v>228.6</v>
      </c>
      <c r="E534" s="227">
        <v>0</v>
      </c>
      <c r="F534" s="227">
        <v>0</v>
      </c>
      <c r="G534" s="227">
        <v>0</v>
      </c>
      <c r="H534" s="222">
        <v>228.6</v>
      </c>
      <c r="I534" s="256">
        <v>0</v>
      </c>
      <c r="J534" s="222">
        <v>0</v>
      </c>
    </row>
    <row r="535" spans="1:15">
      <c r="A535" s="319"/>
      <c r="B535" s="325"/>
      <c r="C535" s="206" t="s">
        <v>15</v>
      </c>
      <c r="D535" s="207">
        <f t="shared" si="330"/>
        <v>0</v>
      </c>
      <c r="E535" s="228">
        <v>0</v>
      </c>
      <c r="F535" s="228">
        <v>0</v>
      </c>
      <c r="G535" s="228">
        <v>0</v>
      </c>
      <c r="H535" s="207">
        <v>0</v>
      </c>
      <c r="I535" s="252">
        <v>0</v>
      </c>
      <c r="J535" s="207">
        <v>0</v>
      </c>
    </row>
    <row r="536" spans="1:15" ht="30">
      <c r="A536" s="319"/>
      <c r="B536" s="325"/>
      <c r="C536" s="205" t="s">
        <v>404</v>
      </c>
      <c r="D536" s="222">
        <f t="shared" si="330"/>
        <v>0</v>
      </c>
      <c r="E536" s="227">
        <v>0</v>
      </c>
      <c r="F536" s="227">
        <v>0</v>
      </c>
      <c r="G536" s="227">
        <v>0</v>
      </c>
      <c r="H536" s="222">
        <v>0</v>
      </c>
      <c r="I536" s="256">
        <v>0</v>
      </c>
      <c r="J536" s="222">
        <v>0</v>
      </c>
    </row>
    <row r="537" spans="1:15" ht="30">
      <c r="A537" s="320"/>
      <c r="B537" s="326"/>
      <c r="C537" s="205" t="s">
        <v>405</v>
      </c>
      <c r="D537" s="222">
        <f t="shared" si="330"/>
        <v>0</v>
      </c>
      <c r="E537" s="227">
        <v>0</v>
      </c>
      <c r="F537" s="227">
        <v>0</v>
      </c>
      <c r="G537" s="227">
        <v>0</v>
      </c>
      <c r="H537" s="222">
        <v>0</v>
      </c>
      <c r="I537" s="256">
        <v>0</v>
      </c>
      <c r="J537" s="222">
        <v>0</v>
      </c>
    </row>
    <row r="538" spans="1:15" ht="31.5" customHeight="1">
      <c r="A538" s="340"/>
      <c r="B538" s="324" t="s">
        <v>125</v>
      </c>
      <c r="C538" s="206" t="s">
        <v>319</v>
      </c>
      <c r="D538" s="207">
        <f>SUM(D539:D545)</f>
        <v>809193.91999999993</v>
      </c>
      <c r="E538" s="207">
        <f t="shared" ref="E538" si="331">SUM(E539:E545)</f>
        <v>144292.20000000001</v>
      </c>
      <c r="F538" s="207">
        <f t="shared" ref="F538" si="332">SUM(F539:F545)</f>
        <v>319.10000000000002</v>
      </c>
      <c r="G538" s="207">
        <f t="shared" ref="G538:H538" si="333">SUM(G539:G545)</f>
        <v>167155</v>
      </c>
      <c r="H538" s="207">
        <f t="shared" si="333"/>
        <v>497427.62</v>
      </c>
      <c r="I538" s="252">
        <f>SUM(I539:I545)</f>
        <v>0</v>
      </c>
      <c r="J538" s="207">
        <f>SUM(J539:J545)</f>
        <v>0</v>
      </c>
    </row>
    <row r="539" spans="1:15">
      <c r="A539" s="341"/>
      <c r="B539" s="325"/>
      <c r="C539" s="205" t="s">
        <v>11</v>
      </c>
      <c r="D539" s="222">
        <f>SUM(E539:H539)</f>
        <v>80798</v>
      </c>
      <c r="E539" s="222">
        <v>45670.9</v>
      </c>
      <c r="F539" s="222">
        <v>319.10000000000002</v>
      </c>
      <c r="G539" s="222">
        <v>34808</v>
      </c>
      <c r="H539" s="222">
        <v>0</v>
      </c>
      <c r="I539" s="256">
        <v>0</v>
      </c>
      <c r="J539" s="222">
        <v>0</v>
      </c>
    </row>
    <row r="540" spans="1:15">
      <c r="A540" s="341"/>
      <c r="B540" s="325"/>
      <c r="C540" s="205" t="s">
        <v>12</v>
      </c>
      <c r="D540" s="222">
        <f t="shared" ref="D540:D545" si="334">SUM(E540:H540)</f>
        <v>109997.7</v>
      </c>
      <c r="E540" s="222">
        <f t="shared" ref="E540:J541" si="335">E11+E52+E93+E189+E239+E288+E345+E386+E459+E484+E205</f>
        <v>47558.1</v>
      </c>
      <c r="F540" s="222">
        <f t="shared" si="335"/>
        <v>0</v>
      </c>
      <c r="G540" s="222">
        <f t="shared" si="335"/>
        <v>62439.6</v>
      </c>
      <c r="H540" s="222">
        <f t="shared" si="335"/>
        <v>0</v>
      </c>
      <c r="I540" s="256">
        <f t="shared" ref="I540" si="336">I11+I52+I93+I189+I239+I288+I345+I386+I459+I484+I205</f>
        <v>0</v>
      </c>
      <c r="J540" s="222">
        <f t="shared" si="335"/>
        <v>0</v>
      </c>
    </row>
    <row r="541" spans="1:15">
      <c r="A541" s="341"/>
      <c r="B541" s="325"/>
      <c r="C541" s="205" t="s">
        <v>13</v>
      </c>
      <c r="D541" s="222">
        <f t="shared" si="334"/>
        <v>120490.6</v>
      </c>
      <c r="E541" s="222">
        <f t="shared" si="335"/>
        <v>50583.200000000004</v>
      </c>
      <c r="F541" s="222">
        <f t="shared" si="335"/>
        <v>0</v>
      </c>
      <c r="G541" s="222">
        <f t="shared" si="335"/>
        <v>69907.399999999994</v>
      </c>
      <c r="H541" s="222">
        <f t="shared" si="335"/>
        <v>0</v>
      </c>
      <c r="I541" s="256">
        <f t="shared" ref="I541" si="337">I12+I53+I94+I190+I240+I289+I346+I387+I460+I485+I206</f>
        <v>0</v>
      </c>
      <c r="J541" s="222">
        <f t="shared" si="335"/>
        <v>0</v>
      </c>
    </row>
    <row r="542" spans="1:15" s="102" customFormat="1">
      <c r="A542" s="341"/>
      <c r="B542" s="325"/>
      <c r="C542" s="205" t="s">
        <v>14</v>
      </c>
      <c r="D542" s="222">
        <f>SUM(E542:H542)</f>
        <v>159286.35999999999</v>
      </c>
      <c r="E542" s="222">
        <f>E13+E54+E95+E191+E241+E290+E347+E388+E461+E486+E207+E223</f>
        <v>480</v>
      </c>
      <c r="F542" s="222">
        <f t="shared" ref="F542:J542" si="338">F13+F54+F95+F191+F241+F290+F347+F388+F461+F486+F207+F223</f>
        <v>0</v>
      </c>
      <c r="G542" s="222">
        <f t="shared" si="338"/>
        <v>0</v>
      </c>
      <c r="H542" s="222">
        <f>H13+H54+H95+H191+H241+H290+H347+H388+H461+H486+H207+H223</f>
        <v>158806.35999999999</v>
      </c>
      <c r="I542" s="256">
        <f t="shared" ref="I542" si="339">I13+I54+I95+I191+I241+I290+I347+I388+I461+I486+I207+I223</f>
        <v>0</v>
      </c>
      <c r="J542" s="222">
        <f t="shared" si="338"/>
        <v>0</v>
      </c>
    </row>
    <row r="543" spans="1:15">
      <c r="A543" s="341"/>
      <c r="B543" s="325"/>
      <c r="C543" s="206" t="s">
        <v>15</v>
      </c>
      <c r="D543" s="207">
        <f t="shared" si="334"/>
        <v>160329.85999999999</v>
      </c>
      <c r="E543" s="207">
        <f>E14+E55+E96+E192+E242+E291+E348+E389+E462+E487+E208+E224</f>
        <v>0</v>
      </c>
      <c r="F543" s="207">
        <f t="shared" ref="F543:J545" si="340">F14+F55+F96+F192+F242+F291+F348+F389+F462+F487+F208+F224</f>
        <v>0</v>
      </c>
      <c r="G543" s="207">
        <f t="shared" si="340"/>
        <v>0</v>
      </c>
      <c r="H543" s="207">
        <f>H14+H55+H96+H192+H242+H291+H348+H389+H462+H487+H208+H224</f>
        <v>160329.85999999999</v>
      </c>
      <c r="I543" s="252">
        <f t="shared" ref="I543" si="341">I14+I55+I96+I192+I242+I291+I348+I389+I462+I487+I208+I224</f>
        <v>0</v>
      </c>
      <c r="J543" s="207">
        <f t="shared" si="340"/>
        <v>0</v>
      </c>
    </row>
    <row r="544" spans="1:15" ht="27" customHeight="1">
      <c r="A544" s="341"/>
      <c r="B544" s="325"/>
      <c r="C544" s="205" t="s">
        <v>404</v>
      </c>
      <c r="D544" s="222">
        <f t="shared" si="334"/>
        <v>87926.700000000012</v>
      </c>
      <c r="E544" s="222">
        <f>E15+E56+E97+E193+E243+E292+E349+E390+E463+E488+E209+E225</f>
        <v>0</v>
      </c>
      <c r="F544" s="222">
        <f t="shared" si="340"/>
        <v>0</v>
      </c>
      <c r="G544" s="222">
        <f t="shared" si="340"/>
        <v>0</v>
      </c>
      <c r="H544" s="222">
        <f t="shared" si="340"/>
        <v>87926.700000000012</v>
      </c>
      <c r="I544" s="256">
        <f t="shared" ref="I544" si="342">I15+I56+I97+I193+I243+I292+I349+I390+I463+I488+I209+I225</f>
        <v>0</v>
      </c>
      <c r="J544" s="222">
        <f t="shared" si="340"/>
        <v>0</v>
      </c>
      <c r="N544" s="231">
        <v>160329.9</v>
      </c>
      <c r="O544" s="231">
        <f>N544-D543</f>
        <v>4.0000000008149073E-2</v>
      </c>
    </row>
    <row r="545" spans="1:10" ht="28.5" customHeight="1">
      <c r="A545" s="342"/>
      <c r="B545" s="326"/>
      <c r="C545" s="205" t="s">
        <v>405</v>
      </c>
      <c r="D545" s="222">
        <f t="shared" si="334"/>
        <v>90364.700000000012</v>
      </c>
      <c r="E545" s="222">
        <f>E16+E57+E98+E194+E244+E293+E350+E391+E464+E489+E210+E226</f>
        <v>0</v>
      </c>
      <c r="F545" s="222">
        <f t="shared" si="340"/>
        <v>0</v>
      </c>
      <c r="G545" s="222">
        <f t="shared" si="340"/>
        <v>0</v>
      </c>
      <c r="H545" s="222">
        <f t="shared" si="340"/>
        <v>90364.700000000012</v>
      </c>
      <c r="I545" s="256">
        <f t="shared" ref="I545" si="343">I16+I57+I98+I194+I244+I293+I350+I391+I464+I489+I210+I226</f>
        <v>0</v>
      </c>
      <c r="J545" s="222">
        <f t="shared" si="340"/>
        <v>0</v>
      </c>
    </row>
    <row r="546" spans="1:10" ht="15" customHeight="1">
      <c r="A546" s="223"/>
      <c r="B546" s="321" t="s">
        <v>2</v>
      </c>
      <c r="C546" s="322"/>
      <c r="D546" s="322"/>
      <c r="E546" s="322"/>
      <c r="F546" s="322"/>
      <c r="G546" s="322"/>
      <c r="H546" s="323"/>
      <c r="I546" s="257"/>
      <c r="J546" s="224"/>
    </row>
    <row r="547" spans="1:10" ht="18" customHeight="1">
      <c r="A547" s="223">
        <v>10</v>
      </c>
      <c r="B547" s="321" t="s">
        <v>126</v>
      </c>
      <c r="C547" s="322"/>
      <c r="D547" s="322"/>
      <c r="E547" s="322"/>
      <c r="F547" s="322"/>
      <c r="G547" s="322"/>
      <c r="H547" s="323"/>
      <c r="I547" s="257"/>
      <c r="J547" s="224"/>
    </row>
    <row r="548" spans="1:10" ht="46.5" customHeight="1">
      <c r="A548" s="223"/>
      <c r="B548" s="224" t="s">
        <v>5</v>
      </c>
      <c r="C548" s="205" t="s">
        <v>11</v>
      </c>
      <c r="D548" s="222">
        <v>1554</v>
      </c>
      <c r="E548" s="222">
        <v>1554</v>
      </c>
      <c r="F548" s="222">
        <v>0</v>
      </c>
      <c r="G548" s="222">
        <v>0</v>
      </c>
      <c r="H548" s="222">
        <v>0</v>
      </c>
      <c r="I548" s="256">
        <v>0</v>
      </c>
      <c r="J548" s="222">
        <v>0</v>
      </c>
    </row>
    <row r="549" spans="1:10" ht="35.25" customHeight="1">
      <c r="A549" s="340" t="s">
        <v>199</v>
      </c>
      <c r="B549" s="324" t="s">
        <v>127</v>
      </c>
      <c r="C549" s="206" t="s">
        <v>320</v>
      </c>
      <c r="D549" s="207">
        <f>SUM(D550:D555)</f>
        <v>33644.6</v>
      </c>
      <c r="E549" s="207">
        <f t="shared" ref="E549:G549" si="344">SUM(E550:E555)</f>
        <v>9394.1</v>
      </c>
      <c r="F549" s="207">
        <f t="shared" si="344"/>
        <v>0</v>
      </c>
      <c r="G549" s="207">
        <f t="shared" si="344"/>
        <v>0</v>
      </c>
      <c r="H549" s="207">
        <f>SUM(H550:H555)</f>
        <v>24250.5</v>
      </c>
      <c r="I549" s="252">
        <f>SUM(I550:I555)</f>
        <v>0</v>
      </c>
      <c r="J549" s="207">
        <f>SUM(J550:J555)</f>
        <v>0</v>
      </c>
    </row>
    <row r="550" spans="1:10" ht="18" customHeight="1">
      <c r="A550" s="341"/>
      <c r="B550" s="325"/>
      <c r="C550" s="205" t="s">
        <v>12</v>
      </c>
      <c r="D550" s="222">
        <f>SUM(E550:G550)</f>
        <v>2869</v>
      </c>
      <c r="E550" s="222">
        <f t="shared" ref="E550:F555" si="345">E558+E566+E574</f>
        <v>2869</v>
      </c>
      <c r="F550" s="222">
        <f t="shared" si="345"/>
        <v>0</v>
      </c>
      <c r="G550" s="222">
        <f t="shared" ref="G550:J555" si="346">G558+G566+G574</f>
        <v>0</v>
      </c>
      <c r="H550" s="222">
        <f t="shared" si="346"/>
        <v>0</v>
      </c>
      <c r="I550" s="256">
        <f t="shared" ref="I550" si="347">I558+I566+I574</f>
        <v>0</v>
      </c>
      <c r="J550" s="222">
        <f t="shared" si="346"/>
        <v>0</v>
      </c>
    </row>
    <row r="551" spans="1:10" ht="21.75" customHeight="1">
      <c r="A551" s="341"/>
      <c r="B551" s="325"/>
      <c r="C551" s="205" t="s">
        <v>13</v>
      </c>
      <c r="D551" s="222">
        <f t="shared" ref="D551" si="348">SUM(E551:G551)</f>
        <v>6525.1</v>
      </c>
      <c r="E551" s="222">
        <f t="shared" si="345"/>
        <v>6525.1</v>
      </c>
      <c r="F551" s="222">
        <f t="shared" si="345"/>
        <v>0</v>
      </c>
      <c r="G551" s="222">
        <f t="shared" si="346"/>
        <v>0</v>
      </c>
      <c r="H551" s="222">
        <f t="shared" si="346"/>
        <v>0</v>
      </c>
      <c r="I551" s="256">
        <f t="shared" ref="I551" si="349">I559+I567+I575</f>
        <v>0</v>
      </c>
      <c r="J551" s="222">
        <f t="shared" si="346"/>
        <v>0</v>
      </c>
    </row>
    <row r="552" spans="1:10" ht="21.75" customHeight="1">
      <c r="A552" s="341"/>
      <c r="B552" s="325"/>
      <c r="C552" s="205" t="s">
        <v>14</v>
      </c>
      <c r="D552" s="222">
        <f>SUM(E552:H552)</f>
        <v>6484.2</v>
      </c>
      <c r="E552" s="205">
        <f>E560+E568+E576</f>
        <v>0</v>
      </c>
      <c r="F552" s="222">
        <f t="shared" si="345"/>
        <v>0</v>
      </c>
      <c r="G552" s="222">
        <f t="shared" si="346"/>
        <v>0</v>
      </c>
      <c r="H552" s="222">
        <f>H560+H568+H576+H584</f>
        <v>6484.2</v>
      </c>
      <c r="I552" s="256">
        <f>I560+I568+I576</f>
        <v>0</v>
      </c>
      <c r="J552" s="222">
        <f>J560+J568+J576</f>
        <v>0</v>
      </c>
    </row>
    <row r="553" spans="1:10" ht="21.75" customHeight="1">
      <c r="A553" s="341"/>
      <c r="B553" s="325"/>
      <c r="C553" s="206" t="s">
        <v>15</v>
      </c>
      <c r="D553" s="207">
        <f>SUM(E553:H553)</f>
        <v>7043</v>
      </c>
      <c r="E553" s="207">
        <v>0</v>
      </c>
      <c r="F553" s="207">
        <f t="shared" si="345"/>
        <v>0</v>
      </c>
      <c r="G553" s="207">
        <f t="shared" si="346"/>
        <v>0</v>
      </c>
      <c r="H553" s="207">
        <f>H561+H569+H585</f>
        <v>7043</v>
      </c>
      <c r="I553" s="252">
        <f t="shared" ref="I553:J555" si="350">I561+I569+I577</f>
        <v>0</v>
      </c>
      <c r="J553" s="207">
        <f t="shared" si="350"/>
        <v>0</v>
      </c>
    </row>
    <row r="554" spans="1:10" ht="35.25" customHeight="1">
      <c r="A554" s="341"/>
      <c r="B554" s="325"/>
      <c r="C554" s="205" t="s">
        <v>404</v>
      </c>
      <c r="D554" s="222">
        <f>SUM(E554:H554)</f>
        <v>5019.3999999999996</v>
      </c>
      <c r="E554" s="222">
        <v>0</v>
      </c>
      <c r="F554" s="222">
        <f t="shared" si="345"/>
        <v>0</v>
      </c>
      <c r="G554" s="222">
        <f t="shared" si="346"/>
        <v>0</v>
      </c>
      <c r="H554" s="222">
        <f>H562+H570+H578</f>
        <v>5019.3999999999996</v>
      </c>
      <c r="I554" s="256">
        <f t="shared" si="350"/>
        <v>0</v>
      </c>
      <c r="J554" s="222">
        <f t="shared" si="350"/>
        <v>0</v>
      </c>
    </row>
    <row r="555" spans="1:10" ht="29.25" customHeight="1">
      <c r="A555" s="342"/>
      <c r="B555" s="326"/>
      <c r="C555" s="205" t="s">
        <v>405</v>
      </c>
      <c r="D555" s="222">
        <f>SUM(E555:H555)</f>
        <v>5703.9</v>
      </c>
      <c r="E555" s="222">
        <v>0</v>
      </c>
      <c r="F555" s="222">
        <f t="shared" si="345"/>
        <v>0</v>
      </c>
      <c r="G555" s="222">
        <f t="shared" si="346"/>
        <v>0</v>
      </c>
      <c r="H555" s="222">
        <f>H563+H571+H579</f>
        <v>5703.9</v>
      </c>
      <c r="I555" s="256">
        <f t="shared" si="350"/>
        <v>0</v>
      </c>
      <c r="J555" s="222">
        <f t="shared" si="350"/>
        <v>0</v>
      </c>
    </row>
    <row r="556" spans="1:10" ht="30" customHeight="1">
      <c r="A556" s="340" t="s">
        <v>198</v>
      </c>
      <c r="B556" s="324" t="s">
        <v>128</v>
      </c>
      <c r="C556" s="206" t="s">
        <v>319</v>
      </c>
      <c r="D556" s="207">
        <f>SUM(D557:D563)</f>
        <v>27104.200000000004</v>
      </c>
      <c r="E556" s="207">
        <f t="shared" ref="E556:G556" si="351">SUM(E557:E563)</f>
        <v>6028.7000000000007</v>
      </c>
      <c r="F556" s="207">
        <f t="shared" si="351"/>
        <v>0</v>
      </c>
      <c r="G556" s="207">
        <f t="shared" si="351"/>
        <v>0</v>
      </c>
      <c r="H556" s="207">
        <f>SUM(H557:H563)</f>
        <v>21075.5</v>
      </c>
      <c r="I556" s="252">
        <f>SUM(I557:I563)</f>
        <v>0</v>
      </c>
      <c r="J556" s="207">
        <f>SUM(J557:J563)</f>
        <v>0</v>
      </c>
    </row>
    <row r="557" spans="1:10">
      <c r="A557" s="341"/>
      <c r="B557" s="325"/>
      <c r="C557" s="205" t="s">
        <v>11</v>
      </c>
      <c r="D557" s="222">
        <f>SUM(E557:G557)</f>
        <v>0</v>
      </c>
      <c r="E557" s="222">
        <v>0</v>
      </c>
      <c r="F557" s="222">
        <v>0</v>
      </c>
      <c r="G557" s="222">
        <v>0</v>
      </c>
      <c r="H557" s="222">
        <v>0</v>
      </c>
      <c r="I557" s="256">
        <v>0</v>
      </c>
      <c r="J557" s="222">
        <v>0</v>
      </c>
    </row>
    <row r="558" spans="1:10">
      <c r="A558" s="341"/>
      <c r="B558" s="325"/>
      <c r="C558" s="205" t="s">
        <v>12</v>
      </c>
      <c r="D558" s="222">
        <f>SUM(E558:G558)</f>
        <v>1003.6</v>
      </c>
      <c r="E558" s="222">
        <v>1003.6</v>
      </c>
      <c r="F558" s="222">
        <v>0</v>
      </c>
      <c r="G558" s="222">
        <v>0</v>
      </c>
      <c r="H558" s="222">
        <v>0</v>
      </c>
      <c r="I558" s="256">
        <v>0</v>
      </c>
      <c r="J558" s="222">
        <v>0</v>
      </c>
    </row>
    <row r="559" spans="1:10">
      <c r="A559" s="341"/>
      <c r="B559" s="325"/>
      <c r="C559" s="205" t="s">
        <v>13</v>
      </c>
      <c r="D559" s="222">
        <f t="shared" ref="D559" si="352">SUM(E559:G559)</f>
        <v>5025.1000000000004</v>
      </c>
      <c r="E559" s="222">
        <v>5025.1000000000004</v>
      </c>
      <c r="F559" s="222">
        <v>0</v>
      </c>
      <c r="G559" s="222">
        <v>0</v>
      </c>
      <c r="H559" s="222">
        <v>0</v>
      </c>
      <c r="I559" s="256">
        <v>0</v>
      </c>
      <c r="J559" s="222">
        <v>0</v>
      </c>
    </row>
    <row r="560" spans="1:10">
      <c r="A560" s="341"/>
      <c r="B560" s="325"/>
      <c r="C560" s="205" t="s">
        <v>14</v>
      </c>
      <c r="D560" s="222">
        <f>SUM(E560:H560)</f>
        <v>5239.2</v>
      </c>
      <c r="E560" s="222">
        <v>0</v>
      </c>
      <c r="F560" s="222">
        <v>0</v>
      </c>
      <c r="G560" s="222">
        <v>0</v>
      </c>
      <c r="H560" s="205">
        <v>5239.2</v>
      </c>
      <c r="I560" s="256">
        <v>0</v>
      </c>
      <c r="J560" s="222">
        <v>0</v>
      </c>
    </row>
    <row r="561" spans="1:10">
      <c r="A561" s="341"/>
      <c r="B561" s="325"/>
      <c r="C561" s="206" t="s">
        <v>15</v>
      </c>
      <c r="D561" s="207">
        <f t="shared" ref="D561:D563" si="353">SUM(E561:H561)</f>
        <v>5113</v>
      </c>
      <c r="E561" s="207">
        <v>0</v>
      </c>
      <c r="F561" s="207">
        <v>0</v>
      </c>
      <c r="G561" s="207">
        <v>0</v>
      </c>
      <c r="H561" s="206">
        <v>5113</v>
      </c>
      <c r="I561" s="252">
        <v>0</v>
      </c>
      <c r="J561" s="207">
        <v>0</v>
      </c>
    </row>
    <row r="562" spans="1:10" ht="30">
      <c r="A562" s="341"/>
      <c r="B562" s="325"/>
      <c r="C562" s="205" t="s">
        <v>404</v>
      </c>
      <c r="D562" s="222">
        <f t="shared" si="353"/>
        <v>5019.3999999999996</v>
      </c>
      <c r="E562" s="222">
        <v>0</v>
      </c>
      <c r="F562" s="222">
        <v>0</v>
      </c>
      <c r="G562" s="222">
        <v>0</v>
      </c>
      <c r="H562" s="205">
        <v>5019.3999999999996</v>
      </c>
      <c r="I562" s="256">
        <v>0</v>
      </c>
      <c r="J562" s="222">
        <v>0</v>
      </c>
    </row>
    <row r="563" spans="1:10" ht="30">
      <c r="A563" s="342"/>
      <c r="B563" s="326"/>
      <c r="C563" s="205" t="s">
        <v>405</v>
      </c>
      <c r="D563" s="222">
        <f t="shared" si="353"/>
        <v>5703.9</v>
      </c>
      <c r="E563" s="222">
        <v>0</v>
      </c>
      <c r="F563" s="222">
        <v>0</v>
      </c>
      <c r="G563" s="222">
        <v>0</v>
      </c>
      <c r="H563" s="205">
        <v>5703.9</v>
      </c>
      <c r="I563" s="256">
        <v>0</v>
      </c>
      <c r="J563" s="222">
        <v>0</v>
      </c>
    </row>
    <row r="564" spans="1:10" ht="28.5">
      <c r="A564" s="340" t="s">
        <v>197</v>
      </c>
      <c r="B564" s="324" t="s">
        <v>129</v>
      </c>
      <c r="C564" s="206" t="s">
        <v>319</v>
      </c>
      <c r="D564" s="207">
        <f>SUM(D565:D571)</f>
        <v>2315.4</v>
      </c>
      <c r="E564" s="207">
        <f t="shared" ref="E564" si="354">SUM(E565:E571)</f>
        <v>1865.4</v>
      </c>
      <c r="F564" s="207">
        <f t="shared" ref="F564" si="355">SUM(F565:F571)</f>
        <v>0</v>
      </c>
      <c r="G564" s="207">
        <f t="shared" ref="G564:J564" si="356">SUM(G565:G571)</f>
        <v>0</v>
      </c>
      <c r="H564" s="207">
        <f t="shared" si="356"/>
        <v>450</v>
      </c>
      <c r="I564" s="252">
        <f t="shared" ref="I564" si="357">SUM(I565:I571)</f>
        <v>0</v>
      </c>
      <c r="J564" s="207">
        <f t="shared" si="356"/>
        <v>0</v>
      </c>
    </row>
    <row r="565" spans="1:10">
      <c r="A565" s="341"/>
      <c r="B565" s="325"/>
      <c r="C565" s="205" t="s">
        <v>11</v>
      </c>
      <c r="D565" s="222">
        <f>SUM(E565:G565)</f>
        <v>0</v>
      </c>
      <c r="E565" s="222">
        <v>0</v>
      </c>
      <c r="F565" s="222">
        <v>0</v>
      </c>
      <c r="G565" s="222">
        <v>0</v>
      </c>
      <c r="H565" s="222">
        <v>0</v>
      </c>
      <c r="I565" s="256">
        <v>0</v>
      </c>
      <c r="J565" s="222">
        <v>0</v>
      </c>
    </row>
    <row r="566" spans="1:10">
      <c r="A566" s="341"/>
      <c r="B566" s="325"/>
      <c r="C566" s="205" t="s">
        <v>12</v>
      </c>
      <c r="D566" s="222">
        <f>SUM(E566:G566)</f>
        <v>1865.4</v>
      </c>
      <c r="E566" s="222">
        <v>1865.4</v>
      </c>
      <c r="F566" s="222">
        <v>0</v>
      </c>
      <c r="G566" s="222">
        <v>0</v>
      </c>
      <c r="H566" s="222">
        <v>0</v>
      </c>
      <c r="I566" s="256">
        <v>0</v>
      </c>
      <c r="J566" s="222">
        <v>0</v>
      </c>
    </row>
    <row r="567" spans="1:10">
      <c r="A567" s="341"/>
      <c r="B567" s="325"/>
      <c r="C567" s="205" t="s">
        <v>13</v>
      </c>
      <c r="D567" s="222">
        <f t="shared" ref="D567:D571" si="358">SUM(E567:G567)</f>
        <v>0</v>
      </c>
      <c r="E567" s="222">
        <v>0</v>
      </c>
      <c r="F567" s="222">
        <v>0</v>
      </c>
      <c r="G567" s="222">
        <v>0</v>
      </c>
      <c r="H567" s="222">
        <v>0</v>
      </c>
      <c r="I567" s="256">
        <v>0</v>
      </c>
      <c r="J567" s="222">
        <v>0</v>
      </c>
    </row>
    <row r="568" spans="1:10">
      <c r="A568" s="341"/>
      <c r="B568" s="325"/>
      <c r="C568" s="205" t="s">
        <v>14</v>
      </c>
      <c r="D568" s="222">
        <f>SUM(E568:H568)</f>
        <v>0</v>
      </c>
      <c r="E568" s="222">
        <v>0</v>
      </c>
      <c r="F568" s="222">
        <v>0</v>
      </c>
      <c r="G568" s="222">
        <v>0</v>
      </c>
      <c r="H568" s="222">
        <v>0</v>
      </c>
      <c r="I568" s="256">
        <v>0</v>
      </c>
      <c r="J568" s="222">
        <v>0</v>
      </c>
    </row>
    <row r="569" spans="1:10">
      <c r="A569" s="341"/>
      <c r="B569" s="325"/>
      <c r="C569" s="206" t="s">
        <v>15</v>
      </c>
      <c r="D569" s="207">
        <f>E569+F569+G569+H569+J569</f>
        <v>450</v>
      </c>
      <c r="E569" s="207">
        <v>0</v>
      </c>
      <c r="F569" s="207">
        <v>0</v>
      </c>
      <c r="G569" s="207">
        <v>0</v>
      </c>
      <c r="H569" s="207">
        <v>450</v>
      </c>
      <c r="I569" s="252">
        <v>0</v>
      </c>
      <c r="J569" s="207">
        <v>0</v>
      </c>
    </row>
    <row r="570" spans="1:10" ht="27" customHeight="1">
      <c r="A570" s="341"/>
      <c r="B570" s="325"/>
      <c r="C570" s="205" t="s">
        <v>404</v>
      </c>
      <c r="D570" s="222">
        <f t="shared" si="358"/>
        <v>0</v>
      </c>
      <c r="E570" s="222">
        <v>0</v>
      </c>
      <c r="F570" s="222">
        <v>0</v>
      </c>
      <c r="G570" s="222">
        <v>0</v>
      </c>
      <c r="H570" s="222">
        <v>0</v>
      </c>
      <c r="I570" s="256">
        <v>0</v>
      </c>
      <c r="J570" s="222">
        <v>0</v>
      </c>
    </row>
    <row r="571" spans="1:10" ht="28.5" customHeight="1">
      <c r="A571" s="342"/>
      <c r="B571" s="326"/>
      <c r="C571" s="205" t="s">
        <v>405</v>
      </c>
      <c r="D571" s="222">
        <f t="shared" si="358"/>
        <v>0</v>
      </c>
      <c r="E571" s="222">
        <v>0</v>
      </c>
      <c r="F571" s="222">
        <v>0</v>
      </c>
      <c r="G571" s="222">
        <v>0</v>
      </c>
      <c r="H571" s="222">
        <v>0</v>
      </c>
      <c r="I571" s="256">
        <v>0</v>
      </c>
      <c r="J571" s="222">
        <v>0</v>
      </c>
    </row>
    <row r="572" spans="1:10" ht="28.5">
      <c r="A572" s="340" t="s">
        <v>196</v>
      </c>
      <c r="B572" s="324" t="s">
        <v>130</v>
      </c>
      <c r="C572" s="206" t="s">
        <v>319</v>
      </c>
      <c r="D572" s="207">
        <f>SUM(D573:D579)</f>
        <v>2300</v>
      </c>
      <c r="E572" s="207">
        <f t="shared" ref="E572" si="359">SUM(E573:E579)</f>
        <v>1500</v>
      </c>
      <c r="F572" s="207">
        <f t="shared" ref="F572" si="360">SUM(F573:F579)</f>
        <v>0</v>
      </c>
      <c r="G572" s="207">
        <f t="shared" ref="G572:J572" si="361">SUM(G573:G579)</f>
        <v>0</v>
      </c>
      <c r="H572" s="207">
        <f t="shared" si="361"/>
        <v>800</v>
      </c>
      <c r="I572" s="252">
        <f t="shared" ref="I572" si="362">SUM(I573:I579)</f>
        <v>0</v>
      </c>
      <c r="J572" s="207">
        <f t="shared" si="361"/>
        <v>0</v>
      </c>
    </row>
    <row r="573" spans="1:10">
      <c r="A573" s="341"/>
      <c r="B573" s="325"/>
      <c r="C573" s="205" t="s">
        <v>11</v>
      </c>
      <c r="D573" s="222">
        <f>SUM(E573:G573)</f>
        <v>0</v>
      </c>
      <c r="E573" s="222">
        <v>0</v>
      </c>
      <c r="F573" s="222">
        <v>0</v>
      </c>
      <c r="G573" s="222">
        <v>0</v>
      </c>
      <c r="H573" s="222">
        <v>0</v>
      </c>
      <c r="I573" s="256">
        <v>0</v>
      </c>
      <c r="J573" s="222">
        <v>0</v>
      </c>
    </row>
    <row r="574" spans="1:10">
      <c r="A574" s="341"/>
      <c r="B574" s="325"/>
      <c r="C574" s="205" t="s">
        <v>12</v>
      </c>
      <c r="D574" s="222">
        <f>SUM(E574:G574)</f>
        <v>0</v>
      </c>
      <c r="E574" s="222">
        <v>0</v>
      </c>
      <c r="F574" s="222">
        <v>0</v>
      </c>
      <c r="G574" s="222">
        <v>0</v>
      </c>
      <c r="H574" s="222">
        <v>0</v>
      </c>
      <c r="I574" s="256">
        <v>0</v>
      </c>
      <c r="J574" s="222">
        <v>0</v>
      </c>
    </row>
    <row r="575" spans="1:10">
      <c r="A575" s="341"/>
      <c r="B575" s="325"/>
      <c r="C575" s="205" t="s">
        <v>13</v>
      </c>
      <c r="D575" s="222">
        <f>SUM(E575:J575)</f>
        <v>1500</v>
      </c>
      <c r="E575" s="222">
        <v>1500</v>
      </c>
      <c r="F575" s="222">
        <v>0</v>
      </c>
      <c r="G575" s="222">
        <v>0</v>
      </c>
      <c r="H575" s="222">
        <v>0</v>
      </c>
      <c r="I575" s="256">
        <v>0</v>
      </c>
      <c r="J575" s="222">
        <v>0</v>
      </c>
    </row>
    <row r="576" spans="1:10">
      <c r="A576" s="341"/>
      <c r="B576" s="325"/>
      <c r="C576" s="205" t="s">
        <v>14</v>
      </c>
      <c r="D576" s="222">
        <f t="shared" ref="D576:D579" si="363">SUM(E576:J576)</f>
        <v>800</v>
      </c>
      <c r="E576" s="222">
        <v>0</v>
      </c>
      <c r="F576" s="222">
        <v>0</v>
      </c>
      <c r="G576" s="222">
        <v>0</v>
      </c>
      <c r="H576" s="222">
        <v>800</v>
      </c>
      <c r="I576" s="256">
        <v>0</v>
      </c>
      <c r="J576" s="222">
        <v>0</v>
      </c>
    </row>
    <row r="577" spans="1:10">
      <c r="A577" s="341"/>
      <c r="B577" s="325"/>
      <c r="C577" s="206" t="s">
        <v>15</v>
      </c>
      <c r="D577" s="207">
        <f t="shared" si="363"/>
        <v>0</v>
      </c>
      <c r="E577" s="207">
        <v>0</v>
      </c>
      <c r="F577" s="207">
        <v>0</v>
      </c>
      <c r="G577" s="207">
        <v>0</v>
      </c>
      <c r="H577" s="207">
        <v>0</v>
      </c>
      <c r="I577" s="252">
        <v>0</v>
      </c>
      <c r="J577" s="207">
        <v>0</v>
      </c>
    </row>
    <row r="578" spans="1:10" ht="30">
      <c r="A578" s="341"/>
      <c r="B578" s="325"/>
      <c r="C578" s="205" t="s">
        <v>404</v>
      </c>
      <c r="D578" s="222">
        <f t="shared" si="363"/>
        <v>0</v>
      </c>
      <c r="E578" s="222">
        <v>0</v>
      </c>
      <c r="F578" s="222">
        <v>0</v>
      </c>
      <c r="G578" s="222">
        <v>0</v>
      </c>
      <c r="H578" s="222">
        <v>0</v>
      </c>
      <c r="I578" s="256">
        <v>0</v>
      </c>
      <c r="J578" s="222">
        <v>0</v>
      </c>
    </row>
    <row r="579" spans="1:10" ht="30">
      <c r="A579" s="342"/>
      <c r="B579" s="326"/>
      <c r="C579" s="205" t="s">
        <v>405</v>
      </c>
      <c r="D579" s="222">
        <f t="shared" si="363"/>
        <v>0</v>
      </c>
      <c r="E579" s="222">
        <v>0</v>
      </c>
      <c r="F579" s="222">
        <v>0</v>
      </c>
      <c r="G579" s="222">
        <v>0</v>
      </c>
      <c r="H579" s="222">
        <v>0</v>
      </c>
      <c r="I579" s="256">
        <v>0</v>
      </c>
      <c r="J579" s="222">
        <v>0</v>
      </c>
    </row>
    <row r="580" spans="1:10" ht="30">
      <c r="A580" s="340" t="s">
        <v>879</v>
      </c>
      <c r="B580" s="324" t="s">
        <v>880</v>
      </c>
      <c r="C580" s="205" t="s">
        <v>319</v>
      </c>
      <c r="D580" s="222">
        <f>SUM(D581:D587)</f>
        <v>1925</v>
      </c>
      <c r="E580" s="222">
        <f t="shared" ref="E580:J580" si="364">SUM(E581:E587)</f>
        <v>0</v>
      </c>
      <c r="F580" s="222">
        <f t="shared" si="364"/>
        <v>0</v>
      </c>
      <c r="G580" s="222">
        <f t="shared" si="364"/>
        <v>0</v>
      </c>
      <c r="H580" s="222">
        <f t="shared" si="364"/>
        <v>1925</v>
      </c>
      <c r="I580" s="256">
        <f t="shared" ref="I580" si="365">SUM(I581:I587)</f>
        <v>0</v>
      </c>
      <c r="J580" s="222">
        <f t="shared" si="364"/>
        <v>0</v>
      </c>
    </row>
    <row r="581" spans="1:10">
      <c r="A581" s="372"/>
      <c r="B581" s="374"/>
      <c r="C581" s="205" t="s">
        <v>11</v>
      </c>
      <c r="D581" s="222">
        <f>SUM(E581:G581)</f>
        <v>0</v>
      </c>
      <c r="E581" s="222">
        <v>0</v>
      </c>
      <c r="F581" s="222">
        <v>0</v>
      </c>
      <c r="G581" s="222">
        <v>0</v>
      </c>
      <c r="H581" s="222">
        <v>0</v>
      </c>
      <c r="I581" s="256">
        <v>0</v>
      </c>
      <c r="J581" s="222">
        <v>0</v>
      </c>
    </row>
    <row r="582" spans="1:10">
      <c r="A582" s="372"/>
      <c r="B582" s="374"/>
      <c r="C582" s="205" t="s">
        <v>12</v>
      </c>
      <c r="D582" s="222">
        <f>SUM(E582:G582)</f>
        <v>0</v>
      </c>
      <c r="E582" s="222">
        <v>0</v>
      </c>
      <c r="F582" s="222">
        <v>0</v>
      </c>
      <c r="G582" s="222">
        <v>0</v>
      </c>
      <c r="H582" s="222">
        <v>0</v>
      </c>
      <c r="I582" s="256">
        <v>0</v>
      </c>
      <c r="J582" s="222">
        <v>0</v>
      </c>
    </row>
    <row r="583" spans="1:10">
      <c r="A583" s="372"/>
      <c r="B583" s="374"/>
      <c r="C583" s="205" t="s">
        <v>13</v>
      </c>
      <c r="D583" s="222">
        <f>SUM(E583:J583)</f>
        <v>0</v>
      </c>
      <c r="E583" s="222">
        <v>0</v>
      </c>
      <c r="F583" s="222">
        <v>0</v>
      </c>
      <c r="G583" s="222">
        <v>0</v>
      </c>
      <c r="H583" s="222">
        <v>0</v>
      </c>
      <c r="I583" s="256">
        <v>0</v>
      </c>
      <c r="J583" s="222">
        <v>0</v>
      </c>
    </row>
    <row r="584" spans="1:10">
      <c r="A584" s="372"/>
      <c r="B584" s="374"/>
      <c r="C584" s="205" t="s">
        <v>14</v>
      </c>
      <c r="D584" s="222">
        <f t="shared" ref="D584:D587" si="366">SUM(E584:J584)</f>
        <v>445</v>
      </c>
      <c r="E584" s="222">
        <v>0</v>
      </c>
      <c r="F584" s="222">
        <v>0</v>
      </c>
      <c r="G584" s="222">
        <v>0</v>
      </c>
      <c r="H584" s="222">
        <v>445</v>
      </c>
      <c r="I584" s="256">
        <v>0</v>
      </c>
      <c r="J584" s="222">
        <v>0</v>
      </c>
    </row>
    <row r="585" spans="1:10">
      <c r="A585" s="372"/>
      <c r="B585" s="374"/>
      <c r="C585" s="206" t="s">
        <v>15</v>
      </c>
      <c r="D585" s="207">
        <f t="shared" si="366"/>
        <v>1480</v>
      </c>
      <c r="E585" s="207">
        <v>0</v>
      </c>
      <c r="F585" s="207">
        <v>0</v>
      </c>
      <c r="G585" s="207">
        <v>0</v>
      </c>
      <c r="H585" s="207">
        <v>1480</v>
      </c>
      <c r="I585" s="252">
        <v>0</v>
      </c>
      <c r="J585" s="207">
        <v>0</v>
      </c>
    </row>
    <row r="586" spans="1:10" ht="30">
      <c r="A586" s="372"/>
      <c r="B586" s="374"/>
      <c r="C586" s="205" t="s">
        <v>404</v>
      </c>
      <c r="D586" s="222">
        <f t="shared" si="366"/>
        <v>0</v>
      </c>
      <c r="E586" s="222">
        <v>0</v>
      </c>
      <c r="F586" s="222">
        <v>0</v>
      </c>
      <c r="G586" s="222">
        <v>0</v>
      </c>
      <c r="H586" s="222">
        <v>0</v>
      </c>
      <c r="I586" s="256">
        <v>0</v>
      </c>
      <c r="J586" s="222">
        <v>0</v>
      </c>
    </row>
    <row r="587" spans="1:10" ht="30">
      <c r="A587" s="373"/>
      <c r="B587" s="375"/>
      <c r="C587" s="205" t="s">
        <v>405</v>
      </c>
      <c r="D587" s="222">
        <f t="shared" si="366"/>
        <v>0</v>
      </c>
      <c r="E587" s="222">
        <v>0</v>
      </c>
      <c r="F587" s="222">
        <v>0</v>
      </c>
      <c r="G587" s="222">
        <v>0</v>
      </c>
      <c r="H587" s="222">
        <v>0</v>
      </c>
      <c r="I587" s="256">
        <v>0</v>
      </c>
      <c r="J587" s="222">
        <v>0</v>
      </c>
    </row>
    <row r="588" spans="1:10" s="107" customFormat="1" ht="28.5" customHeight="1">
      <c r="A588" s="340" t="s">
        <v>554</v>
      </c>
      <c r="B588" s="324" t="s">
        <v>403</v>
      </c>
      <c r="C588" s="205" t="s">
        <v>319</v>
      </c>
      <c r="D588" s="222">
        <f>SUM(D589:D595)</f>
        <v>21800.699999999993</v>
      </c>
      <c r="E588" s="222">
        <f t="shared" ref="E588:F588" si="367">SUM(E589:E595)</f>
        <v>0</v>
      </c>
      <c r="F588" s="222">
        <f t="shared" si="367"/>
        <v>0</v>
      </c>
      <c r="G588" s="222">
        <f>SUM(G589:G595)</f>
        <v>0</v>
      </c>
      <c r="H588" s="222">
        <f t="shared" ref="H588" si="368">SUM(H589:H595)</f>
        <v>0</v>
      </c>
      <c r="I588" s="256">
        <f>SUM(I589:I595)</f>
        <v>21800.699999999993</v>
      </c>
      <c r="J588" s="222">
        <f>SUM(J589:J595)</f>
        <v>0</v>
      </c>
    </row>
    <row r="589" spans="1:10" s="107" customFormat="1">
      <c r="A589" s="341"/>
      <c r="B589" s="325"/>
      <c r="C589" s="205" t="s">
        <v>11</v>
      </c>
      <c r="D589" s="222">
        <f>SUM(E589:J589)</f>
        <v>0</v>
      </c>
      <c r="E589" s="222">
        <f>E597+E605+E613</f>
        <v>0</v>
      </c>
      <c r="F589" s="222">
        <f t="shared" ref="F589:J589" si="369">F597+F605+F613</f>
        <v>0</v>
      </c>
      <c r="G589" s="222">
        <f t="shared" si="369"/>
        <v>0</v>
      </c>
      <c r="H589" s="222">
        <f t="shared" si="369"/>
        <v>0</v>
      </c>
      <c r="I589" s="256">
        <f t="shared" ref="I589" si="370">I597+I605+I613</f>
        <v>0</v>
      </c>
      <c r="J589" s="222">
        <f t="shared" si="369"/>
        <v>0</v>
      </c>
    </row>
    <row r="590" spans="1:10" s="107" customFormat="1">
      <c r="A590" s="341"/>
      <c r="B590" s="325"/>
      <c r="C590" s="205" t="s">
        <v>12</v>
      </c>
      <c r="D590" s="222">
        <f t="shared" ref="D590:D595" si="371">SUM(E590:J590)</f>
        <v>0</v>
      </c>
      <c r="E590" s="222">
        <f t="shared" ref="E590:J590" si="372">E598+E606+E614</f>
        <v>0</v>
      </c>
      <c r="F590" s="222">
        <f t="shared" si="372"/>
        <v>0</v>
      </c>
      <c r="G590" s="222">
        <f t="shared" si="372"/>
        <v>0</v>
      </c>
      <c r="H590" s="222">
        <f t="shared" si="372"/>
        <v>0</v>
      </c>
      <c r="I590" s="256">
        <f t="shared" ref="I590" si="373">I598+I606+I614</f>
        <v>0</v>
      </c>
      <c r="J590" s="222">
        <f t="shared" si="372"/>
        <v>0</v>
      </c>
    </row>
    <row r="591" spans="1:10" s="107" customFormat="1">
      <c r="A591" s="341"/>
      <c r="B591" s="325"/>
      <c r="C591" s="205" t="s">
        <v>13</v>
      </c>
      <c r="D591" s="222">
        <f t="shared" si="371"/>
        <v>0</v>
      </c>
      <c r="E591" s="222">
        <f t="shared" ref="E591:J591" si="374">E599+E607+E615</f>
        <v>0</v>
      </c>
      <c r="F591" s="222">
        <f t="shared" si="374"/>
        <v>0</v>
      </c>
      <c r="G591" s="222">
        <f t="shared" si="374"/>
        <v>0</v>
      </c>
      <c r="H591" s="222">
        <f t="shared" si="374"/>
        <v>0</v>
      </c>
      <c r="I591" s="256">
        <f t="shared" ref="I591" si="375">I599+I607+I615</f>
        <v>0</v>
      </c>
      <c r="J591" s="222">
        <f t="shared" si="374"/>
        <v>0</v>
      </c>
    </row>
    <row r="592" spans="1:10" s="107" customFormat="1">
      <c r="A592" s="341"/>
      <c r="B592" s="325"/>
      <c r="C592" s="205" t="s">
        <v>14</v>
      </c>
      <c r="D592" s="222">
        <f>SUM(E592:J592)</f>
        <v>21800.699999999993</v>
      </c>
      <c r="E592" s="222">
        <v>0</v>
      </c>
      <c r="F592" s="222">
        <f t="shared" ref="F592:H592" si="376">F600+F608+F616</f>
        <v>0</v>
      </c>
      <c r="G592" s="222">
        <f t="shared" si="376"/>
        <v>0</v>
      </c>
      <c r="H592" s="222">
        <f t="shared" si="376"/>
        <v>0</v>
      </c>
      <c r="I592" s="256">
        <f>I600+I608+I616+I624+I632+I640</f>
        <v>21800.699999999993</v>
      </c>
      <c r="J592" s="222">
        <f>J600+J608+J616+J624+J632+J640</f>
        <v>0</v>
      </c>
    </row>
    <row r="593" spans="1:10" s="107" customFormat="1">
      <c r="A593" s="341"/>
      <c r="B593" s="325"/>
      <c r="C593" s="206" t="s">
        <v>15</v>
      </c>
      <c r="D593" s="207">
        <f t="shared" si="371"/>
        <v>0</v>
      </c>
      <c r="E593" s="207">
        <f t="shared" ref="E593:H593" si="377">E601+E609+E617</f>
        <v>0</v>
      </c>
      <c r="F593" s="207">
        <f t="shared" si="377"/>
        <v>0</v>
      </c>
      <c r="G593" s="207">
        <f t="shared" si="377"/>
        <v>0</v>
      </c>
      <c r="H593" s="207">
        <f t="shared" si="377"/>
        <v>0</v>
      </c>
      <c r="I593" s="252">
        <f t="shared" ref="I593:J595" si="378">I601+I609+I617+I625</f>
        <v>0</v>
      </c>
      <c r="J593" s="207">
        <f t="shared" si="378"/>
        <v>0</v>
      </c>
    </row>
    <row r="594" spans="1:10" s="107" customFormat="1" ht="30">
      <c r="A594" s="341"/>
      <c r="B594" s="325"/>
      <c r="C594" s="205" t="s">
        <v>404</v>
      </c>
      <c r="D594" s="222">
        <f t="shared" si="371"/>
        <v>0</v>
      </c>
      <c r="E594" s="222">
        <f t="shared" ref="E594:H594" si="379">E602+E610+E618</f>
        <v>0</v>
      </c>
      <c r="F594" s="222">
        <f t="shared" si="379"/>
        <v>0</v>
      </c>
      <c r="G594" s="222">
        <f t="shared" si="379"/>
        <v>0</v>
      </c>
      <c r="H594" s="222">
        <f t="shared" si="379"/>
        <v>0</v>
      </c>
      <c r="I594" s="256">
        <f t="shared" si="378"/>
        <v>0</v>
      </c>
      <c r="J594" s="222">
        <f t="shared" si="378"/>
        <v>0</v>
      </c>
    </row>
    <row r="595" spans="1:10" s="107" customFormat="1" ht="30">
      <c r="A595" s="342"/>
      <c r="B595" s="326"/>
      <c r="C595" s="205" t="s">
        <v>405</v>
      </c>
      <c r="D595" s="222">
        <f t="shared" si="371"/>
        <v>0</v>
      </c>
      <c r="E595" s="222">
        <f>E603+E611+E619</f>
        <v>0</v>
      </c>
      <c r="F595" s="222">
        <f>F603+F611+F619</f>
        <v>0</v>
      </c>
      <c r="G595" s="222">
        <f>G603+G611+G619</f>
        <v>0</v>
      </c>
      <c r="H595" s="222">
        <f t="shared" ref="H595" si="380">H603+H611+H619</f>
        <v>0</v>
      </c>
      <c r="I595" s="256">
        <f t="shared" si="378"/>
        <v>0</v>
      </c>
      <c r="J595" s="222">
        <f t="shared" si="378"/>
        <v>0</v>
      </c>
    </row>
    <row r="596" spans="1:10" s="108" customFormat="1" ht="28.5" customHeight="1">
      <c r="A596" s="340" t="s">
        <v>551</v>
      </c>
      <c r="B596" s="324" t="s">
        <v>408</v>
      </c>
      <c r="C596" s="206" t="s">
        <v>319</v>
      </c>
      <c r="D596" s="207">
        <f>SUM(D597:D603)</f>
        <v>7443.3</v>
      </c>
      <c r="E596" s="207">
        <f t="shared" ref="E596:F596" si="381">SUM(E597:E603)</f>
        <v>0</v>
      </c>
      <c r="F596" s="207">
        <f t="shared" si="381"/>
        <v>0</v>
      </c>
      <c r="G596" s="207">
        <f>SUM(G597:G603)</f>
        <v>0</v>
      </c>
      <c r="H596" s="207">
        <f t="shared" ref="H596" si="382">SUM(H597:H603)</f>
        <v>0</v>
      </c>
      <c r="I596" s="252">
        <f>SUM(I597:I603)</f>
        <v>7443.3</v>
      </c>
      <c r="J596" s="207">
        <f>SUM(J597:J603)</f>
        <v>0</v>
      </c>
    </row>
    <row r="597" spans="1:10" s="108" customFormat="1">
      <c r="A597" s="341"/>
      <c r="B597" s="325"/>
      <c r="C597" s="205" t="s">
        <v>11</v>
      </c>
      <c r="D597" s="222">
        <f>SUM(E597:J597)</f>
        <v>0</v>
      </c>
      <c r="E597" s="222">
        <v>0</v>
      </c>
      <c r="F597" s="222">
        <v>0</v>
      </c>
      <c r="G597" s="222">
        <v>0</v>
      </c>
      <c r="H597" s="222">
        <v>0</v>
      </c>
      <c r="I597" s="232">
        <v>0</v>
      </c>
      <c r="J597" s="232">
        <v>0</v>
      </c>
    </row>
    <row r="598" spans="1:10" s="108" customFormat="1" ht="18" customHeight="1">
      <c r="A598" s="341"/>
      <c r="B598" s="325"/>
      <c r="C598" s="205" t="s">
        <v>12</v>
      </c>
      <c r="D598" s="222">
        <f t="shared" ref="D598:D603" si="383">SUM(E598:J598)</f>
        <v>0</v>
      </c>
      <c r="E598" s="222">
        <v>0</v>
      </c>
      <c r="F598" s="222">
        <v>0</v>
      </c>
      <c r="G598" s="222">
        <v>0</v>
      </c>
      <c r="H598" s="222">
        <v>0</v>
      </c>
      <c r="I598" s="232">
        <v>0</v>
      </c>
      <c r="J598" s="232">
        <v>0</v>
      </c>
    </row>
    <row r="599" spans="1:10" s="108" customFormat="1" ht="22.5" customHeight="1">
      <c r="A599" s="341"/>
      <c r="B599" s="325"/>
      <c r="C599" s="205" t="s">
        <v>13</v>
      </c>
      <c r="D599" s="222">
        <f t="shared" si="383"/>
        <v>0</v>
      </c>
      <c r="E599" s="222">
        <v>0</v>
      </c>
      <c r="F599" s="222">
        <v>0</v>
      </c>
      <c r="G599" s="222">
        <v>0</v>
      </c>
      <c r="H599" s="222">
        <v>0</v>
      </c>
      <c r="I599" s="232">
        <v>0</v>
      </c>
      <c r="J599" s="232">
        <v>0</v>
      </c>
    </row>
    <row r="600" spans="1:10" s="108" customFormat="1">
      <c r="A600" s="341"/>
      <c r="B600" s="325"/>
      <c r="C600" s="205" t="s">
        <v>14</v>
      </c>
      <c r="D600" s="222">
        <f t="shared" si="383"/>
        <v>7443.3</v>
      </c>
      <c r="E600" s="222">
        <v>0</v>
      </c>
      <c r="F600" s="222">
        <v>0</v>
      </c>
      <c r="G600" s="222">
        <v>0</v>
      </c>
      <c r="H600" s="222">
        <v>0</v>
      </c>
      <c r="I600" s="71">
        <v>7443.3</v>
      </c>
      <c r="J600" s="71"/>
    </row>
    <row r="601" spans="1:10" s="108" customFormat="1">
      <c r="A601" s="341"/>
      <c r="B601" s="325"/>
      <c r="C601" s="206" t="s">
        <v>15</v>
      </c>
      <c r="D601" s="207">
        <f t="shared" si="383"/>
        <v>0</v>
      </c>
      <c r="E601" s="207">
        <v>0</v>
      </c>
      <c r="F601" s="207">
        <v>0</v>
      </c>
      <c r="G601" s="207">
        <v>0</v>
      </c>
      <c r="H601" s="207">
        <v>0</v>
      </c>
      <c r="I601" s="70">
        <v>0</v>
      </c>
      <c r="J601" s="70">
        <v>0</v>
      </c>
    </row>
    <row r="602" spans="1:10" s="108" customFormat="1" ht="30">
      <c r="A602" s="341"/>
      <c r="B602" s="325"/>
      <c r="C602" s="205" t="s">
        <v>404</v>
      </c>
      <c r="D602" s="222">
        <f t="shared" si="383"/>
        <v>0</v>
      </c>
      <c r="E602" s="222">
        <v>0</v>
      </c>
      <c r="F602" s="222">
        <v>0</v>
      </c>
      <c r="G602" s="222">
        <v>0</v>
      </c>
      <c r="H602" s="222">
        <v>0</v>
      </c>
      <c r="I602" s="71">
        <v>0</v>
      </c>
      <c r="J602" s="71">
        <v>0</v>
      </c>
    </row>
    <row r="603" spans="1:10" s="108" customFormat="1" ht="30">
      <c r="A603" s="342"/>
      <c r="B603" s="326"/>
      <c r="C603" s="205" t="s">
        <v>405</v>
      </c>
      <c r="D603" s="222">
        <f t="shared" si="383"/>
        <v>0</v>
      </c>
      <c r="E603" s="222">
        <v>0</v>
      </c>
      <c r="F603" s="222">
        <v>0</v>
      </c>
      <c r="G603" s="222">
        <v>0</v>
      </c>
      <c r="H603" s="222">
        <v>0</v>
      </c>
      <c r="I603" s="232">
        <v>0</v>
      </c>
      <c r="J603" s="232">
        <v>0</v>
      </c>
    </row>
    <row r="604" spans="1:10" s="108" customFormat="1" ht="28.5" customHeight="1">
      <c r="A604" s="340" t="s">
        <v>552</v>
      </c>
      <c r="B604" s="324" t="s">
        <v>409</v>
      </c>
      <c r="C604" s="206" t="s">
        <v>319</v>
      </c>
      <c r="D604" s="207">
        <f>SUM(D605:D611)</f>
        <v>9336.2999999999993</v>
      </c>
      <c r="E604" s="207">
        <f t="shared" ref="E604:H604" si="384">SUM(E605:E611)</f>
        <v>0</v>
      </c>
      <c r="F604" s="207">
        <f t="shared" si="384"/>
        <v>0</v>
      </c>
      <c r="G604" s="207">
        <f t="shared" si="384"/>
        <v>0</v>
      </c>
      <c r="H604" s="207">
        <f t="shared" si="384"/>
        <v>0</v>
      </c>
      <c r="I604" s="252">
        <f>SUM(I605:I611)</f>
        <v>9336.2999999999993</v>
      </c>
      <c r="J604" s="207">
        <f>SUM(J605:J611)</f>
        <v>0</v>
      </c>
    </row>
    <row r="605" spans="1:10" s="108" customFormat="1" ht="21" customHeight="1">
      <c r="A605" s="341"/>
      <c r="B605" s="325"/>
      <c r="C605" s="205" t="s">
        <v>11</v>
      </c>
      <c r="D605" s="222">
        <f>SUM(E605:J605)</f>
        <v>0</v>
      </c>
      <c r="E605" s="222">
        <v>0</v>
      </c>
      <c r="F605" s="222">
        <v>0</v>
      </c>
      <c r="G605" s="222">
        <v>0</v>
      </c>
      <c r="H605" s="222">
        <v>0</v>
      </c>
      <c r="I605" s="71">
        <v>0</v>
      </c>
      <c r="J605" s="71">
        <v>0</v>
      </c>
    </row>
    <row r="606" spans="1:10" s="108" customFormat="1" ht="21.75" customHeight="1">
      <c r="A606" s="341"/>
      <c r="B606" s="325"/>
      <c r="C606" s="205" t="s">
        <v>12</v>
      </c>
      <c r="D606" s="222">
        <f t="shared" ref="D606:D611" si="385">SUM(E606:J606)</f>
        <v>0</v>
      </c>
      <c r="E606" s="222">
        <v>0</v>
      </c>
      <c r="F606" s="222">
        <v>0</v>
      </c>
      <c r="G606" s="222">
        <v>0</v>
      </c>
      <c r="H606" s="222">
        <v>0</v>
      </c>
      <c r="I606" s="71">
        <v>0</v>
      </c>
      <c r="J606" s="71">
        <v>0</v>
      </c>
    </row>
    <row r="607" spans="1:10" s="108" customFormat="1" ht="24.75" customHeight="1">
      <c r="A607" s="341"/>
      <c r="B607" s="325"/>
      <c r="C607" s="205" t="s">
        <v>13</v>
      </c>
      <c r="D607" s="222">
        <f t="shared" si="385"/>
        <v>0</v>
      </c>
      <c r="E607" s="222">
        <v>0</v>
      </c>
      <c r="F607" s="222">
        <v>0</v>
      </c>
      <c r="G607" s="222">
        <v>0</v>
      </c>
      <c r="H607" s="222">
        <v>0</v>
      </c>
      <c r="I607" s="71">
        <v>0</v>
      </c>
      <c r="J607" s="71">
        <v>0</v>
      </c>
    </row>
    <row r="608" spans="1:10" s="108" customFormat="1" ht="22.5" customHeight="1">
      <c r="A608" s="341"/>
      <c r="B608" s="325"/>
      <c r="C608" s="205" t="s">
        <v>14</v>
      </c>
      <c r="D608" s="222">
        <f t="shared" si="385"/>
        <v>9336.2999999999993</v>
      </c>
      <c r="E608" s="222">
        <v>0</v>
      </c>
      <c r="F608" s="222">
        <v>0</v>
      </c>
      <c r="G608" s="222">
        <v>0</v>
      </c>
      <c r="H608" s="222">
        <v>0</v>
      </c>
      <c r="I608" s="71">
        <v>9336.2999999999993</v>
      </c>
      <c r="J608" s="71"/>
    </row>
    <row r="609" spans="1:10" s="108" customFormat="1" ht="23.25" customHeight="1">
      <c r="A609" s="341"/>
      <c r="B609" s="325"/>
      <c r="C609" s="206" t="s">
        <v>15</v>
      </c>
      <c r="D609" s="207">
        <f t="shared" si="385"/>
        <v>0</v>
      </c>
      <c r="E609" s="207">
        <v>0</v>
      </c>
      <c r="F609" s="207">
        <v>0</v>
      </c>
      <c r="G609" s="207">
        <v>0</v>
      </c>
      <c r="H609" s="207">
        <v>0</v>
      </c>
      <c r="I609" s="70">
        <v>0</v>
      </c>
      <c r="J609" s="70">
        <v>0</v>
      </c>
    </row>
    <row r="610" spans="1:10" s="108" customFormat="1" ht="30">
      <c r="A610" s="341"/>
      <c r="B610" s="325"/>
      <c r="C610" s="205" t="s">
        <v>404</v>
      </c>
      <c r="D610" s="222">
        <f t="shared" si="385"/>
        <v>0</v>
      </c>
      <c r="E610" s="222">
        <v>0</v>
      </c>
      <c r="F610" s="222">
        <v>0</v>
      </c>
      <c r="G610" s="222">
        <v>0</v>
      </c>
      <c r="H610" s="222">
        <v>0</v>
      </c>
      <c r="I610" s="71">
        <v>0</v>
      </c>
      <c r="J610" s="71">
        <v>0</v>
      </c>
    </row>
    <row r="611" spans="1:10" s="108" customFormat="1" ht="30">
      <c r="A611" s="342"/>
      <c r="B611" s="326"/>
      <c r="C611" s="205" t="s">
        <v>405</v>
      </c>
      <c r="D611" s="222">
        <f t="shared" si="385"/>
        <v>0</v>
      </c>
      <c r="E611" s="222">
        <v>0</v>
      </c>
      <c r="F611" s="222">
        <v>0</v>
      </c>
      <c r="G611" s="222">
        <v>0</v>
      </c>
      <c r="H611" s="222">
        <v>0</v>
      </c>
      <c r="I611" s="71">
        <v>0</v>
      </c>
      <c r="J611" s="71">
        <v>0</v>
      </c>
    </row>
    <row r="612" spans="1:10" s="108" customFormat="1" ht="28.5" customHeight="1">
      <c r="A612" s="340" t="s">
        <v>553</v>
      </c>
      <c r="B612" s="324" t="s">
        <v>410</v>
      </c>
      <c r="C612" s="206" t="s">
        <v>319</v>
      </c>
      <c r="D612" s="207">
        <f t="shared" ref="D612:J612" si="386">SUM(D613:D619)</f>
        <v>4721.1000000000004</v>
      </c>
      <c r="E612" s="207">
        <f t="shared" si="386"/>
        <v>0</v>
      </c>
      <c r="F612" s="207">
        <f t="shared" si="386"/>
        <v>0</v>
      </c>
      <c r="G612" s="207">
        <f t="shared" si="386"/>
        <v>0</v>
      </c>
      <c r="H612" s="207">
        <f t="shared" si="386"/>
        <v>0</v>
      </c>
      <c r="I612" s="252">
        <f t="shared" ref="I612" si="387">SUM(I613:I619)</f>
        <v>4721.1000000000004</v>
      </c>
      <c r="J612" s="207">
        <f t="shared" si="386"/>
        <v>0</v>
      </c>
    </row>
    <row r="613" spans="1:10" s="108" customFormat="1" ht="21" customHeight="1">
      <c r="A613" s="341"/>
      <c r="B613" s="325"/>
      <c r="C613" s="205" t="s">
        <v>11</v>
      </c>
      <c r="D613" s="222">
        <f>SUM(E613:J613)</f>
        <v>0</v>
      </c>
      <c r="E613" s="222">
        <v>0</v>
      </c>
      <c r="F613" s="222">
        <v>0</v>
      </c>
      <c r="G613" s="222">
        <v>0</v>
      </c>
      <c r="H613" s="222">
        <v>0</v>
      </c>
      <c r="I613" s="256">
        <v>0</v>
      </c>
      <c r="J613" s="222">
        <v>0</v>
      </c>
    </row>
    <row r="614" spans="1:10" s="108" customFormat="1" ht="21.75" customHeight="1">
      <c r="A614" s="341"/>
      <c r="B614" s="325"/>
      <c r="C614" s="205" t="s">
        <v>12</v>
      </c>
      <c r="D614" s="222">
        <f t="shared" ref="D614:D619" si="388">SUM(E614:J614)</f>
        <v>0</v>
      </c>
      <c r="E614" s="222">
        <v>0</v>
      </c>
      <c r="F614" s="222">
        <v>0</v>
      </c>
      <c r="G614" s="222">
        <v>0</v>
      </c>
      <c r="H614" s="222">
        <v>0</v>
      </c>
      <c r="I614" s="256">
        <v>0</v>
      </c>
      <c r="J614" s="222">
        <v>0</v>
      </c>
    </row>
    <row r="615" spans="1:10" s="108" customFormat="1" ht="22.5" customHeight="1">
      <c r="A615" s="341"/>
      <c r="B615" s="325"/>
      <c r="C615" s="205" t="s">
        <v>13</v>
      </c>
      <c r="D615" s="222">
        <f t="shared" si="388"/>
        <v>0</v>
      </c>
      <c r="E615" s="222">
        <v>0</v>
      </c>
      <c r="F615" s="222">
        <v>0</v>
      </c>
      <c r="G615" s="222">
        <v>0</v>
      </c>
      <c r="H615" s="222">
        <v>0</v>
      </c>
      <c r="I615" s="256">
        <v>0</v>
      </c>
      <c r="J615" s="222">
        <v>0</v>
      </c>
    </row>
    <row r="616" spans="1:10" s="108" customFormat="1" ht="19.5" customHeight="1">
      <c r="A616" s="341"/>
      <c r="B616" s="325"/>
      <c r="C616" s="205" t="s">
        <v>14</v>
      </c>
      <c r="D616" s="222">
        <f t="shared" si="388"/>
        <v>4721.1000000000004</v>
      </c>
      <c r="E616" s="222">
        <v>0</v>
      </c>
      <c r="F616" s="222">
        <v>0</v>
      </c>
      <c r="G616" s="222">
        <v>0</v>
      </c>
      <c r="H616" s="222">
        <v>0</v>
      </c>
      <c r="I616" s="256">
        <v>4721.1000000000004</v>
      </c>
      <c r="J616" s="222">
        <v>0</v>
      </c>
    </row>
    <row r="617" spans="1:10" s="108" customFormat="1" ht="25.5" customHeight="1">
      <c r="A617" s="341"/>
      <c r="B617" s="325"/>
      <c r="C617" s="206" t="s">
        <v>15</v>
      </c>
      <c r="D617" s="207">
        <f t="shared" si="388"/>
        <v>0</v>
      </c>
      <c r="E617" s="207">
        <v>0</v>
      </c>
      <c r="F617" s="207">
        <v>0</v>
      </c>
      <c r="G617" s="207">
        <v>0</v>
      </c>
      <c r="H617" s="207">
        <v>0</v>
      </c>
      <c r="I617" s="252">
        <v>0</v>
      </c>
      <c r="J617" s="207">
        <v>0</v>
      </c>
    </row>
    <row r="618" spans="1:10" s="108" customFormat="1" ht="30">
      <c r="A618" s="341"/>
      <c r="B618" s="325"/>
      <c r="C618" s="205" t="s">
        <v>404</v>
      </c>
      <c r="D618" s="222">
        <f t="shared" si="388"/>
        <v>0</v>
      </c>
      <c r="E618" s="222">
        <v>0</v>
      </c>
      <c r="F618" s="222">
        <v>0</v>
      </c>
      <c r="G618" s="222">
        <v>0</v>
      </c>
      <c r="H618" s="222">
        <v>0</v>
      </c>
      <c r="I618" s="256">
        <v>0</v>
      </c>
      <c r="J618" s="222">
        <v>0</v>
      </c>
    </row>
    <row r="619" spans="1:10" s="108" customFormat="1" ht="30">
      <c r="A619" s="342"/>
      <c r="B619" s="326"/>
      <c r="C619" s="205" t="s">
        <v>405</v>
      </c>
      <c r="D619" s="222">
        <f t="shared" si="388"/>
        <v>0</v>
      </c>
      <c r="E619" s="222">
        <v>0</v>
      </c>
      <c r="F619" s="222">
        <v>0</v>
      </c>
      <c r="G619" s="222">
        <v>0</v>
      </c>
      <c r="H619" s="222">
        <v>0</v>
      </c>
      <c r="I619" s="256">
        <v>0</v>
      </c>
      <c r="J619" s="222">
        <v>0</v>
      </c>
    </row>
    <row r="620" spans="1:10" s="108" customFormat="1" ht="39.75" customHeight="1">
      <c r="A620" s="340" t="s">
        <v>596</v>
      </c>
      <c r="B620" s="324" t="s">
        <v>806</v>
      </c>
      <c r="C620" s="206" t="s">
        <v>319</v>
      </c>
      <c r="D620" s="207">
        <f t="shared" ref="D620:J620" si="389">SUM(D621:D627)</f>
        <v>92.6</v>
      </c>
      <c r="E620" s="207">
        <f t="shared" si="389"/>
        <v>0</v>
      </c>
      <c r="F620" s="207">
        <f t="shared" si="389"/>
        <v>0</v>
      </c>
      <c r="G620" s="207">
        <f t="shared" si="389"/>
        <v>0</v>
      </c>
      <c r="H620" s="207">
        <f t="shared" si="389"/>
        <v>0</v>
      </c>
      <c r="I620" s="252">
        <f t="shared" ref="I620" si="390">SUM(I621:I627)</f>
        <v>92.6</v>
      </c>
      <c r="J620" s="207">
        <f t="shared" si="389"/>
        <v>0</v>
      </c>
    </row>
    <row r="621" spans="1:10" s="108" customFormat="1">
      <c r="A621" s="319"/>
      <c r="B621" s="325"/>
      <c r="C621" s="205" t="s">
        <v>11</v>
      </c>
      <c r="D621" s="222">
        <f>SUM(E621:J621)</f>
        <v>0</v>
      </c>
      <c r="E621" s="222">
        <v>0</v>
      </c>
      <c r="F621" s="222">
        <v>0</v>
      </c>
      <c r="G621" s="222">
        <v>0</v>
      </c>
      <c r="H621" s="222">
        <v>0</v>
      </c>
      <c r="I621" s="256">
        <v>0</v>
      </c>
      <c r="J621" s="222">
        <v>0</v>
      </c>
    </row>
    <row r="622" spans="1:10" s="108" customFormat="1">
      <c r="A622" s="319"/>
      <c r="B622" s="325"/>
      <c r="C622" s="205" t="s">
        <v>12</v>
      </c>
      <c r="D622" s="222">
        <f t="shared" ref="D622:D627" si="391">SUM(E622:J622)</f>
        <v>0</v>
      </c>
      <c r="E622" s="222">
        <v>0</v>
      </c>
      <c r="F622" s="222">
        <v>0</v>
      </c>
      <c r="G622" s="222">
        <v>0</v>
      </c>
      <c r="H622" s="222">
        <v>0</v>
      </c>
      <c r="I622" s="256">
        <v>0</v>
      </c>
      <c r="J622" s="222">
        <v>0</v>
      </c>
    </row>
    <row r="623" spans="1:10" s="108" customFormat="1">
      <c r="A623" s="319"/>
      <c r="B623" s="325"/>
      <c r="C623" s="205" t="s">
        <v>13</v>
      </c>
      <c r="D623" s="222">
        <f t="shared" si="391"/>
        <v>0</v>
      </c>
      <c r="E623" s="222">
        <v>0</v>
      </c>
      <c r="F623" s="222">
        <v>0</v>
      </c>
      <c r="G623" s="222">
        <v>0</v>
      </c>
      <c r="H623" s="222">
        <v>0</v>
      </c>
      <c r="I623" s="256">
        <v>0</v>
      </c>
      <c r="J623" s="222">
        <v>0</v>
      </c>
    </row>
    <row r="624" spans="1:10" s="108" customFormat="1">
      <c r="A624" s="319"/>
      <c r="B624" s="325"/>
      <c r="C624" s="205" t="s">
        <v>14</v>
      </c>
      <c r="D624" s="222">
        <f t="shared" si="391"/>
        <v>92.6</v>
      </c>
      <c r="E624" s="222">
        <v>0</v>
      </c>
      <c r="F624" s="222">
        <v>0</v>
      </c>
      <c r="G624" s="222">
        <v>0</v>
      </c>
      <c r="H624" s="222">
        <v>0</v>
      </c>
      <c r="I624" s="256">
        <v>92.6</v>
      </c>
      <c r="J624" s="222">
        <v>0</v>
      </c>
    </row>
    <row r="625" spans="1:10" s="108" customFormat="1">
      <c r="A625" s="319"/>
      <c r="B625" s="325"/>
      <c r="C625" s="206" t="s">
        <v>15</v>
      </c>
      <c r="D625" s="207">
        <f t="shared" si="391"/>
        <v>0</v>
      </c>
      <c r="E625" s="207">
        <v>0</v>
      </c>
      <c r="F625" s="207">
        <v>0</v>
      </c>
      <c r="G625" s="207">
        <v>0</v>
      </c>
      <c r="H625" s="207">
        <v>0</v>
      </c>
      <c r="I625" s="252">
        <v>0</v>
      </c>
      <c r="J625" s="207">
        <v>0</v>
      </c>
    </row>
    <row r="626" spans="1:10" s="108" customFormat="1" ht="30">
      <c r="A626" s="319"/>
      <c r="B626" s="325"/>
      <c r="C626" s="205" t="s">
        <v>404</v>
      </c>
      <c r="D626" s="222">
        <f t="shared" si="391"/>
        <v>0</v>
      </c>
      <c r="E626" s="222">
        <v>0</v>
      </c>
      <c r="F626" s="222">
        <v>0</v>
      </c>
      <c r="G626" s="222">
        <v>0</v>
      </c>
      <c r="H626" s="222">
        <v>0</v>
      </c>
      <c r="I626" s="256">
        <v>0</v>
      </c>
      <c r="J626" s="222">
        <v>0</v>
      </c>
    </row>
    <row r="627" spans="1:10" s="108" customFormat="1" ht="70.5" customHeight="1">
      <c r="A627" s="320"/>
      <c r="B627" s="326"/>
      <c r="C627" s="205" t="s">
        <v>405</v>
      </c>
      <c r="D627" s="222">
        <f t="shared" si="391"/>
        <v>0</v>
      </c>
      <c r="E627" s="222">
        <v>0</v>
      </c>
      <c r="F627" s="222">
        <v>0</v>
      </c>
      <c r="G627" s="222">
        <v>0</v>
      </c>
      <c r="H627" s="222">
        <v>0</v>
      </c>
      <c r="I627" s="256">
        <v>0</v>
      </c>
      <c r="J627" s="222">
        <v>0</v>
      </c>
    </row>
    <row r="628" spans="1:10" s="108" customFormat="1" ht="33" customHeight="1">
      <c r="A628" s="340" t="s">
        <v>805</v>
      </c>
      <c r="B628" s="324" t="s">
        <v>807</v>
      </c>
      <c r="C628" s="206" t="s">
        <v>319</v>
      </c>
      <c r="D628" s="207">
        <f t="shared" ref="D628:J628" si="392">SUM(D629:D635)</f>
        <v>140.80000000000001</v>
      </c>
      <c r="E628" s="207">
        <f t="shared" si="392"/>
        <v>0</v>
      </c>
      <c r="F628" s="207">
        <f t="shared" si="392"/>
        <v>0</v>
      </c>
      <c r="G628" s="207">
        <f t="shared" si="392"/>
        <v>0</v>
      </c>
      <c r="H628" s="207">
        <f t="shared" si="392"/>
        <v>0</v>
      </c>
      <c r="I628" s="252">
        <f t="shared" ref="I628" si="393">SUM(I629:I635)</f>
        <v>140.80000000000001</v>
      </c>
      <c r="J628" s="207">
        <f t="shared" si="392"/>
        <v>0</v>
      </c>
    </row>
    <row r="629" spans="1:10" s="108" customFormat="1" ht="21.75" customHeight="1">
      <c r="A629" s="341"/>
      <c r="B629" s="325"/>
      <c r="C629" s="205" t="s">
        <v>11</v>
      </c>
      <c r="D629" s="222">
        <f>SUM(E629:J629)</f>
        <v>0</v>
      </c>
      <c r="E629" s="222">
        <v>0</v>
      </c>
      <c r="F629" s="222">
        <v>0</v>
      </c>
      <c r="G629" s="222">
        <v>0</v>
      </c>
      <c r="H629" s="222">
        <v>0</v>
      </c>
      <c r="I629" s="256">
        <v>0</v>
      </c>
      <c r="J629" s="222">
        <v>0</v>
      </c>
    </row>
    <row r="630" spans="1:10" s="108" customFormat="1" ht="21.75" customHeight="1">
      <c r="A630" s="341"/>
      <c r="B630" s="325"/>
      <c r="C630" s="205" t="s">
        <v>12</v>
      </c>
      <c r="D630" s="222">
        <f t="shared" ref="D630:D635" si="394">SUM(E630:J630)</f>
        <v>0</v>
      </c>
      <c r="E630" s="222">
        <v>0</v>
      </c>
      <c r="F630" s="222">
        <v>0</v>
      </c>
      <c r="G630" s="222">
        <v>0</v>
      </c>
      <c r="H630" s="222">
        <v>0</v>
      </c>
      <c r="I630" s="256">
        <v>0</v>
      </c>
      <c r="J630" s="222">
        <v>0</v>
      </c>
    </row>
    <row r="631" spans="1:10" s="108" customFormat="1" ht="19.5" customHeight="1">
      <c r="A631" s="341"/>
      <c r="B631" s="325"/>
      <c r="C631" s="205" t="s">
        <v>13</v>
      </c>
      <c r="D631" s="222">
        <f t="shared" si="394"/>
        <v>0</v>
      </c>
      <c r="E631" s="222">
        <v>0</v>
      </c>
      <c r="F631" s="222">
        <v>0</v>
      </c>
      <c r="G631" s="222">
        <v>0</v>
      </c>
      <c r="H631" s="222">
        <v>0</v>
      </c>
      <c r="I631" s="256">
        <v>0</v>
      </c>
      <c r="J631" s="222">
        <v>0</v>
      </c>
    </row>
    <row r="632" spans="1:10" s="108" customFormat="1" ht="20.25" customHeight="1">
      <c r="A632" s="341"/>
      <c r="B632" s="325"/>
      <c r="C632" s="205" t="s">
        <v>14</v>
      </c>
      <c r="D632" s="222">
        <f t="shared" si="394"/>
        <v>140.80000000000001</v>
      </c>
      <c r="E632" s="222">
        <v>0</v>
      </c>
      <c r="F632" s="222">
        <v>0</v>
      </c>
      <c r="G632" s="222">
        <v>0</v>
      </c>
      <c r="H632" s="222">
        <v>0</v>
      </c>
      <c r="I632" s="256">
        <v>140.80000000000001</v>
      </c>
      <c r="J632" s="222">
        <v>0</v>
      </c>
    </row>
    <row r="633" spans="1:10" s="108" customFormat="1" ht="18.75" customHeight="1">
      <c r="A633" s="341"/>
      <c r="B633" s="325"/>
      <c r="C633" s="206" t="s">
        <v>15</v>
      </c>
      <c r="D633" s="207">
        <f t="shared" si="394"/>
        <v>0</v>
      </c>
      <c r="E633" s="207">
        <v>0</v>
      </c>
      <c r="F633" s="207">
        <v>0</v>
      </c>
      <c r="G633" s="207">
        <v>0</v>
      </c>
      <c r="H633" s="207">
        <v>0</v>
      </c>
      <c r="I633" s="252">
        <v>0</v>
      </c>
      <c r="J633" s="207">
        <v>0</v>
      </c>
    </row>
    <row r="634" spans="1:10" s="108" customFormat="1" ht="33.75" customHeight="1">
      <c r="A634" s="341"/>
      <c r="B634" s="325"/>
      <c r="C634" s="205" t="s">
        <v>404</v>
      </c>
      <c r="D634" s="222">
        <f t="shared" si="394"/>
        <v>0</v>
      </c>
      <c r="E634" s="222">
        <v>0</v>
      </c>
      <c r="F634" s="222">
        <v>0</v>
      </c>
      <c r="G634" s="222">
        <v>0</v>
      </c>
      <c r="H634" s="222">
        <v>0</v>
      </c>
      <c r="I634" s="256">
        <v>0</v>
      </c>
      <c r="J634" s="222">
        <v>0</v>
      </c>
    </row>
    <row r="635" spans="1:10" s="108" customFormat="1" ht="38.25" customHeight="1">
      <c r="A635" s="342"/>
      <c r="B635" s="326"/>
      <c r="C635" s="205" t="s">
        <v>405</v>
      </c>
      <c r="D635" s="222">
        <f t="shared" si="394"/>
        <v>0</v>
      </c>
      <c r="E635" s="222">
        <v>0</v>
      </c>
      <c r="F635" s="222">
        <v>0</v>
      </c>
      <c r="G635" s="222">
        <v>0</v>
      </c>
      <c r="H635" s="222">
        <v>0</v>
      </c>
      <c r="I635" s="256">
        <v>0</v>
      </c>
      <c r="J635" s="222">
        <v>0</v>
      </c>
    </row>
    <row r="636" spans="1:10" s="108" customFormat="1" ht="38.25" customHeight="1">
      <c r="A636" s="340" t="s">
        <v>808</v>
      </c>
      <c r="B636" s="324" t="s">
        <v>809</v>
      </c>
      <c r="C636" s="206" t="s">
        <v>319</v>
      </c>
      <c r="D636" s="207">
        <f t="shared" ref="D636:J636" si="395">SUM(D637:D643)</f>
        <v>66.599999999999994</v>
      </c>
      <c r="E636" s="207">
        <f t="shared" si="395"/>
        <v>0</v>
      </c>
      <c r="F636" s="207">
        <f t="shared" si="395"/>
        <v>0</v>
      </c>
      <c r="G636" s="207">
        <f t="shared" si="395"/>
        <v>0</v>
      </c>
      <c r="H636" s="207">
        <f t="shared" si="395"/>
        <v>0</v>
      </c>
      <c r="I636" s="252">
        <f t="shared" ref="I636" si="396">SUM(I637:I643)</f>
        <v>66.599999999999994</v>
      </c>
      <c r="J636" s="207">
        <f t="shared" si="395"/>
        <v>0</v>
      </c>
    </row>
    <row r="637" spans="1:10" s="108" customFormat="1" ht="21.75" customHeight="1">
      <c r="A637" s="319"/>
      <c r="B637" s="325"/>
      <c r="C637" s="205" t="s">
        <v>11</v>
      </c>
      <c r="D637" s="222">
        <f>SUM(E637:J637)</f>
        <v>0</v>
      </c>
      <c r="E637" s="222">
        <v>0</v>
      </c>
      <c r="F637" s="222">
        <v>0</v>
      </c>
      <c r="G637" s="222">
        <v>0</v>
      </c>
      <c r="H637" s="222">
        <v>0</v>
      </c>
      <c r="I637" s="256">
        <v>0</v>
      </c>
      <c r="J637" s="222">
        <v>0</v>
      </c>
    </row>
    <row r="638" spans="1:10" s="108" customFormat="1" ht="17.25" customHeight="1">
      <c r="A638" s="319"/>
      <c r="B638" s="325"/>
      <c r="C638" s="205" t="s">
        <v>12</v>
      </c>
      <c r="D638" s="222">
        <f t="shared" ref="D638:D643" si="397">SUM(E638:J638)</f>
        <v>0</v>
      </c>
      <c r="E638" s="222">
        <v>0</v>
      </c>
      <c r="F638" s="222">
        <v>0</v>
      </c>
      <c r="G638" s="222">
        <v>0</v>
      </c>
      <c r="H638" s="222">
        <v>0</v>
      </c>
      <c r="I638" s="256">
        <v>0</v>
      </c>
      <c r="J638" s="222">
        <v>0</v>
      </c>
    </row>
    <row r="639" spans="1:10" s="108" customFormat="1" ht="33" customHeight="1">
      <c r="A639" s="319"/>
      <c r="B639" s="325"/>
      <c r="C639" s="205" t="s">
        <v>13</v>
      </c>
      <c r="D639" s="222">
        <f t="shared" si="397"/>
        <v>0</v>
      </c>
      <c r="E639" s="222">
        <v>0</v>
      </c>
      <c r="F639" s="222">
        <v>0</v>
      </c>
      <c r="G639" s="222">
        <v>0</v>
      </c>
      <c r="H639" s="222">
        <v>0</v>
      </c>
      <c r="I639" s="256">
        <v>0</v>
      </c>
      <c r="J639" s="222">
        <v>0</v>
      </c>
    </row>
    <row r="640" spans="1:10" s="108" customFormat="1" ht="27.75" customHeight="1">
      <c r="A640" s="319"/>
      <c r="B640" s="325"/>
      <c r="C640" s="205" t="s">
        <v>14</v>
      </c>
      <c r="D640" s="222">
        <f t="shared" si="397"/>
        <v>66.599999999999994</v>
      </c>
      <c r="E640" s="222">
        <v>0</v>
      </c>
      <c r="F640" s="222">
        <v>0</v>
      </c>
      <c r="G640" s="222">
        <v>0</v>
      </c>
      <c r="H640" s="222">
        <v>0</v>
      </c>
      <c r="I640" s="256">
        <v>66.599999999999994</v>
      </c>
      <c r="J640" s="222">
        <v>0</v>
      </c>
    </row>
    <row r="641" spans="1:10" s="108" customFormat="1" ht="29.25" customHeight="1">
      <c r="A641" s="319"/>
      <c r="B641" s="325"/>
      <c r="C641" s="206" t="s">
        <v>15</v>
      </c>
      <c r="D641" s="207">
        <f t="shared" si="397"/>
        <v>0</v>
      </c>
      <c r="E641" s="207">
        <v>0</v>
      </c>
      <c r="F641" s="207">
        <v>0</v>
      </c>
      <c r="G641" s="207">
        <v>0</v>
      </c>
      <c r="H641" s="207">
        <v>0</v>
      </c>
      <c r="I641" s="252">
        <v>0</v>
      </c>
      <c r="J641" s="207">
        <v>0</v>
      </c>
    </row>
    <row r="642" spans="1:10" s="108" customFormat="1" ht="36.75" customHeight="1">
      <c r="A642" s="319"/>
      <c r="B642" s="325"/>
      <c r="C642" s="205" t="s">
        <v>404</v>
      </c>
      <c r="D642" s="222">
        <f t="shared" si="397"/>
        <v>0</v>
      </c>
      <c r="E642" s="222">
        <v>0</v>
      </c>
      <c r="F642" s="222">
        <v>0</v>
      </c>
      <c r="G642" s="222">
        <v>0</v>
      </c>
      <c r="H642" s="222">
        <v>0</v>
      </c>
      <c r="I642" s="256">
        <v>0</v>
      </c>
      <c r="J642" s="222">
        <v>0</v>
      </c>
    </row>
    <row r="643" spans="1:10" s="108" customFormat="1" ht="35.25" customHeight="1">
      <c r="A643" s="320"/>
      <c r="B643" s="326"/>
      <c r="C643" s="205" t="s">
        <v>405</v>
      </c>
      <c r="D643" s="222">
        <f t="shared" si="397"/>
        <v>0</v>
      </c>
      <c r="E643" s="222">
        <v>0</v>
      </c>
      <c r="F643" s="222">
        <v>0</v>
      </c>
      <c r="G643" s="222">
        <v>0</v>
      </c>
      <c r="H643" s="222">
        <v>0</v>
      </c>
      <c r="I643" s="256">
        <v>0</v>
      </c>
      <c r="J643" s="222">
        <v>0</v>
      </c>
    </row>
    <row r="644" spans="1:10" s="108" customFormat="1" ht="38.25" customHeight="1">
      <c r="A644" s="349" t="s">
        <v>934</v>
      </c>
      <c r="B644" s="324" t="s">
        <v>937</v>
      </c>
      <c r="C644" s="206" t="s">
        <v>319</v>
      </c>
      <c r="D644" s="207">
        <f t="shared" ref="D644:J644" si="398">SUM(D645:D651)</f>
        <v>28822.9</v>
      </c>
      <c r="E644" s="207">
        <f t="shared" si="398"/>
        <v>0</v>
      </c>
      <c r="F644" s="207">
        <f t="shared" si="398"/>
        <v>0</v>
      </c>
      <c r="G644" s="207">
        <f t="shared" si="398"/>
        <v>0</v>
      </c>
      <c r="H644" s="207">
        <f t="shared" si="398"/>
        <v>26839.3</v>
      </c>
      <c r="I644" s="252">
        <f t="shared" ref="I644" si="399">SUM(I645:I651)</f>
        <v>0</v>
      </c>
      <c r="J644" s="207">
        <f t="shared" si="398"/>
        <v>1983.6000000000001</v>
      </c>
    </row>
    <row r="645" spans="1:10" s="108" customFormat="1" ht="21.75" customHeight="1">
      <c r="A645" s="331"/>
      <c r="B645" s="325"/>
      <c r="C645" s="205" t="s">
        <v>11</v>
      </c>
      <c r="D645" s="222">
        <f>SUM(E645:J645)</f>
        <v>0</v>
      </c>
      <c r="E645" s="222">
        <v>0</v>
      </c>
      <c r="F645" s="222">
        <v>0</v>
      </c>
      <c r="G645" s="222">
        <v>0</v>
      </c>
      <c r="H645" s="222">
        <v>0</v>
      </c>
      <c r="I645" s="256">
        <v>0</v>
      </c>
      <c r="J645" s="222">
        <v>0</v>
      </c>
    </row>
    <row r="646" spans="1:10" s="108" customFormat="1" ht="17.25" customHeight="1">
      <c r="A646" s="331"/>
      <c r="B646" s="325"/>
      <c r="C646" s="205" t="s">
        <v>12</v>
      </c>
      <c r="D646" s="222">
        <f t="shared" ref="D646:D651" si="400">SUM(E646:J646)</f>
        <v>0</v>
      </c>
      <c r="E646" s="222">
        <v>0</v>
      </c>
      <c r="F646" s="222">
        <v>0</v>
      </c>
      <c r="G646" s="222">
        <v>0</v>
      </c>
      <c r="H646" s="222">
        <v>0</v>
      </c>
      <c r="I646" s="256">
        <v>0</v>
      </c>
      <c r="J646" s="222">
        <v>0</v>
      </c>
    </row>
    <row r="647" spans="1:10" s="108" customFormat="1" ht="33" customHeight="1">
      <c r="A647" s="331"/>
      <c r="B647" s="325"/>
      <c r="C647" s="205" t="s">
        <v>13</v>
      </c>
      <c r="D647" s="222">
        <f t="shared" si="400"/>
        <v>0</v>
      </c>
      <c r="E647" s="222">
        <v>0</v>
      </c>
      <c r="F647" s="222">
        <v>0</v>
      </c>
      <c r="G647" s="222">
        <v>0</v>
      </c>
      <c r="H647" s="222">
        <v>0</v>
      </c>
      <c r="I647" s="256">
        <v>0</v>
      </c>
      <c r="J647" s="222">
        <v>0</v>
      </c>
    </row>
    <row r="648" spans="1:10" s="108" customFormat="1" ht="27.75" customHeight="1">
      <c r="A648" s="331"/>
      <c r="B648" s="325"/>
      <c r="C648" s="205" t="s">
        <v>14</v>
      </c>
      <c r="D648" s="222">
        <f t="shared" si="400"/>
        <v>0</v>
      </c>
      <c r="E648" s="222">
        <v>0</v>
      </c>
      <c r="F648" s="222">
        <v>0</v>
      </c>
      <c r="G648" s="222">
        <v>0</v>
      </c>
      <c r="H648" s="222">
        <v>0</v>
      </c>
      <c r="I648" s="256">
        <v>0</v>
      </c>
      <c r="J648" s="222">
        <v>0</v>
      </c>
    </row>
    <row r="649" spans="1:10" s="108" customFormat="1" ht="29.25" customHeight="1">
      <c r="A649" s="331"/>
      <c r="B649" s="325"/>
      <c r="C649" s="206" t="s">
        <v>15</v>
      </c>
      <c r="D649" s="207">
        <f>SUM(E649:J649)</f>
        <v>9855.5</v>
      </c>
      <c r="E649" s="207">
        <f t="shared" ref="E649:G649" si="401">E657+E665+E673</f>
        <v>0</v>
      </c>
      <c r="F649" s="207">
        <f t="shared" si="401"/>
        <v>0</v>
      </c>
      <c r="G649" s="207">
        <f t="shared" si="401"/>
        <v>0</v>
      </c>
      <c r="H649" s="207">
        <f>H657+H665+H673</f>
        <v>9194.2999999999993</v>
      </c>
      <c r="I649" s="252">
        <f t="shared" ref="I649:J649" si="402">I657+I665+I673</f>
        <v>0</v>
      </c>
      <c r="J649" s="207">
        <f t="shared" si="402"/>
        <v>661.2</v>
      </c>
    </row>
    <row r="650" spans="1:10" s="108" customFormat="1" ht="36.75" customHeight="1">
      <c r="A650" s="331"/>
      <c r="B650" s="325"/>
      <c r="C650" s="205" t="s">
        <v>404</v>
      </c>
      <c r="D650" s="222">
        <f t="shared" si="400"/>
        <v>9483.7000000000007</v>
      </c>
      <c r="E650" s="222">
        <f t="shared" ref="E650:J650" si="403">E658+E666+E674</f>
        <v>0</v>
      </c>
      <c r="F650" s="222">
        <f t="shared" si="403"/>
        <v>0</v>
      </c>
      <c r="G650" s="222">
        <f t="shared" si="403"/>
        <v>0</v>
      </c>
      <c r="H650" s="222">
        <f t="shared" si="403"/>
        <v>8822.5</v>
      </c>
      <c r="I650" s="256">
        <f t="shared" ref="I650" si="404">I658+I666+I674</f>
        <v>0</v>
      </c>
      <c r="J650" s="222">
        <f t="shared" si="403"/>
        <v>661.2</v>
      </c>
    </row>
    <row r="651" spans="1:10" s="108" customFormat="1" ht="35.25" customHeight="1">
      <c r="A651" s="332"/>
      <c r="B651" s="326"/>
      <c r="C651" s="205" t="s">
        <v>405</v>
      </c>
      <c r="D651" s="222">
        <f t="shared" si="400"/>
        <v>9483.7000000000007</v>
      </c>
      <c r="E651" s="222">
        <f t="shared" ref="E651:J651" si="405">E659+E667+E675</f>
        <v>0</v>
      </c>
      <c r="F651" s="222">
        <f t="shared" si="405"/>
        <v>0</v>
      </c>
      <c r="G651" s="222">
        <f t="shared" si="405"/>
        <v>0</v>
      </c>
      <c r="H651" s="222">
        <f t="shared" si="405"/>
        <v>8822.5</v>
      </c>
      <c r="I651" s="256">
        <f t="shared" ref="I651" si="406">I659+I667+I675</f>
        <v>0</v>
      </c>
      <c r="J651" s="222">
        <f t="shared" si="405"/>
        <v>661.2</v>
      </c>
    </row>
    <row r="652" spans="1:10" s="108" customFormat="1" ht="38.25" customHeight="1">
      <c r="A652" s="340" t="s">
        <v>935</v>
      </c>
      <c r="B652" s="324" t="s">
        <v>938</v>
      </c>
      <c r="C652" s="206" t="s">
        <v>319</v>
      </c>
      <c r="D652" s="207">
        <f t="shared" ref="D652:J652" si="407">SUM(D653:D659)</f>
        <v>3960</v>
      </c>
      <c r="E652" s="207">
        <f t="shared" si="407"/>
        <v>0</v>
      </c>
      <c r="F652" s="207">
        <f t="shared" si="407"/>
        <v>0</v>
      </c>
      <c r="G652" s="207">
        <f t="shared" si="407"/>
        <v>0</v>
      </c>
      <c r="H652" s="207">
        <f t="shared" si="407"/>
        <v>3600</v>
      </c>
      <c r="I652" s="252">
        <f t="shared" ref="I652" si="408">SUM(I653:I659)</f>
        <v>0</v>
      </c>
      <c r="J652" s="207">
        <f t="shared" si="407"/>
        <v>360</v>
      </c>
    </row>
    <row r="653" spans="1:10" s="108" customFormat="1" ht="21.75" customHeight="1">
      <c r="A653" s="319"/>
      <c r="B653" s="325"/>
      <c r="C653" s="205" t="s">
        <v>11</v>
      </c>
      <c r="D653" s="222">
        <f>SUM(E653:J653)</f>
        <v>0</v>
      </c>
      <c r="E653" s="222">
        <v>0</v>
      </c>
      <c r="F653" s="222">
        <v>0</v>
      </c>
      <c r="G653" s="222">
        <v>0</v>
      </c>
      <c r="H653" s="222">
        <v>0</v>
      </c>
      <c r="I653" s="256">
        <v>0</v>
      </c>
      <c r="J653" s="222">
        <v>0</v>
      </c>
    </row>
    <row r="654" spans="1:10" s="108" customFormat="1" ht="17.25" customHeight="1">
      <c r="A654" s="319"/>
      <c r="B654" s="325"/>
      <c r="C654" s="205" t="s">
        <v>12</v>
      </c>
      <c r="D654" s="222">
        <f t="shared" ref="D654:D659" si="409">SUM(E654:J654)</f>
        <v>0</v>
      </c>
      <c r="E654" s="222">
        <v>0</v>
      </c>
      <c r="F654" s="222">
        <v>0</v>
      </c>
      <c r="G654" s="222">
        <v>0</v>
      </c>
      <c r="H654" s="222">
        <v>0</v>
      </c>
      <c r="I654" s="256">
        <v>0</v>
      </c>
      <c r="J654" s="222">
        <v>0</v>
      </c>
    </row>
    <row r="655" spans="1:10" s="108" customFormat="1" ht="33" customHeight="1">
      <c r="A655" s="319"/>
      <c r="B655" s="325"/>
      <c r="C655" s="205" t="s">
        <v>13</v>
      </c>
      <c r="D655" s="222">
        <f t="shared" si="409"/>
        <v>0</v>
      </c>
      <c r="E655" s="222">
        <v>0</v>
      </c>
      <c r="F655" s="222">
        <v>0</v>
      </c>
      <c r="G655" s="222">
        <v>0</v>
      </c>
      <c r="H655" s="222">
        <v>0</v>
      </c>
      <c r="I655" s="256">
        <v>0</v>
      </c>
      <c r="J655" s="222">
        <v>0</v>
      </c>
    </row>
    <row r="656" spans="1:10" s="108" customFormat="1" ht="27.75" customHeight="1">
      <c r="A656" s="319"/>
      <c r="B656" s="325"/>
      <c r="C656" s="205" t="s">
        <v>14</v>
      </c>
      <c r="D656" s="222">
        <f t="shared" si="409"/>
        <v>0</v>
      </c>
      <c r="E656" s="222">
        <v>0</v>
      </c>
      <c r="F656" s="222">
        <v>0</v>
      </c>
      <c r="G656" s="222">
        <v>0</v>
      </c>
      <c r="H656" s="222">
        <v>0</v>
      </c>
      <c r="I656" s="256">
        <v>0</v>
      </c>
      <c r="J656" s="222">
        <v>0</v>
      </c>
    </row>
    <row r="657" spans="1:10" s="108" customFormat="1" ht="29.25" customHeight="1">
      <c r="A657" s="319"/>
      <c r="B657" s="325"/>
      <c r="C657" s="206" t="s">
        <v>15</v>
      </c>
      <c r="D657" s="207">
        <f t="shared" si="409"/>
        <v>1320</v>
      </c>
      <c r="E657" s="207">
        <v>0</v>
      </c>
      <c r="F657" s="207">
        <v>0</v>
      </c>
      <c r="G657" s="207">
        <v>0</v>
      </c>
      <c r="H657" s="207">
        <v>1200</v>
      </c>
      <c r="I657" s="252">
        <v>0</v>
      </c>
      <c r="J657" s="256">
        <v>120</v>
      </c>
    </row>
    <row r="658" spans="1:10" s="108" customFormat="1" ht="36.75" customHeight="1">
      <c r="A658" s="319"/>
      <c r="B658" s="325"/>
      <c r="C658" s="205" t="s">
        <v>404</v>
      </c>
      <c r="D658" s="222">
        <f t="shared" si="409"/>
        <v>1320</v>
      </c>
      <c r="E658" s="222">
        <v>0</v>
      </c>
      <c r="F658" s="222">
        <v>0</v>
      </c>
      <c r="G658" s="222">
        <v>0</v>
      </c>
      <c r="H658" s="222">
        <v>1200</v>
      </c>
      <c r="I658" s="256">
        <v>0</v>
      </c>
      <c r="J658" s="222">
        <v>120</v>
      </c>
    </row>
    <row r="659" spans="1:10" s="108" customFormat="1" ht="35.25" customHeight="1">
      <c r="A659" s="320"/>
      <c r="B659" s="326"/>
      <c r="C659" s="205" t="s">
        <v>405</v>
      </c>
      <c r="D659" s="222">
        <f t="shared" si="409"/>
        <v>1320</v>
      </c>
      <c r="E659" s="222">
        <v>0</v>
      </c>
      <c r="F659" s="222">
        <v>0</v>
      </c>
      <c r="G659" s="222">
        <v>0</v>
      </c>
      <c r="H659" s="222">
        <v>1200</v>
      </c>
      <c r="I659" s="256">
        <v>0</v>
      </c>
      <c r="J659" s="222">
        <v>120</v>
      </c>
    </row>
    <row r="660" spans="1:10" s="108" customFormat="1" ht="38.25" customHeight="1">
      <c r="A660" s="340" t="s">
        <v>936</v>
      </c>
      <c r="B660" s="324" t="s">
        <v>939</v>
      </c>
      <c r="C660" s="206" t="s">
        <v>319</v>
      </c>
      <c r="D660" s="207">
        <f t="shared" ref="D660:J660" si="410">SUM(D661:D667)</f>
        <v>24862.9</v>
      </c>
      <c r="E660" s="207">
        <f t="shared" si="410"/>
        <v>0</v>
      </c>
      <c r="F660" s="207">
        <f t="shared" si="410"/>
        <v>0</v>
      </c>
      <c r="G660" s="207">
        <f t="shared" si="410"/>
        <v>0</v>
      </c>
      <c r="H660" s="207">
        <f t="shared" si="410"/>
        <v>23239.3</v>
      </c>
      <c r="I660" s="252">
        <f t="shared" ref="I660" si="411">SUM(I661:I667)</f>
        <v>0</v>
      </c>
      <c r="J660" s="207">
        <f t="shared" si="410"/>
        <v>1623.6000000000001</v>
      </c>
    </row>
    <row r="661" spans="1:10" s="108" customFormat="1" ht="21.75" customHeight="1">
      <c r="A661" s="319"/>
      <c r="B661" s="325"/>
      <c r="C661" s="205" t="s">
        <v>11</v>
      </c>
      <c r="D661" s="222">
        <f>SUM(E661:J661)</f>
        <v>0</v>
      </c>
      <c r="E661" s="222">
        <v>0</v>
      </c>
      <c r="F661" s="222">
        <v>0</v>
      </c>
      <c r="G661" s="222">
        <v>0</v>
      </c>
      <c r="H661" s="222">
        <v>0</v>
      </c>
      <c r="I661" s="256">
        <v>0</v>
      </c>
      <c r="J661" s="222">
        <v>0</v>
      </c>
    </row>
    <row r="662" spans="1:10" s="108" customFormat="1" ht="17.25" customHeight="1">
      <c r="A662" s="319"/>
      <c r="B662" s="325"/>
      <c r="C662" s="205" t="s">
        <v>12</v>
      </c>
      <c r="D662" s="222">
        <f t="shared" ref="D662:D667" si="412">SUM(E662:J662)</f>
        <v>0</v>
      </c>
      <c r="E662" s="222">
        <v>0</v>
      </c>
      <c r="F662" s="222">
        <v>0</v>
      </c>
      <c r="G662" s="222">
        <v>0</v>
      </c>
      <c r="H662" s="222">
        <v>0</v>
      </c>
      <c r="I662" s="256">
        <v>0</v>
      </c>
      <c r="J662" s="222">
        <v>0</v>
      </c>
    </row>
    <row r="663" spans="1:10" s="108" customFormat="1" ht="33" customHeight="1">
      <c r="A663" s="319"/>
      <c r="B663" s="325"/>
      <c r="C663" s="205" t="s">
        <v>13</v>
      </c>
      <c r="D663" s="222">
        <f t="shared" si="412"/>
        <v>0</v>
      </c>
      <c r="E663" s="222">
        <v>0</v>
      </c>
      <c r="F663" s="222">
        <v>0</v>
      </c>
      <c r="G663" s="222">
        <v>0</v>
      </c>
      <c r="H663" s="222">
        <v>0</v>
      </c>
      <c r="I663" s="256">
        <v>0</v>
      </c>
      <c r="J663" s="222">
        <v>0</v>
      </c>
    </row>
    <row r="664" spans="1:10" s="108" customFormat="1" ht="27.75" customHeight="1">
      <c r="A664" s="319"/>
      <c r="B664" s="325"/>
      <c r="C664" s="205" t="s">
        <v>14</v>
      </c>
      <c r="D664" s="222">
        <f t="shared" si="412"/>
        <v>0</v>
      </c>
      <c r="E664" s="222">
        <v>0</v>
      </c>
      <c r="F664" s="222">
        <v>0</v>
      </c>
      <c r="G664" s="222">
        <v>0</v>
      </c>
      <c r="H664" s="222">
        <v>0</v>
      </c>
      <c r="I664" s="256">
        <v>0</v>
      </c>
      <c r="J664" s="222">
        <v>0</v>
      </c>
    </row>
    <row r="665" spans="1:10" s="108" customFormat="1" ht="29.25" customHeight="1">
      <c r="A665" s="319"/>
      <c r="B665" s="325"/>
      <c r="C665" s="206" t="s">
        <v>15</v>
      </c>
      <c r="D665" s="207">
        <f t="shared" si="412"/>
        <v>8535.5</v>
      </c>
      <c r="E665" s="207">
        <v>0</v>
      </c>
      <c r="F665" s="207">
        <v>0</v>
      </c>
      <c r="G665" s="207">
        <v>0</v>
      </c>
      <c r="H665" s="207">
        <v>7994.3</v>
      </c>
      <c r="I665" s="252">
        <v>0</v>
      </c>
      <c r="J665" s="207">
        <v>541.20000000000005</v>
      </c>
    </row>
    <row r="666" spans="1:10" s="108" customFormat="1" ht="36.75" customHeight="1">
      <c r="A666" s="319"/>
      <c r="B666" s="325"/>
      <c r="C666" s="205" t="s">
        <v>404</v>
      </c>
      <c r="D666" s="222">
        <f t="shared" si="412"/>
        <v>8163.7</v>
      </c>
      <c r="E666" s="222">
        <v>0</v>
      </c>
      <c r="F666" s="222">
        <v>0</v>
      </c>
      <c r="G666" s="222">
        <v>0</v>
      </c>
      <c r="H666" s="222">
        <v>7622.5</v>
      </c>
      <c r="I666" s="256">
        <v>0</v>
      </c>
      <c r="J666" s="256">
        <v>541.20000000000005</v>
      </c>
    </row>
    <row r="667" spans="1:10" s="108" customFormat="1" ht="35.25" customHeight="1">
      <c r="A667" s="320"/>
      <c r="B667" s="326"/>
      <c r="C667" s="205" t="s">
        <v>405</v>
      </c>
      <c r="D667" s="222">
        <f t="shared" si="412"/>
        <v>8163.7</v>
      </c>
      <c r="E667" s="222">
        <v>0</v>
      </c>
      <c r="F667" s="222">
        <v>0</v>
      </c>
      <c r="G667" s="222">
        <v>0</v>
      </c>
      <c r="H667" s="222">
        <v>7622.5</v>
      </c>
      <c r="I667" s="256">
        <v>0</v>
      </c>
      <c r="J667" s="256">
        <v>541.20000000000005</v>
      </c>
    </row>
    <row r="668" spans="1:10" s="108" customFormat="1" ht="35.25" customHeight="1">
      <c r="A668" s="340" t="s">
        <v>943</v>
      </c>
      <c r="B668" s="324" t="s">
        <v>944</v>
      </c>
      <c r="C668" s="206" t="s">
        <v>319</v>
      </c>
      <c r="D668" s="207">
        <f t="shared" ref="D668:J668" si="413">SUM(D669:D675)</f>
        <v>0</v>
      </c>
      <c r="E668" s="207">
        <f t="shared" si="413"/>
        <v>0</v>
      </c>
      <c r="F668" s="207">
        <f t="shared" si="413"/>
        <v>0</v>
      </c>
      <c r="G668" s="207">
        <f t="shared" si="413"/>
        <v>0</v>
      </c>
      <c r="H668" s="207">
        <f t="shared" si="413"/>
        <v>0</v>
      </c>
      <c r="I668" s="252">
        <f t="shared" ref="I668" si="414">SUM(I669:I675)</f>
        <v>0</v>
      </c>
      <c r="J668" s="207">
        <f t="shared" si="413"/>
        <v>0</v>
      </c>
    </row>
    <row r="669" spans="1:10" s="108" customFormat="1" ht="35.25" customHeight="1">
      <c r="A669" s="319"/>
      <c r="B669" s="325"/>
      <c r="C669" s="205" t="s">
        <v>11</v>
      </c>
      <c r="D669" s="222">
        <f>SUM(E669:J669)</f>
        <v>0</v>
      </c>
      <c r="E669" s="222">
        <v>0</v>
      </c>
      <c r="F669" s="222">
        <v>0</v>
      </c>
      <c r="G669" s="222">
        <v>0</v>
      </c>
      <c r="H669" s="222">
        <v>0</v>
      </c>
      <c r="I669" s="256">
        <v>0</v>
      </c>
      <c r="J669" s="222">
        <v>0</v>
      </c>
    </row>
    <row r="670" spans="1:10" s="108" customFormat="1" ht="35.25" customHeight="1">
      <c r="A670" s="319"/>
      <c r="B670" s="325"/>
      <c r="C670" s="205" t="s">
        <v>12</v>
      </c>
      <c r="D670" s="222">
        <f t="shared" ref="D670:D675" si="415">SUM(E670:J670)</f>
        <v>0</v>
      </c>
      <c r="E670" s="222">
        <v>0</v>
      </c>
      <c r="F670" s="222">
        <v>0</v>
      </c>
      <c r="G670" s="222">
        <v>0</v>
      </c>
      <c r="H670" s="222">
        <v>0</v>
      </c>
      <c r="I670" s="256">
        <v>0</v>
      </c>
      <c r="J670" s="222">
        <v>0</v>
      </c>
    </row>
    <row r="671" spans="1:10" s="108" customFormat="1" ht="35.25" customHeight="1">
      <c r="A671" s="319"/>
      <c r="B671" s="325"/>
      <c r="C671" s="205" t="s">
        <v>13</v>
      </c>
      <c r="D671" s="222">
        <f t="shared" si="415"/>
        <v>0</v>
      </c>
      <c r="E671" s="222">
        <v>0</v>
      </c>
      <c r="F671" s="222">
        <v>0</v>
      </c>
      <c r="G671" s="222">
        <v>0</v>
      </c>
      <c r="H671" s="222">
        <v>0</v>
      </c>
      <c r="I671" s="256">
        <v>0</v>
      </c>
      <c r="J671" s="222">
        <v>0</v>
      </c>
    </row>
    <row r="672" spans="1:10" s="108" customFormat="1" ht="35.25" customHeight="1">
      <c r="A672" s="319"/>
      <c r="B672" s="325"/>
      <c r="C672" s="205" t="s">
        <v>14</v>
      </c>
      <c r="D672" s="222">
        <f t="shared" si="415"/>
        <v>0</v>
      </c>
      <c r="E672" s="222">
        <v>0</v>
      </c>
      <c r="F672" s="222">
        <v>0</v>
      </c>
      <c r="G672" s="222">
        <v>0</v>
      </c>
      <c r="H672" s="222">
        <v>0</v>
      </c>
      <c r="I672" s="256">
        <v>0</v>
      </c>
      <c r="J672" s="222">
        <v>0</v>
      </c>
    </row>
    <row r="673" spans="1:10" s="108" customFormat="1" ht="35.25" customHeight="1">
      <c r="A673" s="319"/>
      <c r="B673" s="325"/>
      <c r="C673" s="206" t="s">
        <v>15</v>
      </c>
      <c r="D673" s="207">
        <f t="shared" si="415"/>
        <v>0</v>
      </c>
      <c r="E673" s="207">
        <v>0</v>
      </c>
      <c r="F673" s="207">
        <v>0</v>
      </c>
      <c r="G673" s="207">
        <v>0</v>
      </c>
      <c r="H673" s="207">
        <v>0</v>
      </c>
      <c r="I673" s="252">
        <v>0</v>
      </c>
      <c r="J673" s="207">
        <v>0</v>
      </c>
    </row>
    <row r="674" spans="1:10" s="108" customFormat="1" ht="35.25" customHeight="1">
      <c r="A674" s="319"/>
      <c r="B674" s="325"/>
      <c r="C674" s="205" t="s">
        <v>404</v>
      </c>
      <c r="D674" s="222">
        <f t="shared" si="415"/>
        <v>0</v>
      </c>
      <c r="E674" s="222">
        <v>0</v>
      </c>
      <c r="F674" s="222">
        <v>0</v>
      </c>
      <c r="G674" s="222">
        <v>0</v>
      </c>
      <c r="H674" s="222">
        <v>0</v>
      </c>
      <c r="I674" s="256">
        <v>0</v>
      </c>
      <c r="J674" s="222">
        <v>0</v>
      </c>
    </row>
    <row r="675" spans="1:10" s="108" customFormat="1" ht="35.25" customHeight="1">
      <c r="A675" s="320"/>
      <c r="B675" s="326"/>
      <c r="C675" s="205" t="s">
        <v>405</v>
      </c>
      <c r="D675" s="222">
        <f t="shared" si="415"/>
        <v>0</v>
      </c>
      <c r="E675" s="222">
        <v>0</v>
      </c>
      <c r="F675" s="222">
        <v>0</v>
      </c>
      <c r="G675" s="222">
        <v>0</v>
      </c>
      <c r="H675" s="222">
        <v>0</v>
      </c>
      <c r="I675" s="256">
        <v>0</v>
      </c>
      <c r="J675" s="222">
        <v>0</v>
      </c>
    </row>
    <row r="676" spans="1:10" s="108" customFormat="1" ht="35.25" customHeight="1">
      <c r="A676" s="340" t="s">
        <v>946</v>
      </c>
      <c r="B676" s="318" t="s">
        <v>945</v>
      </c>
      <c r="C676" s="206" t="s">
        <v>319</v>
      </c>
      <c r="D676" s="207">
        <f t="shared" ref="D676:J676" si="416">SUM(D677:D683)</f>
        <v>964.5</v>
      </c>
      <c r="E676" s="207">
        <f t="shared" si="416"/>
        <v>0</v>
      </c>
      <c r="F676" s="207">
        <f t="shared" si="416"/>
        <v>0</v>
      </c>
      <c r="G676" s="207">
        <f t="shared" si="416"/>
        <v>0</v>
      </c>
      <c r="H676" s="207">
        <f t="shared" si="416"/>
        <v>964.5</v>
      </c>
      <c r="I676" s="252">
        <f t="shared" ref="I676" si="417">SUM(I677:I683)</f>
        <v>0</v>
      </c>
      <c r="J676" s="207">
        <f t="shared" si="416"/>
        <v>0</v>
      </c>
    </row>
    <row r="677" spans="1:10" s="108" customFormat="1" ht="35.25" customHeight="1">
      <c r="A677" s="319"/>
      <c r="B677" s="319"/>
      <c r="C677" s="205" t="s">
        <v>11</v>
      </c>
      <c r="D677" s="222">
        <f>SUM(E677:J677)</f>
        <v>0</v>
      </c>
      <c r="E677" s="222">
        <v>0</v>
      </c>
      <c r="F677" s="222">
        <v>0</v>
      </c>
      <c r="G677" s="222">
        <v>0</v>
      </c>
      <c r="H677" s="222">
        <v>0</v>
      </c>
      <c r="I677" s="256">
        <v>0</v>
      </c>
      <c r="J677" s="222">
        <v>0</v>
      </c>
    </row>
    <row r="678" spans="1:10" s="108" customFormat="1" ht="35.25" customHeight="1">
      <c r="A678" s="319"/>
      <c r="B678" s="319"/>
      <c r="C678" s="205" t="s">
        <v>12</v>
      </c>
      <c r="D678" s="222">
        <f t="shared" ref="D678:D683" si="418">SUM(E678:J678)</f>
        <v>0</v>
      </c>
      <c r="E678" s="222">
        <v>0</v>
      </c>
      <c r="F678" s="222">
        <v>0</v>
      </c>
      <c r="G678" s="222">
        <v>0</v>
      </c>
      <c r="H678" s="222">
        <v>0</v>
      </c>
      <c r="I678" s="256">
        <v>0</v>
      </c>
      <c r="J678" s="222">
        <v>0</v>
      </c>
    </row>
    <row r="679" spans="1:10" s="108" customFormat="1" ht="35.25" customHeight="1">
      <c r="A679" s="319"/>
      <c r="B679" s="319"/>
      <c r="C679" s="205" t="s">
        <v>13</v>
      </c>
      <c r="D679" s="222">
        <f t="shared" si="418"/>
        <v>0</v>
      </c>
      <c r="E679" s="222">
        <v>0</v>
      </c>
      <c r="F679" s="222">
        <v>0</v>
      </c>
      <c r="G679" s="222">
        <v>0</v>
      </c>
      <c r="H679" s="222">
        <v>0</v>
      </c>
      <c r="I679" s="256">
        <v>0</v>
      </c>
      <c r="J679" s="222">
        <v>0</v>
      </c>
    </row>
    <row r="680" spans="1:10" s="108" customFormat="1" ht="35.25" customHeight="1">
      <c r="A680" s="319"/>
      <c r="B680" s="319"/>
      <c r="C680" s="205" t="s">
        <v>14</v>
      </c>
      <c r="D680" s="222">
        <f t="shared" si="418"/>
        <v>0</v>
      </c>
      <c r="E680" s="222">
        <v>0</v>
      </c>
      <c r="F680" s="222">
        <v>0</v>
      </c>
      <c r="G680" s="222">
        <v>0</v>
      </c>
      <c r="H680" s="222">
        <v>0</v>
      </c>
      <c r="I680" s="256">
        <v>0</v>
      </c>
      <c r="J680" s="222">
        <v>0</v>
      </c>
    </row>
    <row r="681" spans="1:10" s="108" customFormat="1" ht="35.25" customHeight="1">
      <c r="A681" s="319"/>
      <c r="B681" s="319"/>
      <c r="C681" s="206" t="s">
        <v>15</v>
      </c>
      <c r="D681" s="207">
        <f t="shared" si="418"/>
        <v>964.5</v>
      </c>
      <c r="E681" s="207">
        <v>0</v>
      </c>
      <c r="F681" s="207">
        <v>0</v>
      </c>
      <c r="G681" s="207">
        <v>0</v>
      </c>
      <c r="H681" s="207">
        <v>964.5</v>
      </c>
      <c r="I681" s="252">
        <v>0</v>
      </c>
      <c r="J681" s="207">
        <v>0</v>
      </c>
    </row>
    <row r="682" spans="1:10" s="108" customFormat="1" ht="35.25" customHeight="1">
      <c r="A682" s="319"/>
      <c r="B682" s="319"/>
      <c r="C682" s="205" t="s">
        <v>404</v>
      </c>
      <c r="D682" s="222">
        <f t="shared" si="418"/>
        <v>0</v>
      </c>
      <c r="E682" s="222">
        <v>0</v>
      </c>
      <c r="F682" s="222">
        <v>0</v>
      </c>
      <c r="G682" s="222">
        <v>0</v>
      </c>
      <c r="H682" s="222">
        <v>0</v>
      </c>
      <c r="I682" s="256">
        <v>0</v>
      </c>
      <c r="J682" s="222">
        <v>0</v>
      </c>
    </row>
    <row r="683" spans="1:10" s="108" customFormat="1" ht="35.25" customHeight="1">
      <c r="A683" s="320"/>
      <c r="B683" s="320"/>
      <c r="C683" s="205" t="s">
        <v>405</v>
      </c>
      <c r="D683" s="222">
        <f t="shared" si="418"/>
        <v>0</v>
      </c>
      <c r="E683" s="222">
        <v>0</v>
      </c>
      <c r="F683" s="222">
        <v>0</v>
      </c>
      <c r="G683" s="222">
        <v>0</v>
      </c>
      <c r="H683" s="222">
        <v>0</v>
      </c>
      <c r="I683" s="256">
        <v>0</v>
      </c>
      <c r="J683" s="222">
        <v>0</v>
      </c>
    </row>
    <row r="684" spans="1:10" ht="31.5" customHeight="1">
      <c r="A684" s="223">
        <v>11</v>
      </c>
      <c r="B684" s="321" t="s">
        <v>131</v>
      </c>
      <c r="C684" s="322"/>
      <c r="D684" s="322"/>
      <c r="E684" s="322"/>
      <c r="F684" s="322"/>
      <c r="G684" s="322"/>
      <c r="H684" s="323"/>
      <c r="I684" s="257"/>
      <c r="J684" s="224"/>
    </row>
    <row r="685" spans="1:10" ht="30">
      <c r="A685" s="223"/>
      <c r="B685" s="224" t="s">
        <v>132</v>
      </c>
      <c r="C685" s="205" t="s">
        <v>11</v>
      </c>
      <c r="D685" s="222">
        <v>3078</v>
      </c>
      <c r="E685" s="222">
        <v>2508</v>
      </c>
      <c r="F685" s="222">
        <v>0</v>
      </c>
      <c r="G685" s="222">
        <v>570</v>
      </c>
      <c r="H685" s="222">
        <v>0</v>
      </c>
      <c r="I685" s="256">
        <v>0</v>
      </c>
      <c r="J685" s="222">
        <v>0</v>
      </c>
    </row>
    <row r="686" spans="1:10" ht="28.5">
      <c r="A686" s="340" t="s">
        <v>200</v>
      </c>
      <c r="B686" s="324" t="s">
        <v>133</v>
      </c>
      <c r="C686" s="206" t="s">
        <v>320</v>
      </c>
      <c r="D686" s="207">
        <f t="shared" ref="D686:J686" si="419">SUM(D687:D692)</f>
        <v>23981.414280000005</v>
      </c>
      <c r="E686" s="207">
        <f t="shared" si="419"/>
        <v>4952.5000000000009</v>
      </c>
      <c r="F686" s="207">
        <f t="shared" si="419"/>
        <v>969.2</v>
      </c>
      <c r="G686" s="207">
        <f t="shared" si="419"/>
        <v>3141</v>
      </c>
      <c r="H686" s="207">
        <f t="shared" si="419"/>
        <v>14918.714279999998</v>
      </c>
      <c r="I686" s="252">
        <f t="shared" ref="I686" si="420">SUM(I687:I692)</f>
        <v>0</v>
      </c>
      <c r="J686" s="207">
        <f t="shared" si="419"/>
        <v>0</v>
      </c>
    </row>
    <row r="687" spans="1:10">
      <c r="A687" s="341"/>
      <c r="B687" s="325"/>
      <c r="C687" s="205" t="s">
        <v>12</v>
      </c>
      <c r="D687" s="222">
        <f>SUM(E687:H687)</f>
        <v>3546.8</v>
      </c>
      <c r="E687" s="222">
        <f>E695+E703+E711+E719+E727+E735+E743+E751+E759</f>
        <v>2706.8</v>
      </c>
      <c r="F687" s="222">
        <f t="shared" ref="F687" si="421">F695+F703+F711+F719+F727+F735+F743+F751+F759</f>
        <v>0</v>
      </c>
      <c r="G687" s="222">
        <f>G695+G703+G711+G719+G727+G735+G743+G751+G759</f>
        <v>840</v>
      </c>
      <c r="H687" s="222">
        <f>H695+H703+H711+H719+H727+H735+H743+H751+H759</f>
        <v>0</v>
      </c>
      <c r="I687" s="256">
        <f>I695+I703+I711+I719+I727+I735+I743+I751+I759</f>
        <v>0</v>
      </c>
      <c r="J687" s="222">
        <f>J695+J703+J711+J719+J727+J735+J743+J751+J759</f>
        <v>0</v>
      </c>
    </row>
    <row r="688" spans="1:10">
      <c r="A688" s="341"/>
      <c r="B688" s="325"/>
      <c r="C688" s="205" t="s">
        <v>13</v>
      </c>
      <c r="D688" s="222">
        <f t="shared" ref="D688" si="422">SUM(E688:H688)</f>
        <v>4319.8999999999996</v>
      </c>
      <c r="E688" s="222">
        <f t="shared" ref="E688:J688" si="423">E696+E704+E712+E720+E728+E736+E744+E752+E760</f>
        <v>2018.9</v>
      </c>
      <c r="F688" s="222">
        <f t="shared" si="423"/>
        <v>0</v>
      </c>
      <c r="G688" s="222">
        <f t="shared" si="423"/>
        <v>2301</v>
      </c>
      <c r="H688" s="222">
        <f t="shared" si="423"/>
        <v>0</v>
      </c>
      <c r="I688" s="256">
        <f t="shared" ref="I688" si="424">I696+I704+I712+I720+I728+I736+I744+I752+I760</f>
        <v>0</v>
      </c>
      <c r="J688" s="222">
        <f t="shared" si="423"/>
        <v>0</v>
      </c>
    </row>
    <row r="689" spans="1:10">
      <c r="A689" s="341"/>
      <c r="B689" s="325"/>
      <c r="C689" s="205" t="s">
        <v>14</v>
      </c>
      <c r="D689" s="222">
        <f>SUM(E689:J689)</f>
        <v>7168.0142799999994</v>
      </c>
      <c r="E689" s="222">
        <f>SUM(E705)</f>
        <v>226.8</v>
      </c>
      <c r="F689" s="222">
        <f>SUM(F777)</f>
        <v>969.2</v>
      </c>
      <c r="G689" s="222">
        <f t="shared" ref="G689:J689" si="425">G697+G705+G713+G721+G729+G737+G745+G753+G761+G769+G777</f>
        <v>0</v>
      </c>
      <c r="H689" s="222">
        <f>H697+H705+H713+H721+H729+H737+H745+H753+H761+H769+H777</f>
        <v>5972.0142799999994</v>
      </c>
      <c r="I689" s="256">
        <f t="shared" ref="I689" si="426">I697+I705+I713+I721+I729+I737+I745+I753+I761+I769+I777</f>
        <v>0</v>
      </c>
      <c r="J689" s="222">
        <f t="shared" si="425"/>
        <v>0</v>
      </c>
    </row>
    <row r="690" spans="1:10">
      <c r="A690" s="341"/>
      <c r="B690" s="325"/>
      <c r="C690" s="205" t="s">
        <v>15</v>
      </c>
      <c r="D690" s="207">
        <f t="shared" ref="D690:D692" si="427">SUM(E690:J690)</f>
        <v>3157.3999999999996</v>
      </c>
      <c r="E690" s="207">
        <f t="shared" ref="E690:J692" si="428">E698+E706+E714+E722+E730+E738+E746+E754+E762+E770+E778</f>
        <v>0</v>
      </c>
      <c r="F690" s="207">
        <f t="shared" si="428"/>
        <v>0</v>
      </c>
      <c r="G690" s="207">
        <f t="shared" si="428"/>
        <v>0</v>
      </c>
      <c r="H690" s="207">
        <f t="shared" si="428"/>
        <v>3157.3999999999996</v>
      </c>
      <c r="I690" s="252">
        <f t="shared" ref="I690" si="429">I698+I706+I714+I722+I730+I738+I746+I754+I762+I770+I778</f>
        <v>0</v>
      </c>
      <c r="J690" s="207">
        <f t="shared" si="428"/>
        <v>0</v>
      </c>
    </row>
    <row r="691" spans="1:10" ht="30">
      <c r="A691" s="341"/>
      <c r="B691" s="325"/>
      <c r="C691" s="205" t="s">
        <v>404</v>
      </c>
      <c r="D691" s="222">
        <f t="shared" si="427"/>
        <v>2871.9</v>
      </c>
      <c r="E691" s="222">
        <f t="shared" si="428"/>
        <v>0</v>
      </c>
      <c r="F691" s="222">
        <f t="shared" si="428"/>
        <v>0</v>
      </c>
      <c r="G691" s="222">
        <f t="shared" si="428"/>
        <v>0</v>
      </c>
      <c r="H691" s="222">
        <f t="shared" si="428"/>
        <v>2871.9</v>
      </c>
      <c r="I691" s="256">
        <f t="shared" ref="I691" si="430">I699+I707+I715+I723+I731+I739+I747+I755+I763+I771+I779</f>
        <v>0</v>
      </c>
      <c r="J691" s="222">
        <f t="shared" si="428"/>
        <v>0</v>
      </c>
    </row>
    <row r="692" spans="1:10" ht="30">
      <c r="A692" s="342"/>
      <c r="B692" s="326"/>
      <c r="C692" s="205" t="s">
        <v>405</v>
      </c>
      <c r="D692" s="222">
        <f t="shared" si="427"/>
        <v>2917.4</v>
      </c>
      <c r="E692" s="222">
        <f t="shared" si="428"/>
        <v>0</v>
      </c>
      <c r="F692" s="222">
        <f t="shared" si="428"/>
        <v>0</v>
      </c>
      <c r="G692" s="222">
        <f t="shared" si="428"/>
        <v>0</v>
      </c>
      <c r="H692" s="222">
        <f t="shared" si="428"/>
        <v>2917.4</v>
      </c>
      <c r="I692" s="256">
        <f t="shared" ref="I692" si="431">I700+I708+I716+I724+I732+I740+I748+I756+I764+I772+I780</f>
        <v>0</v>
      </c>
      <c r="J692" s="222">
        <f t="shared" si="428"/>
        <v>0</v>
      </c>
    </row>
    <row r="693" spans="1:10" ht="28.5">
      <c r="A693" s="340" t="s">
        <v>134</v>
      </c>
      <c r="B693" s="324" t="s">
        <v>135</v>
      </c>
      <c r="C693" s="206" t="s">
        <v>319</v>
      </c>
      <c r="D693" s="207">
        <f>SUM(D694:D700)</f>
        <v>960</v>
      </c>
      <c r="E693" s="207">
        <f t="shared" ref="E693" si="432">SUM(E694:E700)</f>
        <v>320</v>
      </c>
      <c r="F693" s="207">
        <f t="shared" ref="F693" si="433">SUM(F694:F700)</f>
        <v>0</v>
      </c>
      <c r="G693" s="207">
        <f t="shared" ref="G693:J693" si="434">SUM(G694:G700)</f>
        <v>0</v>
      </c>
      <c r="H693" s="207">
        <f t="shared" si="434"/>
        <v>640</v>
      </c>
      <c r="I693" s="252">
        <f t="shared" ref="I693" si="435">SUM(I694:I700)</f>
        <v>0</v>
      </c>
      <c r="J693" s="207">
        <f t="shared" si="434"/>
        <v>0</v>
      </c>
    </row>
    <row r="694" spans="1:10">
      <c r="A694" s="341"/>
      <c r="B694" s="325"/>
      <c r="C694" s="205" t="s">
        <v>11</v>
      </c>
      <c r="D694" s="222">
        <f>SUM(E694:G694)</f>
        <v>0</v>
      </c>
      <c r="E694" s="222">
        <v>0</v>
      </c>
      <c r="F694" s="222">
        <v>0</v>
      </c>
      <c r="G694" s="222">
        <v>0</v>
      </c>
      <c r="H694" s="222">
        <v>0</v>
      </c>
      <c r="I694" s="256">
        <v>0</v>
      </c>
      <c r="J694" s="222">
        <v>0</v>
      </c>
    </row>
    <row r="695" spans="1:10">
      <c r="A695" s="341"/>
      <c r="B695" s="325"/>
      <c r="C695" s="205" t="s">
        <v>12</v>
      </c>
      <c r="D695" s="222">
        <f t="shared" ref="D695:D696" si="436">SUM(E695:G695)</f>
        <v>160</v>
      </c>
      <c r="E695" s="222">
        <v>160</v>
      </c>
      <c r="F695" s="222">
        <v>0</v>
      </c>
      <c r="G695" s="222">
        <v>0</v>
      </c>
      <c r="H695" s="222">
        <v>0</v>
      </c>
      <c r="I695" s="256">
        <v>0</v>
      </c>
      <c r="J695" s="222">
        <v>0</v>
      </c>
    </row>
    <row r="696" spans="1:10">
      <c r="A696" s="341"/>
      <c r="B696" s="325"/>
      <c r="C696" s="205" t="s">
        <v>13</v>
      </c>
      <c r="D696" s="222">
        <f t="shared" si="436"/>
        <v>160</v>
      </c>
      <c r="E696" s="222">
        <v>160</v>
      </c>
      <c r="F696" s="222">
        <v>0</v>
      </c>
      <c r="G696" s="222">
        <v>0</v>
      </c>
      <c r="H696" s="222">
        <v>0</v>
      </c>
      <c r="I696" s="256">
        <v>0</v>
      </c>
      <c r="J696" s="222">
        <v>0</v>
      </c>
    </row>
    <row r="697" spans="1:10">
      <c r="A697" s="341"/>
      <c r="B697" s="325"/>
      <c r="C697" s="205" t="s">
        <v>14</v>
      </c>
      <c r="D697" s="222">
        <f>SUM(E697:H697)</f>
        <v>160</v>
      </c>
      <c r="E697" s="222">
        <v>0</v>
      </c>
      <c r="F697" s="222">
        <v>0</v>
      </c>
      <c r="G697" s="222">
        <v>0</v>
      </c>
      <c r="H697" s="222">
        <v>160</v>
      </c>
      <c r="I697" s="256">
        <v>0</v>
      </c>
      <c r="J697" s="222">
        <v>0</v>
      </c>
    </row>
    <row r="698" spans="1:10">
      <c r="A698" s="341"/>
      <c r="B698" s="325"/>
      <c r="C698" s="206" t="s">
        <v>15</v>
      </c>
      <c r="D698" s="207">
        <f t="shared" ref="D698:D700" si="437">SUM(E698:H698)</f>
        <v>160</v>
      </c>
      <c r="E698" s="207">
        <v>0</v>
      </c>
      <c r="F698" s="207">
        <v>0</v>
      </c>
      <c r="G698" s="207">
        <v>0</v>
      </c>
      <c r="H698" s="207">
        <v>160</v>
      </c>
      <c r="I698" s="252">
        <v>0</v>
      </c>
      <c r="J698" s="207">
        <v>0</v>
      </c>
    </row>
    <row r="699" spans="1:10" ht="30">
      <c r="A699" s="341"/>
      <c r="B699" s="325"/>
      <c r="C699" s="205" t="s">
        <v>404</v>
      </c>
      <c r="D699" s="222">
        <f t="shared" si="437"/>
        <v>160</v>
      </c>
      <c r="E699" s="222">
        <v>0</v>
      </c>
      <c r="F699" s="222">
        <v>0</v>
      </c>
      <c r="G699" s="222">
        <v>0</v>
      </c>
      <c r="H699" s="222">
        <v>160</v>
      </c>
      <c r="I699" s="256">
        <v>0</v>
      </c>
      <c r="J699" s="222">
        <v>0</v>
      </c>
    </row>
    <row r="700" spans="1:10" ht="30">
      <c r="A700" s="342"/>
      <c r="B700" s="326"/>
      <c r="C700" s="205" t="s">
        <v>405</v>
      </c>
      <c r="D700" s="222">
        <f t="shared" si="437"/>
        <v>160</v>
      </c>
      <c r="E700" s="222">
        <v>0</v>
      </c>
      <c r="F700" s="222">
        <v>0</v>
      </c>
      <c r="G700" s="222">
        <v>0</v>
      </c>
      <c r="H700" s="222">
        <v>160</v>
      </c>
      <c r="I700" s="256">
        <v>0</v>
      </c>
      <c r="J700" s="222">
        <v>0</v>
      </c>
    </row>
    <row r="701" spans="1:10" ht="28.5">
      <c r="A701" s="340" t="s">
        <v>136</v>
      </c>
      <c r="B701" s="324" t="s">
        <v>137</v>
      </c>
      <c r="C701" s="206" t="s">
        <v>319</v>
      </c>
      <c r="D701" s="207">
        <f>SUM(D702:D708)</f>
        <v>5918</v>
      </c>
      <c r="E701" s="207">
        <f t="shared" ref="E701" si="438">SUM(E702:E708)</f>
        <v>2042.8</v>
      </c>
      <c r="F701" s="207">
        <f t="shared" ref="F701" si="439">SUM(F702:F708)</f>
        <v>0</v>
      </c>
      <c r="G701" s="207">
        <f t="shared" ref="G701:J701" si="440">SUM(G702:G708)</f>
        <v>0</v>
      </c>
      <c r="H701" s="207">
        <f t="shared" si="440"/>
        <v>3875.2</v>
      </c>
      <c r="I701" s="252">
        <f t="shared" ref="I701" si="441">SUM(I702:I708)</f>
        <v>0</v>
      </c>
      <c r="J701" s="207">
        <f t="shared" si="440"/>
        <v>0</v>
      </c>
    </row>
    <row r="702" spans="1:10">
      <c r="A702" s="341"/>
      <c r="B702" s="325"/>
      <c r="C702" s="205" t="s">
        <v>11</v>
      </c>
      <c r="D702" s="222">
        <f>SUM(E702:G702)</f>
        <v>0</v>
      </c>
      <c r="E702" s="222">
        <v>0</v>
      </c>
      <c r="F702" s="227">
        <v>0</v>
      </c>
      <c r="G702" s="227">
        <v>0</v>
      </c>
      <c r="H702" s="222">
        <v>0</v>
      </c>
      <c r="I702" s="256">
        <v>0</v>
      </c>
      <c r="J702" s="222">
        <v>0</v>
      </c>
    </row>
    <row r="703" spans="1:10">
      <c r="A703" s="341"/>
      <c r="B703" s="325"/>
      <c r="C703" s="205" t="s">
        <v>12</v>
      </c>
      <c r="D703" s="222">
        <f t="shared" ref="D703" si="442">SUM(E703:G703)</f>
        <v>1028</v>
      </c>
      <c r="E703" s="222">
        <v>1028</v>
      </c>
      <c r="F703" s="227">
        <v>0</v>
      </c>
      <c r="G703" s="227">
        <v>0</v>
      </c>
      <c r="H703" s="222">
        <v>0</v>
      </c>
      <c r="I703" s="256">
        <v>0</v>
      </c>
      <c r="J703" s="222">
        <v>0</v>
      </c>
    </row>
    <row r="704" spans="1:10">
      <c r="A704" s="341"/>
      <c r="B704" s="325"/>
      <c r="C704" s="205" t="s">
        <v>13</v>
      </c>
      <c r="D704" s="222">
        <f>SUM(E704:H704)</f>
        <v>788</v>
      </c>
      <c r="E704" s="222">
        <v>788</v>
      </c>
      <c r="F704" s="227">
        <v>0</v>
      </c>
      <c r="G704" s="227">
        <v>0</v>
      </c>
      <c r="H704" s="222">
        <v>0</v>
      </c>
      <c r="I704" s="256">
        <v>0</v>
      </c>
      <c r="J704" s="222">
        <v>0</v>
      </c>
    </row>
    <row r="705" spans="1:10">
      <c r="A705" s="341"/>
      <c r="B705" s="325"/>
      <c r="C705" s="205" t="s">
        <v>14</v>
      </c>
      <c r="D705" s="222">
        <f>SUM(E705:H705)</f>
        <v>1132</v>
      </c>
      <c r="E705" s="222">
        <v>226.8</v>
      </c>
      <c r="F705" s="227">
        <v>0</v>
      </c>
      <c r="G705" s="227">
        <v>0</v>
      </c>
      <c r="H705" s="222">
        <f>763.2+142</f>
        <v>905.2</v>
      </c>
      <c r="I705" s="256">
        <v>0</v>
      </c>
      <c r="J705" s="222">
        <v>0</v>
      </c>
    </row>
    <row r="706" spans="1:10">
      <c r="A706" s="341"/>
      <c r="B706" s="325"/>
      <c r="C706" s="206" t="s">
        <v>15</v>
      </c>
      <c r="D706" s="207">
        <f t="shared" ref="D706:D708" si="443">SUM(E706:H706)</f>
        <v>990</v>
      </c>
      <c r="E706" s="207">
        <v>0</v>
      </c>
      <c r="F706" s="228">
        <v>0</v>
      </c>
      <c r="G706" s="228">
        <v>0</v>
      </c>
      <c r="H706" s="207">
        <v>990</v>
      </c>
      <c r="I706" s="252">
        <v>0</v>
      </c>
      <c r="J706" s="207">
        <v>0</v>
      </c>
    </row>
    <row r="707" spans="1:10" ht="30">
      <c r="A707" s="341"/>
      <c r="B707" s="325"/>
      <c r="C707" s="205" t="s">
        <v>404</v>
      </c>
      <c r="D707" s="222">
        <f t="shared" si="443"/>
        <v>990</v>
      </c>
      <c r="E707" s="222">
        <v>0</v>
      </c>
      <c r="F707" s="227">
        <v>0</v>
      </c>
      <c r="G707" s="227">
        <v>0</v>
      </c>
      <c r="H707" s="222">
        <v>990</v>
      </c>
      <c r="I707" s="256">
        <v>0</v>
      </c>
      <c r="J707" s="222">
        <v>0</v>
      </c>
    </row>
    <row r="708" spans="1:10" ht="30">
      <c r="A708" s="342"/>
      <c r="B708" s="326"/>
      <c r="C708" s="205" t="s">
        <v>405</v>
      </c>
      <c r="D708" s="222">
        <f t="shared" si="443"/>
        <v>990</v>
      </c>
      <c r="E708" s="222">
        <v>0</v>
      </c>
      <c r="F708" s="227">
        <v>0</v>
      </c>
      <c r="G708" s="227">
        <v>0</v>
      </c>
      <c r="H708" s="222">
        <v>990</v>
      </c>
      <c r="I708" s="256">
        <v>0</v>
      </c>
      <c r="J708" s="222">
        <v>0</v>
      </c>
    </row>
    <row r="709" spans="1:10" ht="24" customHeight="1">
      <c r="A709" s="340" t="s">
        <v>138</v>
      </c>
      <c r="B709" s="324" t="s">
        <v>139</v>
      </c>
      <c r="C709" s="206" t="s">
        <v>319</v>
      </c>
      <c r="D709" s="207">
        <f>SUM(D710:D716)</f>
        <v>2820</v>
      </c>
      <c r="E709" s="207">
        <f t="shared" ref="E709" si="444">SUM(E710:E716)</f>
        <v>638.79999999999995</v>
      </c>
      <c r="F709" s="207">
        <f t="shared" ref="F709" si="445">SUM(F710:F716)</f>
        <v>0</v>
      </c>
      <c r="G709" s="207">
        <f t="shared" ref="G709:J709" si="446">SUM(G710:G716)</f>
        <v>680</v>
      </c>
      <c r="H709" s="207">
        <f t="shared" si="446"/>
        <v>1501.1999999999998</v>
      </c>
      <c r="I709" s="252">
        <f t="shared" ref="I709" si="447">SUM(I710:I716)</f>
        <v>0</v>
      </c>
      <c r="J709" s="207">
        <f t="shared" si="446"/>
        <v>0</v>
      </c>
    </row>
    <row r="710" spans="1:10" ht="15" customHeight="1">
      <c r="A710" s="341"/>
      <c r="B710" s="325"/>
      <c r="C710" s="205" t="s">
        <v>11</v>
      </c>
      <c r="D710" s="222">
        <f>SUM(E710:G710)</f>
        <v>0</v>
      </c>
      <c r="E710" s="222">
        <v>0</v>
      </c>
      <c r="F710" s="227">
        <v>0</v>
      </c>
      <c r="G710" s="222">
        <v>0</v>
      </c>
      <c r="H710" s="222">
        <v>0</v>
      </c>
      <c r="I710" s="256">
        <v>0</v>
      </c>
      <c r="J710" s="222">
        <v>0</v>
      </c>
    </row>
    <row r="711" spans="1:10" ht="24.75" customHeight="1">
      <c r="A711" s="341"/>
      <c r="B711" s="325"/>
      <c r="C711" s="205" t="s">
        <v>12</v>
      </c>
      <c r="D711" s="222">
        <f t="shared" ref="D711" si="448">SUM(E711:G711)</f>
        <v>638.79999999999995</v>
      </c>
      <c r="E711" s="222">
        <v>298.8</v>
      </c>
      <c r="F711" s="227">
        <v>0</v>
      </c>
      <c r="G711" s="222">
        <v>340</v>
      </c>
      <c r="H711" s="222">
        <v>0</v>
      </c>
      <c r="I711" s="256">
        <v>0</v>
      </c>
      <c r="J711" s="222">
        <v>0</v>
      </c>
    </row>
    <row r="712" spans="1:10" ht="21.75" customHeight="1">
      <c r="A712" s="341"/>
      <c r="B712" s="325"/>
      <c r="C712" s="205" t="s">
        <v>13</v>
      </c>
      <c r="D712" s="222">
        <f>SUM(E712:J712)</f>
        <v>680</v>
      </c>
      <c r="E712" s="222">
        <v>340</v>
      </c>
      <c r="F712" s="227">
        <v>0</v>
      </c>
      <c r="G712" s="222">
        <v>340</v>
      </c>
      <c r="H712" s="222">
        <v>0</v>
      </c>
      <c r="I712" s="256">
        <v>0</v>
      </c>
      <c r="J712" s="222">
        <v>0</v>
      </c>
    </row>
    <row r="713" spans="1:10">
      <c r="A713" s="341"/>
      <c r="B713" s="325"/>
      <c r="C713" s="205" t="s">
        <v>14</v>
      </c>
      <c r="D713" s="222">
        <f t="shared" ref="D713:D716" si="449">SUM(E713:J713)</f>
        <v>0</v>
      </c>
      <c r="E713" s="222">
        <v>0</v>
      </c>
      <c r="F713" s="227">
        <v>0</v>
      </c>
      <c r="G713" s="222">
        <v>0</v>
      </c>
      <c r="H713" s="205">
        <v>0</v>
      </c>
      <c r="I713" s="256">
        <v>0</v>
      </c>
      <c r="J713" s="222">
        <v>0</v>
      </c>
    </row>
    <row r="714" spans="1:10" s="102" customFormat="1" ht="14.25">
      <c r="A714" s="341"/>
      <c r="B714" s="325"/>
      <c r="C714" s="206" t="s">
        <v>15</v>
      </c>
      <c r="D714" s="207">
        <f t="shared" si="449"/>
        <v>730</v>
      </c>
      <c r="E714" s="207">
        <v>0</v>
      </c>
      <c r="F714" s="228">
        <v>0</v>
      </c>
      <c r="G714" s="207">
        <v>0</v>
      </c>
      <c r="H714" s="206">
        <v>730</v>
      </c>
      <c r="I714" s="252">
        <v>0</v>
      </c>
      <c r="J714" s="207">
        <v>0</v>
      </c>
    </row>
    <row r="715" spans="1:10" ht="30">
      <c r="A715" s="341"/>
      <c r="B715" s="325"/>
      <c r="C715" s="205" t="s">
        <v>404</v>
      </c>
      <c r="D715" s="222">
        <f t="shared" si="449"/>
        <v>385.6</v>
      </c>
      <c r="E715" s="222">
        <v>0</v>
      </c>
      <c r="F715" s="222">
        <v>0</v>
      </c>
      <c r="G715" s="222">
        <v>0</v>
      </c>
      <c r="H715" s="205">
        <v>385.6</v>
      </c>
      <c r="I715" s="256">
        <v>0</v>
      </c>
      <c r="J715" s="222">
        <v>0</v>
      </c>
    </row>
    <row r="716" spans="1:10" ht="49.5" customHeight="1">
      <c r="A716" s="342"/>
      <c r="B716" s="326"/>
      <c r="C716" s="205" t="s">
        <v>405</v>
      </c>
      <c r="D716" s="222">
        <f t="shared" si="449"/>
        <v>385.6</v>
      </c>
      <c r="E716" s="222">
        <v>0</v>
      </c>
      <c r="F716" s="222">
        <v>0</v>
      </c>
      <c r="G716" s="222">
        <v>0</v>
      </c>
      <c r="H716" s="205">
        <v>385.6</v>
      </c>
      <c r="I716" s="256">
        <v>0</v>
      </c>
      <c r="J716" s="222">
        <v>0</v>
      </c>
    </row>
    <row r="717" spans="1:10" ht="36" customHeight="1">
      <c r="A717" s="340" t="s">
        <v>140</v>
      </c>
      <c r="B717" s="324" t="s">
        <v>141</v>
      </c>
      <c r="C717" s="206" t="s">
        <v>319</v>
      </c>
      <c r="D717" s="207">
        <f>SUM(D718:D724)</f>
        <v>1056.8</v>
      </c>
      <c r="E717" s="207">
        <f t="shared" ref="E717" si="450">SUM(E718:E724)</f>
        <v>365</v>
      </c>
      <c r="F717" s="207">
        <f t="shared" ref="F717" si="451">SUM(F718:F724)</f>
        <v>0</v>
      </c>
      <c r="G717" s="207">
        <f t="shared" ref="G717:J717" si="452">SUM(G718:G724)</f>
        <v>0</v>
      </c>
      <c r="H717" s="207">
        <f t="shared" si="452"/>
        <v>691.8</v>
      </c>
      <c r="I717" s="252">
        <f t="shared" ref="I717" si="453">SUM(I718:I724)</f>
        <v>0</v>
      </c>
      <c r="J717" s="207">
        <f t="shared" si="452"/>
        <v>0</v>
      </c>
    </row>
    <row r="718" spans="1:10">
      <c r="A718" s="341"/>
      <c r="B718" s="325"/>
      <c r="C718" s="205" t="s">
        <v>11</v>
      </c>
      <c r="D718" s="222">
        <f>SUM(E718:G718)</f>
        <v>0</v>
      </c>
      <c r="E718" s="222">
        <v>0</v>
      </c>
      <c r="F718" s="227">
        <v>0</v>
      </c>
      <c r="G718" s="222">
        <v>0</v>
      </c>
      <c r="H718" s="222">
        <v>0</v>
      </c>
      <c r="I718" s="256">
        <v>0</v>
      </c>
      <c r="J718" s="222">
        <v>0</v>
      </c>
    </row>
    <row r="719" spans="1:10">
      <c r="A719" s="341"/>
      <c r="B719" s="325"/>
      <c r="C719" s="205" t="s">
        <v>12</v>
      </c>
      <c r="D719" s="222">
        <f t="shared" ref="D719:D720" si="454">SUM(E719:G719)</f>
        <v>170</v>
      </c>
      <c r="E719" s="222">
        <v>170</v>
      </c>
      <c r="F719" s="227">
        <v>0</v>
      </c>
      <c r="G719" s="222">
        <v>0</v>
      </c>
      <c r="H719" s="222">
        <v>0</v>
      </c>
      <c r="I719" s="256">
        <v>0</v>
      </c>
      <c r="J719" s="222">
        <v>0</v>
      </c>
    </row>
    <row r="720" spans="1:10">
      <c r="A720" s="341"/>
      <c r="B720" s="325"/>
      <c r="C720" s="205" t="s">
        <v>13</v>
      </c>
      <c r="D720" s="222">
        <f t="shared" si="454"/>
        <v>195</v>
      </c>
      <c r="E720" s="222">
        <v>195</v>
      </c>
      <c r="F720" s="227">
        <v>0</v>
      </c>
      <c r="G720" s="222">
        <v>0</v>
      </c>
      <c r="H720" s="222">
        <v>0</v>
      </c>
      <c r="I720" s="256">
        <v>0</v>
      </c>
      <c r="J720" s="222">
        <v>0</v>
      </c>
    </row>
    <row r="721" spans="1:10">
      <c r="A721" s="341"/>
      <c r="B721" s="325"/>
      <c r="C721" s="205" t="s">
        <v>14</v>
      </c>
      <c r="D721" s="207">
        <f>SUM(E721:H721)</f>
        <v>0</v>
      </c>
      <c r="E721" s="207">
        <v>0</v>
      </c>
      <c r="F721" s="228">
        <v>0</v>
      </c>
      <c r="G721" s="207">
        <v>0</v>
      </c>
      <c r="H721" s="207">
        <v>0</v>
      </c>
      <c r="I721" s="252">
        <v>0</v>
      </c>
      <c r="J721" s="207">
        <v>0</v>
      </c>
    </row>
    <row r="722" spans="1:10" s="102" customFormat="1" ht="14.25">
      <c r="A722" s="341"/>
      <c r="B722" s="325"/>
      <c r="C722" s="206" t="s">
        <v>15</v>
      </c>
      <c r="D722" s="207">
        <f t="shared" ref="D722:D724" si="455">SUM(E722:H722)</f>
        <v>230.6</v>
      </c>
      <c r="E722" s="207">
        <v>0</v>
      </c>
      <c r="F722" s="228">
        <v>0</v>
      </c>
      <c r="G722" s="207">
        <v>0</v>
      </c>
      <c r="H722" s="206">
        <v>230.6</v>
      </c>
      <c r="I722" s="252">
        <v>0</v>
      </c>
      <c r="J722" s="207">
        <v>0</v>
      </c>
    </row>
    <row r="723" spans="1:10" ht="30">
      <c r="A723" s="341"/>
      <c r="B723" s="325"/>
      <c r="C723" s="205" t="s">
        <v>404</v>
      </c>
      <c r="D723" s="222">
        <f t="shared" si="455"/>
        <v>230.6</v>
      </c>
      <c r="E723" s="222">
        <v>0</v>
      </c>
      <c r="F723" s="227">
        <v>0</v>
      </c>
      <c r="G723" s="222">
        <v>0</v>
      </c>
      <c r="H723" s="205">
        <v>230.6</v>
      </c>
      <c r="I723" s="256">
        <v>0</v>
      </c>
      <c r="J723" s="222">
        <v>0</v>
      </c>
    </row>
    <row r="724" spans="1:10" ht="30">
      <c r="A724" s="342"/>
      <c r="B724" s="326"/>
      <c r="C724" s="205" t="s">
        <v>405</v>
      </c>
      <c r="D724" s="222">
        <f t="shared" si="455"/>
        <v>230.6</v>
      </c>
      <c r="E724" s="222">
        <v>0</v>
      </c>
      <c r="F724" s="227">
        <v>0</v>
      </c>
      <c r="G724" s="222">
        <v>0</v>
      </c>
      <c r="H724" s="205">
        <v>230.6</v>
      </c>
      <c r="I724" s="256">
        <v>0</v>
      </c>
      <c r="J724" s="222">
        <v>0</v>
      </c>
    </row>
    <row r="725" spans="1:10" ht="28.5">
      <c r="A725" s="340" t="s">
        <v>142</v>
      </c>
      <c r="B725" s="324" t="s">
        <v>143</v>
      </c>
      <c r="C725" s="206" t="s">
        <v>319</v>
      </c>
      <c r="D725" s="207">
        <f>SUM(D726:D732)</f>
        <v>4627.2000000000007</v>
      </c>
      <c r="E725" s="207">
        <f t="shared" ref="E725" si="456">SUM(E726:E732)</f>
        <v>1460</v>
      </c>
      <c r="F725" s="207">
        <f t="shared" ref="F725" si="457">SUM(F726:F732)</f>
        <v>0</v>
      </c>
      <c r="G725" s="207">
        <f t="shared" ref="G725:J725" si="458">SUM(G726:G732)</f>
        <v>0</v>
      </c>
      <c r="H725" s="207">
        <f t="shared" si="458"/>
        <v>3167.2</v>
      </c>
      <c r="I725" s="252">
        <f t="shared" ref="I725" si="459">SUM(I726:I732)</f>
        <v>0</v>
      </c>
      <c r="J725" s="207">
        <f t="shared" si="458"/>
        <v>0</v>
      </c>
    </row>
    <row r="726" spans="1:10">
      <c r="A726" s="341"/>
      <c r="B726" s="325"/>
      <c r="C726" s="205" t="s">
        <v>11</v>
      </c>
      <c r="D726" s="222">
        <f>SUM(E726:G726)</f>
        <v>0</v>
      </c>
      <c r="E726" s="222">
        <v>0</v>
      </c>
      <c r="F726" s="227">
        <v>0</v>
      </c>
      <c r="G726" s="222">
        <v>0</v>
      </c>
      <c r="H726" s="222">
        <v>0</v>
      </c>
      <c r="I726" s="256">
        <v>0</v>
      </c>
      <c r="J726" s="222">
        <v>0</v>
      </c>
    </row>
    <row r="727" spans="1:10">
      <c r="A727" s="341"/>
      <c r="B727" s="325"/>
      <c r="C727" s="205" t="s">
        <v>12</v>
      </c>
      <c r="D727" s="222">
        <f t="shared" ref="D727:D728" si="460">SUM(E727:G727)</f>
        <v>1050</v>
      </c>
      <c r="E727" s="222">
        <v>1050</v>
      </c>
      <c r="F727" s="227">
        <v>0</v>
      </c>
      <c r="G727" s="222">
        <v>0</v>
      </c>
      <c r="H727" s="222">
        <v>0</v>
      </c>
      <c r="I727" s="256">
        <v>0</v>
      </c>
      <c r="J727" s="222">
        <v>0</v>
      </c>
    </row>
    <row r="728" spans="1:10">
      <c r="A728" s="341"/>
      <c r="B728" s="325"/>
      <c r="C728" s="205" t="s">
        <v>13</v>
      </c>
      <c r="D728" s="222">
        <f t="shared" si="460"/>
        <v>410</v>
      </c>
      <c r="E728" s="222">
        <v>410</v>
      </c>
      <c r="F728" s="227">
        <v>0</v>
      </c>
      <c r="G728" s="222">
        <v>0</v>
      </c>
      <c r="H728" s="222">
        <v>0</v>
      </c>
      <c r="I728" s="256">
        <v>0</v>
      </c>
      <c r="J728" s="222">
        <v>0</v>
      </c>
    </row>
    <row r="729" spans="1:10">
      <c r="A729" s="341"/>
      <c r="B729" s="325"/>
      <c r="C729" s="205" t="s">
        <v>14</v>
      </c>
      <c r="D729" s="222">
        <f>SUM(E729:H729)</f>
        <v>706.8</v>
      </c>
      <c r="E729" s="222">
        <v>0</v>
      </c>
      <c r="F729" s="227">
        <v>0</v>
      </c>
      <c r="G729" s="222">
        <v>0</v>
      </c>
      <c r="H729" s="222">
        <v>706.8</v>
      </c>
      <c r="I729" s="256">
        <v>0</v>
      </c>
      <c r="J729" s="222">
        <v>0</v>
      </c>
    </row>
    <row r="730" spans="1:10" s="102" customFormat="1" ht="14.25">
      <c r="A730" s="341"/>
      <c r="B730" s="325"/>
      <c r="C730" s="206" t="s">
        <v>15</v>
      </c>
      <c r="D730" s="207">
        <f t="shared" ref="D730:D732" si="461">SUM(E730:H730)</f>
        <v>1046.8</v>
      </c>
      <c r="E730" s="207">
        <v>0</v>
      </c>
      <c r="F730" s="228">
        <v>0</v>
      </c>
      <c r="G730" s="207">
        <v>0</v>
      </c>
      <c r="H730" s="206">
        <v>1046.8</v>
      </c>
      <c r="I730" s="252">
        <v>0</v>
      </c>
      <c r="J730" s="207">
        <v>0</v>
      </c>
    </row>
    <row r="731" spans="1:10" ht="30">
      <c r="A731" s="341"/>
      <c r="B731" s="325"/>
      <c r="C731" s="205" t="s">
        <v>404</v>
      </c>
      <c r="D731" s="222">
        <f t="shared" si="461"/>
        <v>706.8</v>
      </c>
      <c r="E731" s="222">
        <v>0</v>
      </c>
      <c r="F731" s="227">
        <v>0</v>
      </c>
      <c r="G731" s="222">
        <v>0</v>
      </c>
      <c r="H731" s="205">
        <v>706.8</v>
      </c>
      <c r="I731" s="256">
        <v>0</v>
      </c>
      <c r="J731" s="222">
        <v>0</v>
      </c>
    </row>
    <row r="732" spans="1:10" ht="30">
      <c r="A732" s="342"/>
      <c r="B732" s="326"/>
      <c r="C732" s="205" t="s">
        <v>405</v>
      </c>
      <c r="D732" s="222">
        <f t="shared" si="461"/>
        <v>706.8</v>
      </c>
      <c r="E732" s="222">
        <v>0</v>
      </c>
      <c r="F732" s="227">
        <v>0</v>
      </c>
      <c r="G732" s="222">
        <v>0</v>
      </c>
      <c r="H732" s="205">
        <v>706.8</v>
      </c>
      <c r="I732" s="256">
        <v>0</v>
      </c>
      <c r="J732" s="222">
        <v>0</v>
      </c>
    </row>
    <row r="733" spans="1:10" ht="28.5">
      <c r="A733" s="340" t="s">
        <v>144</v>
      </c>
      <c r="B733" s="324" t="s">
        <v>145</v>
      </c>
      <c r="C733" s="206" t="s">
        <v>319</v>
      </c>
      <c r="D733" s="207">
        <f>SUM(D734:D740)</f>
        <v>1000</v>
      </c>
      <c r="E733" s="207">
        <f t="shared" ref="E733" si="462">SUM(E734:E740)</f>
        <v>0</v>
      </c>
      <c r="F733" s="207">
        <f t="shared" ref="F733" si="463">SUM(F734:F740)</f>
        <v>0</v>
      </c>
      <c r="G733" s="207">
        <f t="shared" ref="G733:J733" si="464">SUM(G734:G740)</f>
        <v>1000</v>
      </c>
      <c r="H733" s="207">
        <f t="shared" si="464"/>
        <v>0</v>
      </c>
      <c r="I733" s="252">
        <f t="shared" ref="I733" si="465">SUM(I734:I740)</f>
        <v>0</v>
      </c>
      <c r="J733" s="207">
        <f t="shared" si="464"/>
        <v>0</v>
      </c>
    </row>
    <row r="734" spans="1:10" ht="20.25" customHeight="1">
      <c r="A734" s="341"/>
      <c r="B734" s="325"/>
      <c r="C734" s="205" t="s">
        <v>11</v>
      </c>
      <c r="D734" s="222">
        <f>SUM(E734:G734)</f>
        <v>0</v>
      </c>
      <c r="E734" s="227">
        <v>0</v>
      </c>
      <c r="F734" s="227">
        <v>0</v>
      </c>
      <c r="G734" s="222">
        <v>0</v>
      </c>
      <c r="H734" s="222">
        <v>0</v>
      </c>
      <c r="I734" s="256">
        <v>0</v>
      </c>
      <c r="J734" s="222">
        <v>0</v>
      </c>
    </row>
    <row r="735" spans="1:10" ht="23.25" customHeight="1">
      <c r="A735" s="341"/>
      <c r="B735" s="325"/>
      <c r="C735" s="205" t="s">
        <v>12</v>
      </c>
      <c r="D735" s="222">
        <f t="shared" ref="D735:D739" si="466">SUM(E735:G735)</f>
        <v>500</v>
      </c>
      <c r="E735" s="227">
        <v>0</v>
      </c>
      <c r="F735" s="227">
        <v>0</v>
      </c>
      <c r="G735" s="222">
        <v>500</v>
      </c>
      <c r="H735" s="222">
        <v>0</v>
      </c>
      <c r="I735" s="256">
        <v>0</v>
      </c>
      <c r="J735" s="222">
        <v>0</v>
      </c>
    </row>
    <row r="736" spans="1:10">
      <c r="A736" s="341"/>
      <c r="B736" s="325"/>
      <c r="C736" s="205" t="s">
        <v>13</v>
      </c>
      <c r="D736" s="222">
        <f t="shared" si="466"/>
        <v>500</v>
      </c>
      <c r="E736" s="227">
        <v>0</v>
      </c>
      <c r="F736" s="227">
        <v>0</v>
      </c>
      <c r="G736" s="222">
        <v>500</v>
      </c>
      <c r="H736" s="222">
        <v>0</v>
      </c>
      <c r="I736" s="256">
        <v>0</v>
      </c>
      <c r="J736" s="222">
        <v>0</v>
      </c>
    </row>
    <row r="737" spans="1:10">
      <c r="A737" s="341"/>
      <c r="B737" s="325"/>
      <c r="C737" s="205" t="s">
        <v>14</v>
      </c>
      <c r="D737" s="222">
        <f t="shared" si="466"/>
        <v>0</v>
      </c>
      <c r="E737" s="227">
        <v>0</v>
      </c>
      <c r="F737" s="227">
        <v>0</v>
      </c>
      <c r="G737" s="222">
        <v>0</v>
      </c>
      <c r="H737" s="222">
        <v>0</v>
      </c>
      <c r="I737" s="256">
        <v>0</v>
      </c>
      <c r="J737" s="222">
        <v>0</v>
      </c>
    </row>
    <row r="738" spans="1:10" s="102" customFormat="1" ht="14.25">
      <c r="A738" s="341"/>
      <c r="B738" s="325"/>
      <c r="C738" s="206" t="s">
        <v>15</v>
      </c>
      <c r="D738" s="207">
        <f t="shared" si="466"/>
        <v>0</v>
      </c>
      <c r="E738" s="228">
        <v>0</v>
      </c>
      <c r="F738" s="228">
        <v>0</v>
      </c>
      <c r="G738" s="207">
        <v>0</v>
      </c>
      <c r="H738" s="207">
        <v>0</v>
      </c>
      <c r="I738" s="252">
        <v>0</v>
      </c>
      <c r="J738" s="207">
        <v>0</v>
      </c>
    </row>
    <row r="739" spans="1:10" ht="30">
      <c r="A739" s="341"/>
      <c r="B739" s="325"/>
      <c r="C739" s="205" t="s">
        <v>404</v>
      </c>
      <c r="D739" s="222">
        <f t="shared" si="466"/>
        <v>0</v>
      </c>
      <c r="E739" s="227">
        <v>0</v>
      </c>
      <c r="F739" s="227">
        <v>0</v>
      </c>
      <c r="G739" s="222">
        <v>0</v>
      </c>
      <c r="H739" s="222">
        <v>0</v>
      </c>
      <c r="I739" s="256">
        <v>0</v>
      </c>
      <c r="J739" s="222">
        <v>0</v>
      </c>
    </row>
    <row r="740" spans="1:10" ht="30">
      <c r="A740" s="342"/>
      <c r="B740" s="326"/>
      <c r="C740" s="205" t="s">
        <v>405</v>
      </c>
      <c r="D740" s="222">
        <f>SUM(E740:G740)</f>
        <v>0</v>
      </c>
      <c r="E740" s="227">
        <v>0</v>
      </c>
      <c r="F740" s="227">
        <v>0</v>
      </c>
      <c r="G740" s="222">
        <v>0</v>
      </c>
      <c r="H740" s="222">
        <v>0</v>
      </c>
      <c r="I740" s="256">
        <v>0</v>
      </c>
      <c r="J740" s="222">
        <v>0</v>
      </c>
    </row>
    <row r="741" spans="1:10" ht="28.5">
      <c r="A741" s="340" t="s">
        <v>233</v>
      </c>
      <c r="B741" s="324" t="s">
        <v>232</v>
      </c>
      <c r="C741" s="206" t="s">
        <v>319</v>
      </c>
      <c r="D741" s="207">
        <f>SUM(D742:D748)</f>
        <v>261</v>
      </c>
      <c r="E741" s="207">
        <f t="shared" ref="E741" si="467">SUM(E742:E748)</f>
        <v>0</v>
      </c>
      <c r="F741" s="207">
        <f t="shared" ref="F741" si="468">SUM(F742:F748)</f>
        <v>0</v>
      </c>
      <c r="G741" s="207">
        <f>SUM(G742:G748)</f>
        <v>261</v>
      </c>
      <c r="H741" s="207">
        <f t="shared" ref="H741:J741" si="469">SUM(H742:H748)</f>
        <v>0</v>
      </c>
      <c r="I741" s="252">
        <f t="shared" ref="I741" si="470">SUM(I742:I748)</f>
        <v>0</v>
      </c>
      <c r="J741" s="207">
        <f t="shared" si="469"/>
        <v>0</v>
      </c>
    </row>
    <row r="742" spans="1:10">
      <c r="A742" s="341"/>
      <c r="B742" s="325"/>
      <c r="C742" s="205" t="s">
        <v>11</v>
      </c>
      <c r="D742" s="222">
        <f>SUM(E742:G742)</f>
        <v>0</v>
      </c>
      <c r="E742" s="227">
        <v>0</v>
      </c>
      <c r="F742" s="227">
        <v>0</v>
      </c>
      <c r="G742" s="222">
        <v>0</v>
      </c>
      <c r="H742" s="222">
        <v>0</v>
      </c>
      <c r="I742" s="256">
        <v>0</v>
      </c>
      <c r="J742" s="222">
        <v>0</v>
      </c>
    </row>
    <row r="743" spans="1:10" ht="18.75" customHeight="1">
      <c r="A743" s="341"/>
      <c r="B743" s="325"/>
      <c r="C743" s="205" t="s">
        <v>12</v>
      </c>
      <c r="D743" s="222">
        <f t="shared" ref="D743:D747" si="471">SUM(E743:G743)</f>
        <v>0</v>
      </c>
      <c r="E743" s="227">
        <v>0</v>
      </c>
      <c r="F743" s="227">
        <v>0</v>
      </c>
      <c r="G743" s="222">
        <v>0</v>
      </c>
      <c r="H743" s="222">
        <v>0</v>
      </c>
      <c r="I743" s="256">
        <v>0</v>
      </c>
      <c r="J743" s="222">
        <v>0</v>
      </c>
    </row>
    <row r="744" spans="1:10">
      <c r="A744" s="341"/>
      <c r="B744" s="325"/>
      <c r="C744" s="205" t="s">
        <v>13</v>
      </c>
      <c r="D744" s="222">
        <f t="shared" si="471"/>
        <v>261</v>
      </c>
      <c r="E744" s="227">
        <v>0</v>
      </c>
      <c r="F744" s="227">
        <v>0</v>
      </c>
      <c r="G744" s="222">
        <v>261</v>
      </c>
      <c r="H744" s="222">
        <v>0</v>
      </c>
      <c r="I744" s="256">
        <v>0</v>
      </c>
      <c r="J744" s="222">
        <v>0</v>
      </c>
    </row>
    <row r="745" spans="1:10" ht="25.5" customHeight="1">
      <c r="A745" s="341"/>
      <c r="B745" s="325"/>
      <c r="C745" s="205" t="s">
        <v>14</v>
      </c>
      <c r="D745" s="222">
        <f t="shared" si="471"/>
        <v>0</v>
      </c>
      <c r="E745" s="227">
        <v>0</v>
      </c>
      <c r="F745" s="227">
        <v>0</v>
      </c>
      <c r="G745" s="222">
        <v>0</v>
      </c>
      <c r="H745" s="222">
        <v>0</v>
      </c>
      <c r="I745" s="256">
        <v>0</v>
      </c>
      <c r="J745" s="222">
        <v>0</v>
      </c>
    </row>
    <row r="746" spans="1:10" s="102" customFormat="1" ht="14.25">
      <c r="A746" s="341"/>
      <c r="B746" s="325"/>
      <c r="C746" s="206" t="s">
        <v>15</v>
      </c>
      <c r="D746" s="207">
        <f t="shared" si="471"/>
        <v>0</v>
      </c>
      <c r="E746" s="228">
        <v>0</v>
      </c>
      <c r="F746" s="228">
        <v>0</v>
      </c>
      <c r="G746" s="207">
        <v>0</v>
      </c>
      <c r="H746" s="207">
        <v>0</v>
      </c>
      <c r="I746" s="252">
        <v>0</v>
      </c>
      <c r="J746" s="207">
        <v>0</v>
      </c>
    </row>
    <row r="747" spans="1:10" ht="30">
      <c r="A747" s="341"/>
      <c r="B747" s="325"/>
      <c r="C747" s="205" t="s">
        <v>404</v>
      </c>
      <c r="D747" s="222">
        <f t="shared" si="471"/>
        <v>0</v>
      </c>
      <c r="E747" s="227">
        <v>0</v>
      </c>
      <c r="F747" s="227">
        <v>0</v>
      </c>
      <c r="G747" s="222">
        <v>0</v>
      </c>
      <c r="H747" s="222">
        <v>0</v>
      </c>
      <c r="I747" s="256">
        <v>0</v>
      </c>
      <c r="J747" s="222">
        <v>0</v>
      </c>
    </row>
    <row r="748" spans="1:10" ht="30">
      <c r="A748" s="342"/>
      <c r="B748" s="326"/>
      <c r="C748" s="205" t="s">
        <v>405</v>
      </c>
      <c r="D748" s="222">
        <f>SUM(E748:G748)</f>
        <v>0</v>
      </c>
      <c r="E748" s="227">
        <v>0</v>
      </c>
      <c r="F748" s="227">
        <v>0</v>
      </c>
      <c r="G748" s="222">
        <v>0</v>
      </c>
      <c r="H748" s="222">
        <v>0</v>
      </c>
      <c r="I748" s="256">
        <v>0</v>
      </c>
      <c r="J748" s="222">
        <v>0</v>
      </c>
    </row>
    <row r="749" spans="1:10" s="108" customFormat="1" ht="28.5" customHeight="1">
      <c r="A749" s="340" t="s">
        <v>558</v>
      </c>
      <c r="B749" s="324" t="s">
        <v>401</v>
      </c>
      <c r="C749" s="206" t="s">
        <v>319</v>
      </c>
      <c r="D749" s="207">
        <f>SUM(D750:D756)</f>
        <v>3243.3</v>
      </c>
      <c r="E749" s="207">
        <f>SUM(E750:E756)</f>
        <v>0</v>
      </c>
      <c r="F749" s="207">
        <f>SUM(F750:F756)</f>
        <v>0</v>
      </c>
      <c r="G749" s="207">
        <f t="shared" ref="G749:J749" si="472">SUM(G750:G756)</f>
        <v>1200</v>
      </c>
      <c r="H749" s="207">
        <f t="shared" si="472"/>
        <v>2043.3000000000002</v>
      </c>
      <c r="I749" s="252">
        <f t="shared" ref="I749" si="473">SUM(I750:I756)</f>
        <v>0</v>
      </c>
      <c r="J749" s="207">
        <f t="shared" si="472"/>
        <v>0</v>
      </c>
    </row>
    <row r="750" spans="1:10" s="108" customFormat="1">
      <c r="A750" s="341"/>
      <c r="B750" s="325"/>
      <c r="C750" s="205" t="s">
        <v>11</v>
      </c>
      <c r="D750" s="222">
        <f>SUM(E750:G750)</f>
        <v>0</v>
      </c>
      <c r="E750" s="227">
        <v>0</v>
      </c>
      <c r="F750" s="227">
        <v>0</v>
      </c>
      <c r="G750" s="222">
        <v>0</v>
      </c>
      <c r="H750" s="222">
        <v>0</v>
      </c>
      <c r="I750" s="256">
        <v>0</v>
      </c>
      <c r="J750" s="222">
        <v>0</v>
      </c>
    </row>
    <row r="751" spans="1:10" s="108" customFormat="1">
      <c r="A751" s="341"/>
      <c r="B751" s="325"/>
      <c r="C751" s="205" t="s">
        <v>12</v>
      </c>
      <c r="D751" s="222">
        <f>SUM(E751:G751)</f>
        <v>0</v>
      </c>
      <c r="E751" s="227">
        <v>0</v>
      </c>
      <c r="F751" s="227">
        <v>0</v>
      </c>
      <c r="G751" s="222">
        <v>0</v>
      </c>
      <c r="H751" s="222">
        <v>0</v>
      </c>
      <c r="I751" s="256">
        <v>0</v>
      </c>
      <c r="J751" s="222">
        <v>0</v>
      </c>
    </row>
    <row r="752" spans="1:10" s="108" customFormat="1">
      <c r="A752" s="341"/>
      <c r="B752" s="325"/>
      <c r="C752" s="205" t="s">
        <v>13</v>
      </c>
      <c r="D752" s="222">
        <f>SUM(F752:H752)</f>
        <v>1200</v>
      </c>
      <c r="E752" s="227">
        <v>0</v>
      </c>
      <c r="F752" s="227">
        <v>0</v>
      </c>
      <c r="G752" s="222">
        <v>1200</v>
      </c>
      <c r="H752" s="222">
        <v>0</v>
      </c>
      <c r="I752" s="256">
        <v>0</v>
      </c>
      <c r="J752" s="222">
        <v>0</v>
      </c>
    </row>
    <row r="753" spans="1:10" s="108" customFormat="1">
      <c r="A753" s="341"/>
      <c r="B753" s="325"/>
      <c r="C753" s="205" t="s">
        <v>14</v>
      </c>
      <c r="D753" s="222">
        <f t="shared" ref="D753:D756" si="474">SUM(F753:H753)</f>
        <v>1200</v>
      </c>
      <c r="E753" s="227">
        <v>0</v>
      </c>
      <c r="F753" s="227">
        <v>0</v>
      </c>
      <c r="G753" s="222">
        <v>0</v>
      </c>
      <c r="H753" s="222">
        <v>1200</v>
      </c>
      <c r="I753" s="256">
        <v>0</v>
      </c>
      <c r="J753" s="222">
        <v>0</v>
      </c>
    </row>
    <row r="754" spans="1:10" s="126" customFormat="1">
      <c r="A754" s="341"/>
      <c r="B754" s="325"/>
      <c r="C754" s="206" t="s">
        <v>15</v>
      </c>
      <c r="D754" s="207">
        <f t="shared" si="474"/>
        <v>0</v>
      </c>
      <c r="E754" s="228">
        <v>0</v>
      </c>
      <c r="F754" s="228">
        <v>0</v>
      </c>
      <c r="G754" s="207">
        <v>0</v>
      </c>
      <c r="H754" s="207">
        <v>0</v>
      </c>
      <c r="I754" s="252">
        <v>0</v>
      </c>
      <c r="J754" s="207">
        <v>0</v>
      </c>
    </row>
    <row r="755" spans="1:10" s="108" customFormat="1" ht="30">
      <c r="A755" s="341"/>
      <c r="B755" s="325"/>
      <c r="C755" s="205" t="s">
        <v>404</v>
      </c>
      <c r="D755" s="222">
        <f t="shared" si="474"/>
        <v>398.9</v>
      </c>
      <c r="E755" s="227">
        <v>0</v>
      </c>
      <c r="F755" s="227">
        <v>0</v>
      </c>
      <c r="G755" s="222">
        <v>0</v>
      </c>
      <c r="H755" s="222">
        <v>398.9</v>
      </c>
      <c r="I755" s="256">
        <v>0</v>
      </c>
      <c r="J755" s="222">
        <v>0</v>
      </c>
    </row>
    <row r="756" spans="1:10" s="108" customFormat="1" ht="30">
      <c r="A756" s="342"/>
      <c r="B756" s="326"/>
      <c r="C756" s="205" t="s">
        <v>405</v>
      </c>
      <c r="D756" s="222">
        <f t="shared" si="474"/>
        <v>444.4</v>
      </c>
      <c r="E756" s="227">
        <v>0</v>
      </c>
      <c r="F756" s="227">
        <v>0</v>
      </c>
      <c r="G756" s="222">
        <v>0</v>
      </c>
      <c r="H756" s="222">
        <v>444.4</v>
      </c>
      <c r="I756" s="256">
        <v>0</v>
      </c>
      <c r="J756" s="222">
        <v>0</v>
      </c>
    </row>
    <row r="757" spans="1:10" s="108" customFormat="1" ht="28.5" customHeight="1">
      <c r="A757" s="340" t="s">
        <v>559</v>
      </c>
      <c r="B757" s="324" t="s">
        <v>555</v>
      </c>
      <c r="C757" s="206" t="s">
        <v>319</v>
      </c>
      <c r="D757" s="207">
        <f>SUM(D758:D764)</f>
        <v>125.9</v>
      </c>
      <c r="E757" s="207">
        <f t="shared" ref="E757:J757" si="475">SUM(E758:E764)</f>
        <v>125.9</v>
      </c>
      <c r="F757" s="207">
        <f t="shared" si="475"/>
        <v>0</v>
      </c>
      <c r="G757" s="207">
        <f t="shared" si="475"/>
        <v>0</v>
      </c>
      <c r="H757" s="207">
        <f t="shared" si="475"/>
        <v>0</v>
      </c>
      <c r="I757" s="252">
        <f t="shared" ref="I757" si="476">SUM(I758:I764)</f>
        <v>0</v>
      </c>
      <c r="J757" s="207">
        <f t="shared" si="475"/>
        <v>0</v>
      </c>
    </row>
    <row r="758" spans="1:10" s="108" customFormat="1">
      <c r="A758" s="341"/>
      <c r="B758" s="325"/>
      <c r="C758" s="205" t="s">
        <v>11</v>
      </c>
      <c r="D758" s="222">
        <f t="shared" ref="D758:D764" si="477">SUM(E758:G758)</f>
        <v>0</v>
      </c>
      <c r="E758" s="222">
        <v>0</v>
      </c>
      <c r="F758" s="227">
        <v>0</v>
      </c>
      <c r="G758" s="227">
        <v>0</v>
      </c>
      <c r="H758" s="222">
        <v>0</v>
      </c>
      <c r="I758" s="256">
        <v>0</v>
      </c>
      <c r="J758" s="222">
        <v>0</v>
      </c>
    </row>
    <row r="759" spans="1:10" s="108" customFormat="1">
      <c r="A759" s="341"/>
      <c r="B759" s="325"/>
      <c r="C759" s="205" t="s">
        <v>12</v>
      </c>
      <c r="D759" s="222">
        <f t="shared" si="477"/>
        <v>0</v>
      </c>
      <c r="E759" s="222">
        <v>0</v>
      </c>
      <c r="F759" s="227">
        <v>0</v>
      </c>
      <c r="G759" s="227">
        <v>0</v>
      </c>
      <c r="H759" s="222">
        <v>0</v>
      </c>
      <c r="I759" s="256">
        <v>0</v>
      </c>
      <c r="J759" s="222">
        <v>0</v>
      </c>
    </row>
    <row r="760" spans="1:10" s="108" customFormat="1">
      <c r="A760" s="341"/>
      <c r="B760" s="325"/>
      <c r="C760" s="205" t="s">
        <v>13</v>
      </c>
      <c r="D760" s="222">
        <f t="shared" si="477"/>
        <v>125.9</v>
      </c>
      <c r="E760" s="222">
        <v>125.9</v>
      </c>
      <c r="F760" s="227">
        <v>0</v>
      </c>
      <c r="G760" s="227">
        <v>0</v>
      </c>
      <c r="H760" s="222">
        <v>0</v>
      </c>
      <c r="I760" s="256">
        <v>0</v>
      </c>
      <c r="J760" s="222">
        <v>0</v>
      </c>
    </row>
    <row r="761" spans="1:10" s="108" customFormat="1">
      <c r="A761" s="341"/>
      <c r="B761" s="325"/>
      <c r="C761" s="205" t="s">
        <v>14</v>
      </c>
      <c r="D761" s="222">
        <f t="shared" si="477"/>
        <v>0</v>
      </c>
      <c r="E761" s="222">
        <v>0</v>
      </c>
      <c r="F761" s="227">
        <v>0</v>
      </c>
      <c r="G761" s="227">
        <v>0</v>
      </c>
      <c r="H761" s="222">
        <v>0</v>
      </c>
      <c r="I761" s="256">
        <v>0</v>
      </c>
      <c r="J761" s="222">
        <v>0</v>
      </c>
    </row>
    <row r="762" spans="1:10" s="126" customFormat="1">
      <c r="A762" s="341"/>
      <c r="B762" s="325"/>
      <c r="C762" s="206" t="s">
        <v>15</v>
      </c>
      <c r="D762" s="207">
        <f t="shared" si="477"/>
        <v>0</v>
      </c>
      <c r="E762" s="207">
        <v>0</v>
      </c>
      <c r="F762" s="228">
        <v>0</v>
      </c>
      <c r="G762" s="228">
        <v>0</v>
      </c>
      <c r="H762" s="207">
        <v>0</v>
      </c>
      <c r="I762" s="252">
        <v>0</v>
      </c>
      <c r="J762" s="207">
        <v>0</v>
      </c>
    </row>
    <row r="763" spans="1:10" s="108" customFormat="1" ht="30">
      <c r="A763" s="341"/>
      <c r="B763" s="325"/>
      <c r="C763" s="205" t="s">
        <v>404</v>
      </c>
      <c r="D763" s="222">
        <f t="shared" si="477"/>
        <v>0</v>
      </c>
      <c r="E763" s="222">
        <v>0</v>
      </c>
      <c r="F763" s="227">
        <v>0</v>
      </c>
      <c r="G763" s="227">
        <v>0</v>
      </c>
      <c r="H763" s="222">
        <v>0</v>
      </c>
      <c r="I763" s="256">
        <v>0</v>
      </c>
      <c r="J763" s="222">
        <v>0</v>
      </c>
    </row>
    <row r="764" spans="1:10" s="108" customFormat="1" ht="30">
      <c r="A764" s="342"/>
      <c r="B764" s="326"/>
      <c r="C764" s="205" t="s">
        <v>405</v>
      </c>
      <c r="D764" s="222">
        <f t="shared" si="477"/>
        <v>0</v>
      </c>
      <c r="E764" s="222">
        <v>0</v>
      </c>
      <c r="F764" s="227">
        <v>0</v>
      </c>
      <c r="G764" s="227">
        <v>0</v>
      </c>
      <c r="H764" s="222">
        <v>0</v>
      </c>
      <c r="I764" s="256">
        <v>0</v>
      </c>
      <c r="J764" s="222">
        <v>0</v>
      </c>
    </row>
    <row r="765" spans="1:10" s="108" customFormat="1" ht="28.5">
      <c r="A765" s="340" t="s">
        <v>827</v>
      </c>
      <c r="B765" s="324" t="s">
        <v>826</v>
      </c>
      <c r="C765" s="206" t="s">
        <v>319</v>
      </c>
      <c r="D765" s="222">
        <f t="shared" ref="D765:J765" si="478">SUM(D766:D772)</f>
        <v>3000.0142799999999</v>
      </c>
      <c r="E765" s="222">
        <f t="shared" si="478"/>
        <v>0</v>
      </c>
      <c r="F765" s="227">
        <f t="shared" si="478"/>
        <v>0</v>
      </c>
      <c r="G765" s="227">
        <f t="shared" si="478"/>
        <v>0</v>
      </c>
      <c r="H765" s="222">
        <f t="shared" si="478"/>
        <v>3000.0142799999999</v>
      </c>
      <c r="I765" s="256">
        <f t="shared" ref="I765" si="479">SUM(I766:I772)</f>
        <v>0</v>
      </c>
      <c r="J765" s="222">
        <f t="shared" si="478"/>
        <v>0</v>
      </c>
    </row>
    <row r="766" spans="1:10" s="108" customFormat="1">
      <c r="A766" s="319"/>
      <c r="B766" s="338"/>
      <c r="C766" s="205" t="s">
        <v>11</v>
      </c>
      <c r="D766" s="222">
        <f>SUM(E766:J766)</f>
        <v>0</v>
      </c>
      <c r="E766" s="222">
        <v>0</v>
      </c>
      <c r="F766" s="227">
        <v>0</v>
      </c>
      <c r="G766" s="227">
        <v>0</v>
      </c>
      <c r="H766" s="222">
        <v>0</v>
      </c>
      <c r="I766" s="256">
        <v>0</v>
      </c>
      <c r="J766" s="222">
        <v>0</v>
      </c>
    </row>
    <row r="767" spans="1:10" s="108" customFormat="1">
      <c r="A767" s="319"/>
      <c r="B767" s="338"/>
      <c r="C767" s="205" t="s">
        <v>12</v>
      </c>
      <c r="D767" s="222">
        <f t="shared" ref="D767:D771" si="480">SUM(E767:J767)</f>
        <v>0</v>
      </c>
      <c r="E767" s="222">
        <v>0</v>
      </c>
      <c r="F767" s="227">
        <v>0</v>
      </c>
      <c r="G767" s="227">
        <v>0</v>
      </c>
      <c r="H767" s="222">
        <v>0</v>
      </c>
      <c r="I767" s="256">
        <v>0</v>
      </c>
      <c r="J767" s="222">
        <v>0</v>
      </c>
    </row>
    <row r="768" spans="1:10" s="108" customFormat="1">
      <c r="A768" s="319"/>
      <c r="B768" s="338"/>
      <c r="C768" s="205" t="s">
        <v>13</v>
      </c>
      <c r="D768" s="222">
        <f t="shared" si="480"/>
        <v>0</v>
      </c>
      <c r="E768" s="222">
        <v>0</v>
      </c>
      <c r="F768" s="227">
        <v>0</v>
      </c>
      <c r="G768" s="227">
        <v>0</v>
      </c>
      <c r="H768" s="222">
        <v>0</v>
      </c>
      <c r="I768" s="256">
        <v>0</v>
      </c>
      <c r="J768" s="222">
        <v>0</v>
      </c>
    </row>
    <row r="769" spans="1:10" s="108" customFormat="1">
      <c r="A769" s="319"/>
      <c r="B769" s="338"/>
      <c r="C769" s="205" t="s">
        <v>14</v>
      </c>
      <c r="D769" s="222">
        <f t="shared" si="480"/>
        <v>3000.0142799999999</v>
      </c>
      <c r="E769" s="222">
        <v>0</v>
      </c>
      <c r="F769" s="227">
        <v>0</v>
      </c>
      <c r="G769" s="227">
        <v>0</v>
      </c>
      <c r="H769" s="222">
        <f>2909.9+90.11428</f>
        <v>3000.0142799999999</v>
      </c>
      <c r="I769" s="256">
        <v>0</v>
      </c>
      <c r="J769" s="222">
        <v>0</v>
      </c>
    </row>
    <row r="770" spans="1:10" s="126" customFormat="1">
      <c r="A770" s="319"/>
      <c r="B770" s="338"/>
      <c r="C770" s="206" t="s">
        <v>15</v>
      </c>
      <c r="D770" s="207">
        <f t="shared" si="480"/>
        <v>0</v>
      </c>
      <c r="E770" s="207">
        <v>0</v>
      </c>
      <c r="F770" s="228">
        <v>0</v>
      </c>
      <c r="G770" s="228">
        <v>0</v>
      </c>
      <c r="H770" s="207">
        <v>0</v>
      </c>
      <c r="I770" s="252">
        <v>0</v>
      </c>
      <c r="J770" s="207">
        <v>0</v>
      </c>
    </row>
    <row r="771" spans="1:10" s="108" customFormat="1" ht="30">
      <c r="A771" s="319"/>
      <c r="B771" s="338"/>
      <c r="C771" s="205" t="s">
        <v>404</v>
      </c>
      <c r="D771" s="222">
        <f t="shared" si="480"/>
        <v>0</v>
      </c>
      <c r="E771" s="222">
        <v>0</v>
      </c>
      <c r="F771" s="227">
        <v>0</v>
      </c>
      <c r="G771" s="227">
        <v>0</v>
      </c>
      <c r="H771" s="222">
        <v>0</v>
      </c>
      <c r="I771" s="256">
        <v>0</v>
      </c>
      <c r="J771" s="222">
        <v>0</v>
      </c>
    </row>
    <row r="772" spans="1:10" s="108" customFormat="1" ht="30">
      <c r="A772" s="320"/>
      <c r="B772" s="339"/>
      <c r="C772" s="205" t="s">
        <v>405</v>
      </c>
      <c r="D772" s="222">
        <f>SUM(E772:J772)</f>
        <v>0</v>
      </c>
      <c r="E772" s="222">
        <v>0</v>
      </c>
      <c r="F772" s="227">
        <v>0</v>
      </c>
      <c r="G772" s="227">
        <v>0</v>
      </c>
      <c r="H772" s="222">
        <v>0</v>
      </c>
      <c r="I772" s="256">
        <v>0</v>
      </c>
      <c r="J772" s="222">
        <v>0</v>
      </c>
    </row>
    <row r="773" spans="1:10" ht="30">
      <c r="A773" s="340" t="s">
        <v>841</v>
      </c>
      <c r="B773" s="369" t="s">
        <v>842</v>
      </c>
      <c r="C773" s="205" t="s">
        <v>319</v>
      </c>
      <c r="D773" s="222">
        <f t="shared" ref="D773:J773" si="481">SUM(D774:D780)</f>
        <v>969.2</v>
      </c>
      <c r="E773" s="222">
        <f t="shared" si="481"/>
        <v>0</v>
      </c>
      <c r="F773" s="222">
        <f t="shared" si="481"/>
        <v>969.2</v>
      </c>
      <c r="G773" s="222">
        <f t="shared" si="481"/>
        <v>0</v>
      </c>
      <c r="H773" s="208">
        <f t="shared" si="481"/>
        <v>0</v>
      </c>
      <c r="I773" s="253">
        <f t="shared" ref="I773" si="482">SUM(I774:I780)</f>
        <v>0</v>
      </c>
      <c r="J773" s="208">
        <f t="shared" si="481"/>
        <v>0</v>
      </c>
    </row>
    <row r="774" spans="1:10" s="108" customFormat="1">
      <c r="A774" s="319"/>
      <c r="B774" s="370"/>
      <c r="C774" s="205" t="s">
        <v>11</v>
      </c>
      <c r="D774" s="222">
        <f>SUM(E774:J774)</f>
        <v>0</v>
      </c>
      <c r="E774" s="222">
        <v>0</v>
      </c>
      <c r="F774" s="227">
        <v>0</v>
      </c>
      <c r="G774" s="227">
        <v>0</v>
      </c>
      <c r="H774" s="222">
        <v>0</v>
      </c>
      <c r="I774" s="256">
        <v>0</v>
      </c>
      <c r="J774" s="222">
        <v>0</v>
      </c>
    </row>
    <row r="775" spans="1:10" s="108" customFormat="1">
      <c r="A775" s="319"/>
      <c r="B775" s="370"/>
      <c r="C775" s="205" t="s">
        <v>12</v>
      </c>
      <c r="D775" s="222">
        <f t="shared" ref="D775:D779" si="483">SUM(E775:J775)</f>
        <v>0</v>
      </c>
      <c r="E775" s="222">
        <v>0</v>
      </c>
      <c r="F775" s="227">
        <v>0</v>
      </c>
      <c r="G775" s="227">
        <v>0</v>
      </c>
      <c r="H775" s="222">
        <v>0</v>
      </c>
      <c r="I775" s="256">
        <v>0</v>
      </c>
      <c r="J775" s="222">
        <v>0</v>
      </c>
    </row>
    <row r="776" spans="1:10" s="108" customFormat="1">
      <c r="A776" s="319"/>
      <c r="B776" s="370"/>
      <c r="C776" s="205" t="s">
        <v>13</v>
      </c>
      <c r="D776" s="222">
        <f t="shared" si="483"/>
        <v>0</v>
      </c>
      <c r="E776" s="222">
        <v>0</v>
      </c>
      <c r="F776" s="227">
        <v>0</v>
      </c>
      <c r="G776" s="227">
        <v>0</v>
      </c>
      <c r="H776" s="222">
        <v>0</v>
      </c>
      <c r="I776" s="256">
        <v>0</v>
      </c>
      <c r="J776" s="222">
        <v>0</v>
      </c>
    </row>
    <row r="777" spans="1:10" s="108" customFormat="1">
      <c r="A777" s="319"/>
      <c r="B777" s="370"/>
      <c r="C777" s="205" t="s">
        <v>14</v>
      </c>
      <c r="D777" s="222">
        <f t="shared" si="483"/>
        <v>969.2</v>
      </c>
      <c r="E777" s="222">
        <v>0</v>
      </c>
      <c r="F777" s="227">
        <v>969.2</v>
      </c>
      <c r="G777" s="227">
        <v>0</v>
      </c>
      <c r="H777" s="222">
        <v>0</v>
      </c>
      <c r="I777" s="256">
        <v>0</v>
      </c>
      <c r="J777" s="222">
        <v>0</v>
      </c>
    </row>
    <row r="778" spans="1:10" s="126" customFormat="1">
      <c r="A778" s="319"/>
      <c r="B778" s="370"/>
      <c r="C778" s="206" t="s">
        <v>15</v>
      </c>
      <c r="D778" s="207">
        <f t="shared" si="483"/>
        <v>0</v>
      </c>
      <c r="E778" s="207">
        <v>0</v>
      </c>
      <c r="F778" s="228">
        <v>0</v>
      </c>
      <c r="G778" s="228">
        <v>0</v>
      </c>
      <c r="H778" s="207">
        <v>0</v>
      </c>
      <c r="I778" s="252">
        <v>0</v>
      </c>
      <c r="J778" s="207">
        <v>0</v>
      </c>
    </row>
    <row r="779" spans="1:10" s="108" customFormat="1" ht="30">
      <c r="A779" s="319"/>
      <c r="B779" s="370"/>
      <c r="C779" s="205" t="s">
        <v>404</v>
      </c>
      <c r="D779" s="222">
        <f t="shared" si="483"/>
        <v>0</v>
      </c>
      <c r="E779" s="222">
        <v>0</v>
      </c>
      <c r="F779" s="227">
        <v>0</v>
      </c>
      <c r="G779" s="227">
        <v>0</v>
      </c>
      <c r="H779" s="222">
        <v>0</v>
      </c>
      <c r="I779" s="256">
        <v>0</v>
      </c>
      <c r="J779" s="222">
        <v>0</v>
      </c>
    </row>
    <row r="780" spans="1:10" s="108" customFormat="1" ht="30">
      <c r="A780" s="320"/>
      <c r="B780" s="371"/>
      <c r="C780" s="205" t="s">
        <v>405</v>
      </c>
      <c r="D780" s="222">
        <f>SUM(E780:J780)</f>
        <v>0</v>
      </c>
      <c r="E780" s="222">
        <v>0</v>
      </c>
      <c r="F780" s="227">
        <v>0</v>
      </c>
      <c r="G780" s="227">
        <v>0</v>
      </c>
      <c r="H780" s="222">
        <v>0</v>
      </c>
      <c r="I780" s="256">
        <v>0</v>
      </c>
      <c r="J780" s="222">
        <v>0</v>
      </c>
    </row>
    <row r="781" spans="1:10" ht="36" customHeight="1">
      <c r="A781" s="223">
        <v>12</v>
      </c>
      <c r="B781" s="335" t="s">
        <v>146</v>
      </c>
      <c r="C781" s="336"/>
      <c r="D781" s="336"/>
      <c r="E781" s="336"/>
      <c r="F781" s="336"/>
      <c r="G781" s="336"/>
      <c r="H781" s="336"/>
      <c r="I781" s="336"/>
      <c r="J781" s="368"/>
    </row>
    <row r="782" spans="1:10" ht="31.5" customHeight="1">
      <c r="A782" s="340" t="s">
        <v>210</v>
      </c>
      <c r="B782" s="324" t="s">
        <v>838</v>
      </c>
      <c r="C782" s="206" t="s">
        <v>319</v>
      </c>
      <c r="D782" s="207">
        <f>SUM(D783:D789)</f>
        <v>24716.5</v>
      </c>
      <c r="E782" s="207">
        <f t="shared" ref="E782:G782" si="484">SUM(E783:E789)</f>
        <v>583</v>
      </c>
      <c r="F782" s="207">
        <f t="shared" si="484"/>
        <v>0</v>
      </c>
      <c r="G782" s="207">
        <f t="shared" si="484"/>
        <v>17706.599999999999</v>
      </c>
      <c r="H782" s="207">
        <f>SUM(H783:H789)</f>
        <v>6426.9</v>
      </c>
      <c r="I782" s="252">
        <f>SUM(I783:I789)</f>
        <v>0</v>
      </c>
      <c r="J782" s="207">
        <f>SUM(J783:J789)</f>
        <v>0</v>
      </c>
    </row>
    <row r="783" spans="1:10" ht="22.5" customHeight="1">
      <c r="A783" s="341"/>
      <c r="B783" s="325"/>
      <c r="C783" s="205" t="s">
        <v>11</v>
      </c>
      <c r="D783" s="222">
        <f>SUM(E783:H783)</f>
        <v>5379.5</v>
      </c>
      <c r="E783" s="222">
        <f>E791</f>
        <v>0</v>
      </c>
      <c r="F783" s="222">
        <f t="shared" ref="F783" si="485">F791</f>
        <v>0</v>
      </c>
      <c r="G783" s="222">
        <f>G791</f>
        <v>5379.5</v>
      </c>
      <c r="H783" s="222">
        <f>H791</f>
        <v>0</v>
      </c>
      <c r="I783" s="256">
        <f>I791</f>
        <v>0</v>
      </c>
      <c r="J783" s="222">
        <f>J791</f>
        <v>0</v>
      </c>
    </row>
    <row r="784" spans="1:10" ht="18.75" customHeight="1">
      <c r="A784" s="341"/>
      <c r="B784" s="325"/>
      <c r="C784" s="205" t="s">
        <v>12</v>
      </c>
      <c r="D784" s="222">
        <f t="shared" ref="D784:D789" si="486">SUM(E784:H784)</f>
        <v>5921.3</v>
      </c>
      <c r="E784" s="222">
        <f t="shared" ref="E784:J784" si="487">E792</f>
        <v>0</v>
      </c>
      <c r="F784" s="222">
        <f t="shared" si="487"/>
        <v>0</v>
      </c>
      <c r="G784" s="222">
        <f t="shared" si="487"/>
        <v>5921.3</v>
      </c>
      <c r="H784" s="222">
        <f t="shared" si="487"/>
        <v>0</v>
      </c>
      <c r="I784" s="256">
        <f t="shared" ref="I784" si="488">I792</f>
        <v>0</v>
      </c>
      <c r="J784" s="222">
        <f t="shared" si="487"/>
        <v>0</v>
      </c>
    </row>
    <row r="785" spans="1:10" ht="21.75" customHeight="1">
      <c r="A785" s="341"/>
      <c r="B785" s="325"/>
      <c r="C785" s="205" t="s">
        <v>13</v>
      </c>
      <c r="D785" s="222">
        <f>SUM(E785:H785)</f>
        <v>6988.8</v>
      </c>
      <c r="E785" s="222">
        <f>E793</f>
        <v>583</v>
      </c>
      <c r="F785" s="222">
        <f t="shared" ref="F785:J785" si="489">F793</f>
        <v>0</v>
      </c>
      <c r="G785" s="222">
        <f>G793</f>
        <v>6405.8</v>
      </c>
      <c r="H785" s="222">
        <f t="shared" si="489"/>
        <v>0</v>
      </c>
      <c r="I785" s="256">
        <f t="shared" ref="I785" si="490">I793</f>
        <v>0</v>
      </c>
      <c r="J785" s="222">
        <f t="shared" si="489"/>
        <v>0</v>
      </c>
    </row>
    <row r="786" spans="1:10" ht="21.75" customHeight="1">
      <c r="A786" s="341"/>
      <c r="B786" s="325"/>
      <c r="C786" s="205" t="s">
        <v>14</v>
      </c>
      <c r="D786" s="222">
        <f>SUM(E786:H786)</f>
        <v>6426.9</v>
      </c>
      <c r="E786" s="222">
        <v>0</v>
      </c>
      <c r="F786" s="222">
        <f t="shared" ref="F786:J786" si="491">F794</f>
        <v>0</v>
      </c>
      <c r="G786" s="222">
        <f t="shared" si="491"/>
        <v>0</v>
      </c>
      <c r="H786" s="222">
        <f>H794</f>
        <v>6426.9</v>
      </c>
      <c r="I786" s="256">
        <f t="shared" ref="I786" si="492">I794</f>
        <v>0</v>
      </c>
      <c r="J786" s="222">
        <f t="shared" si="491"/>
        <v>0</v>
      </c>
    </row>
    <row r="787" spans="1:10" s="102" customFormat="1" ht="14.25">
      <c r="A787" s="341"/>
      <c r="B787" s="325"/>
      <c r="C787" s="206" t="s">
        <v>15</v>
      </c>
      <c r="D787" s="207">
        <f t="shared" si="486"/>
        <v>0</v>
      </c>
      <c r="E787" s="207">
        <f t="shared" ref="E787:J787" si="493">E795</f>
        <v>0</v>
      </c>
      <c r="F787" s="207">
        <f t="shared" si="493"/>
        <v>0</v>
      </c>
      <c r="G787" s="207">
        <f t="shared" si="493"/>
        <v>0</v>
      </c>
      <c r="H787" s="207">
        <f>H795</f>
        <v>0</v>
      </c>
      <c r="I787" s="252">
        <f t="shared" ref="I787" si="494">I795</f>
        <v>0</v>
      </c>
      <c r="J787" s="207">
        <f t="shared" si="493"/>
        <v>0</v>
      </c>
    </row>
    <row r="788" spans="1:10" ht="30">
      <c r="A788" s="341"/>
      <c r="B788" s="325"/>
      <c r="C788" s="205" t="s">
        <v>404</v>
      </c>
      <c r="D788" s="222">
        <f t="shared" si="486"/>
        <v>0</v>
      </c>
      <c r="E788" s="222">
        <f t="shared" ref="E788:J788" si="495">E796</f>
        <v>0</v>
      </c>
      <c r="F788" s="222">
        <f t="shared" si="495"/>
        <v>0</v>
      </c>
      <c r="G788" s="222">
        <f t="shared" si="495"/>
        <v>0</v>
      </c>
      <c r="H788" s="222">
        <f t="shared" si="495"/>
        <v>0</v>
      </c>
      <c r="I788" s="256">
        <f t="shared" ref="I788" si="496">I796</f>
        <v>0</v>
      </c>
      <c r="J788" s="222">
        <f t="shared" si="495"/>
        <v>0</v>
      </c>
    </row>
    <row r="789" spans="1:10" ht="49.5" customHeight="1">
      <c r="A789" s="342"/>
      <c r="B789" s="326"/>
      <c r="C789" s="205" t="s">
        <v>405</v>
      </c>
      <c r="D789" s="222">
        <f t="shared" si="486"/>
        <v>0</v>
      </c>
      <c r="E789" s="222">
        <f t="shared" ref="E789:J789" si="497">E797</f>
        <v>0</v>
      </c>
      <c r="F789" s="222">
        <f t="shared" si="497"/>
        <v>0</v>
      </c>
      <c r="G789" s="222">
        <f t="shared" si="497"/>
        <v>0</v>
      </c>
      <c r="H789" s="222">
        <f t="shared" si="497"/>
        <v>0</v>
      </c>
      <c r="I789" s="256">
        <f t="shared" ref="I789" si="498">I797</f>
        <v>0</v>
      </c>
      <c r="J789" s="222">
        <f t="shared" si="497"/>
        <v>0</v>
      </c>
    </row>
    <row r="790" spans="1:10" ht="34.5" customHeight="1">
      <c r="A790" s="340" t="s">
        <v>211</v>
      </c>
      <c r="B790" s="324" t="s">
        <v>147</v>
      </c>
      <c r="C790" s="206" t="s">
        <v>319</v>
      </c>
      <c r="D790" s="207">
        <f>SUM(D791:D797)</f>
        <v>24716.5</v>
      </c>
      <c r="E790" s="207">
        <f t="shared" ref="E790" si="499">SUM(E791:E797)</f>
        <v>583</v>
      </c>
      <c r="F790" s="207">
        <f t="shared" ref="F790" si="500">SUM(F791:F797)</f>
        <v>0</v>
      </c>
      <c r="G790" s="207">
        <f t="shared" ref="G790" si="501">SUM(G791:G797)</f>
        <v>17706.599999999999</v>
      </c>
      <c r="H790" s="207">
        <f>SUM(H791:H797)</f>
        <v>6426.9</v>
      </c>
      <c r="I790" s="252">
        <f>SUM(I791:I797)</f>
        <v>0</v>
      </c>
      <c r="J790" s="207">
        <f>SUM(J791:J797)</f>
        <v>0</v>
      </c>
    </row>
    <row r="791" spans="1:10">
      <c r="A791" s="341"/>
      <c r="B791" s="325"/>
      <c r="C791" s="205" t="s">
        <v>11</v>
      </c>
      <c r="D791" s="222">
        <f>SUM(E791:G791)</f>
        <v>5379.5</v>
      </c>
      <c r="E791" s="222">
        <v>0</v>
      </c>
      <c r="F791" s="222">
        <v>0</v>
      </c>
      <c r="G791" s="222">
        <v>5379.5</v>
      </c>
      <c r="H791" s="222">
        <v>0</v>
      </c>
      <c r="I791" s="256">
        <v>0</v>
      </c>
      <c r="J791" s="222">
        <v>0</v>
      </c>
    </row>
    <row r="792" spans="1:10">
      <c r="A792" s="341"/>
      <c r="B792" s="325"/>
      <c r="C792" s="205" t="s">
        <v>12</v>
      </c>
      <c r="D792" s="222">
        <f t="shared" ref="D792" si="502">SUM(E792:G792)</f>
        <v>5921.3</v>
      </c>
      <c r="E792" s="222">
        <v>0</v>
      </c>
      <c r="F792" s="222">
        <v>0</v>
      </c>
      <c r="G792" s="222">
        <v>5921.3</v>
      </c>
      <c r="H792" s="222">
        <v>0</v>
      </c>
      <c r="I792" s="256">
        <v>0</v>
      </c>
      <c r="J792" s="222">
        <v>0</v>
      </c>
    </row>
    <row r="793" spans="1:10">
      <c r="A793" s="341"/>
      <c r="B793" s="325"/>
      <c r="C793" s="205" t="s">
        <v>13</v>
      </c>
      <c r="D793" s="222">
        <f>SUM(E793:H793)</f>
        <v>6988.8</v>
      </c>
      <c r="E793" s="222">
        <v>583</v>
      </c>
      <c r="F793" s="222">
        <v>0</v>
      </c>
      <c r="G793" s="222">
        <v>6405.8</v>
      </c>
      <c r="H793" s="222">
        <v>0</v>
      </c>
      <c r="I793" s="256">
        <v>0</v>
      </c>
      <c r="J793" s="222">
        <v>0</v>
      </c>
    </row>
    <row r="794" spans="1:10">
      <c r="A794" s="341"/>
      <c r="B794" s="325"/>
      <c r="C794" s="205" t="s">
        <v>14</v>
      </c>
      <c r="D794" s="222">
        <f>SUM(E794:J794)</f>
        <v>6426.9</v>
      </c>
      <c r="E794" s="222">
        <v>0</v>
      </c>
      <c r="F794" s="222">
        <v>0</v>
      </c>
      <c r="G794" s="222">
        <v>0</v>
      </c>
      <c r="H794" s="205">
        <v>6426.9</v>
      </c>
      <c r="I794" s="256">
        <v>0</v>
      </c>
      <c r="J794" s="222">
        <v>0</v>
      </c>
    </row>
    <row r="795" spans="1:10" s="102" customFormat="1" ht="14.25">
      <c r="A795" s="341"/>
      <c r="B795" s="325"/>
      <c r="C795" s="206" t="s">
        <v>15</v>
      </c>
      <c r="D795" s="207">
        <f t="shared" ref="D795:D797" si="503">SUM(E795:H795)</f>
        <v>0</v>
      </c>
      <c r="E795" s="207">
        <v>0</v>
      </c>
      <c r="F795" s="207">
        <v>0</v>
      </c>
      <c r="G795" s="207">
        <v>0</v>
      </c>
      <c r="H795" s="206">
        <v>0</v>
      </c>
      <c r="I795" s="252">
        <v>0</v>
      </c>
      <c r="J795" s="207">
        <v>0</v>
      </c>
    </row>
    <row r="796" spans="1:10" ht="30">
      <c r="A796" s="341"/>
      <c r="B796" s="325"/>
      <c r="C796" s="205" t="s">
        <v>404</v>
      </c>
      <c r="D796" s="222">
        <f t="shared" si="503"/>
        <v>0</v>
      </c>
      <c r="E796" s="222">
        <v>0</v>
      </c>
      <c r="F796" s="222">
        <v>0</v>
      </c>
      <c r="G796" s="222">
        <v>0</v>
      </c>
      <c r="H796" s="205">
        <v>0</v>
      </c>
      <c r="I796" s="256">
        <v>0</v>
      </c>
      <c r="J796" s="222">
        <v>0</v>
      </c>
    </row>
    <row r="797" spans="1:10" ht="30">
      <c r="A797" s="342"/>
      <c r="B797" s="326"/>
      <c r="C797" s="205" t="s">
        <v>405</v>
      </c>
      <c r="D797" s="222">
        <f t="shared" si="503"/>
        <v>0</v>
      </c>
      <c r="E797" s="222">
        <v>0</v>
      </c>
      <c r="F797" s="222">
        <v>0</v>
      </c>
      <c r="G797" s="222">
        <v>0</v>
      </c>
      <c r="H797" s="205">
        <v>0</v>
      </c>
      <c r="I797" s="256">
        <v>0</v>
      </c>
      <c r="J797" s="222">
        <v>0</v>
      </c>
    </row>
    <row r="798" spans="1:10" ht="28.5">
      <c r="A798" s="340"/>
      <c r="B798" s="324" t="s">
        <v>148</v>
      </c>
      <c r="C798" s="206" t="s">
        <v>319</v>
      </c>
      <c r="D798" s="207">
        <f>SUM(D799:D805)</f>
        <v>138562.61427999998</v>
      </c>
      <c r="E798" s="207">
        <f>SUM(E799:E805)</f>
        <v>19561.599999999999</v>
      </c>
      <c r="F798" s="207">
        <f t="shared" ref="F798" si="504">SUM(F799:F805)</f>
        <v>969.2</v>
      </c>
      <c r="G798" s="207">
        <f>SUM(G799:G805)</f>
        <v>20847.599999999999</v>
      </c>
      <c r="H798" s="207">
        <f>SUM(H799:H805)</f>
        <v>73399.914279999997</v>
      </c>
      <c r="I798" s="252">
        <f>SUM(I799:I805)</f>
        <v>21800.699999999993</v>
      </c>
      <c r="J798" s="207">
        <f>SUM(J799:J805)</f>
        <v>1983.6000000000001</v>
      </c>
    </row>
    <row r="799" spans="1:10">
      <c r="A799" s="341"/>
      <c r="B799" s="325"/>
      <c r="C799" s="205" t="s">
        <v>11</v>
      </c>
      <c r="D799" s="222">
        <f>SUM(E799:G799)</f>
        <v>10011.5</v>
      </c>
      <c r="E799" s="222">
        <v>4632</v>
      </c>
      <c r="F799" s="222">
        <v>0</v>
      </c>
      <c r="G799" s="222">
        <v>5379.5</v>
      </c>
      <c r="H799" s="222">
        <v>0</v>
      </c>
      <c r="I799" s="256">
        <v>0</v>
      </c>
      <c r="J799" s="222">
        <v>0</v>
      </c>
    </row>
    <row r="800" spans="1:10">
      <c r="A800" s="341"/>
      <c r="B800" s="325"/>
      <c r="C800" s="205" t="s">
        <v>12</v>
      </c>
      <c r="D800" s="222">
        <f t="shared" ref="D800:D801" si="505">SUM(E800:G800)</f>
        <v>12337.1</v>
      </c>
      <c r="E800" s="222">
        <f t="shared" ref="E800:J802" si="506">E550+E687+E784+E590</f>
        <v>5575.8</v>
      </c>
      <c r="F800" s="222">
        <f t="shared" si="506"/>
        <v>0</v>
      </c>
      <c r="G800" s="222">
        <f t="shared" si="506"/>
        <v>6761.3</v>
      </c>
      <c r="H800" s="222">
        <f t="shared" si="506"/>
        <v>0</v>
      </c>
      <c r="I800" s="256">
        <f t="shared" ref="I800" si="507">I550+I687+I784+I590</f>
        <v>0</v>
      </c>
      <c r="J800" s="222">
        <f t="shared" si="506"/>
        <v>0</v>
      </c>
    </row>
    <row r="801" spans="1:10">
      <c r="A801" s="341"/>
      <c r="B801" s="325"/>
      <c r="C801" s="205" t="s">
        <v>13</v>
      </c>
      <c r="D801" s="222">
        <f t="shared" si="505"/>
        <v>17833.8</v>
      </c>
      <c r="E801" s="222">
        <f t="shared" si="506"/>
        <v>9127</v>
      </c>
      <c r="F801" s="222">
        <f t="shared" si="506"/>
        <v>0</v>
      </c>
      <c r="G801" s="222">
        <f t="shared" si="506"/>
        <v>8706.7999999999993</v>
      </c>
      <c r="H801" s="222">
        <f t="shared" si="506"/>
        <v>0</v>
      </c>
      <c r="I801" s="256">
        <f t="shared" ref="I801" si="508">I551+I688+I785+I591</f>
        <v>0</v>
      </c>
      <c r="J801" s="222">
        <f t="shared" si="506"/>
        <v>0</v>
      </c>
    </row>
    <row r="802" spans="1:10">
      <c r="A802" s="341"/>
      <c r="B802" s="325"/>
      <c r="C802" s="205" t="s">
        <v>14</v>
      </c>
      <c r="D802" s="222">
        <f>SUM(E802:J802)</f>
        <v>41879.814279999991</v>
      </c>
      <c r="E802" s="222">
        <f t="shared" si="506"/>
        <v>226.8</v>
      </c>
      <c r="F802" s="222">
        <f t="shared" si="506"/>
        <v>969.2</v>
      </c>
      <c r="G802" s="222">
        <f t="shared" si="506"/>
        <v>0</v>
      </c>
      <c r="H802" s="222">
        <f t="shared" si="506"/>
        <v>18883.114280000002</v>
      </c>
      <c r="I802" s="256">
        <f t="shared" ref="I802" si="509">I552+I689+I786+I592</f>
        <v>21800.699999999993</v>
      </c>
      <c r="J802" s="222">
        <f t="shared" si="506"/>
        <v>0</v>
      </c>
    </row>
    <row r="803" spans="1:10">
      <c r="A803" s="341"/>
      <c r="B803" s="325"/>
      <c r="C803" s="206" t="s">
        <v>15</v>
      </c>
      <c r="D803" s="207">
        <f>SUM(E803:J803)</f>
        <v>21020.399999999998</v>
      </c>
      <c r="E803" s="207">
        <f>E553+E690+E787+E593+E649</f>
        <v>0</v>
      </c>
      <c r="F803" s="207">
        <f>F553+F690+F787+F593+F649</f>
        <v>0</v>
      </c>
      <c r="G803" s="207">
        <f>G553+G690+G787+G593+G649</f>
        <v>0</v>
      </c>
      <c r="H803" s="207">
        <f>H553+H690+H787+H593+H649+H681</f>
        <v>20359.199999999997</v>
      </c>
      <c r="I803" s="252">
        <f>I553+I690+I787+I593+I649</f>
        <v>0</v>
      </c>
      <c r="J803" s="207">
        <f>J553+J690+J787+J593+J649</f>
        <v>661.2</v>
      </c>
    </row>
    <row r="804" spans="1:10" ht="30">
      <c r="A804" s="341"/>
      <c r="B804" s="325"/>
      <c r="C804" s="205" t="s">
        <v>404</v>
      </c>
      <c r="D804" s="259">
        <f t="shared" ref="D804:D805" si="510">SUM(E804:J804)</f>
        <v>17375</v>
      </c>
      <c r="E804" s="222">
        <f t="shared" ref="E804:J805" si="511">E554+E691+E788+E594+E650+E682</f>
        <v>0</v>
      </c>
      <c r="F804" s="222">
        <f t="shared" si="511"/>
        <v>0</v>
      </c>
      <c r="G804" s="222">
        <f t="shared" si="511"/>
        <v>0</v>
      </c>
      <c r="H804" s="222">
        <f>H554+H691+H788+H594+H650+H682</f>
        <v>16713.8</v>
      </c>
      <c r="I804" s="256">
        <f t="shared" ref="I804:J804" si="512">I554+I691+I788+I594+I650+I682</f>
        <v>0</v>
      </c>
      <c r="J804" s="222">
        <f t="shared" si="512"/>
        <v>661.2</v>
      </c>
    </row>
    <row r="805" spans="1:10" ht="30">
      <c r="A805" s="342"/>
      <c r="B805" s="326"/>
      <c r="C805" s="205" t="s">
        <v>405</v>
      </c>
      <c r="D805" s="259">
        <f t="shared" si="510"/>
        <v>18105</v>
      </c>
      <c r="E805" s="222">
        <f t="shared" si="511"/>
        <v>0</v>
      </c>
      <c r="F805" s="222">
        <f t="shared" si="511"/>
        <v>0</v>
      </c>
      <c r="G805" s="222">
        <f t="shared" si="511"/>
        <v>0</v>
      </c>
      <c r="H805" s="222">
        <f>H555+H692+H789+H595+H651+H683</f>
        <v>17443.8</v>
      </c>
      <c r="I805" s="256">
        <f t="shared" ref="I805" si="513">I555+I692+I789+I595+I651+I683</f>
        <v>0</v>
      </c>
      <c r="J805" s="222">
        <f t="shared" si="511"/>
        <v>661.2</v>
      </c>
    </row>
    <row r="806" spans="1:10" ht="15" customHeight="1">
      <c r="A806" s="223"/>
      <c r="B806" s="321" t="s">
        <v>3</v>
      </c>
      <c r="C806" s="322"/>
      <c r="D806" s="322"/>
      <c r="E806" s="322"/>
      <c r="F806" s="322"/>
      <c r="G806" s="322"/>
      <c r="H806" s="323"/>
      <c r="I806" s="257"/>
      <c r="J806" s="224"/>
    </row>
    <row r="807" spans="1:10" ht="15" customHeight="1">
      <c r="A807" s="223">
        <v>13</v>
      </c>
      <c r="B807" s="321" t="s">
        <v>149</v>
      </c>
      <c r="C807" s="322"/>
      <c r="D807" s="322"/>
      <c r="E807" s="322"/>
      <c r="F807" s="322"/>
      <c r="G807" s="322"/>
      <c r="H807" s="323"/>
      <c r="I807" s="257"/>
      <c r="J807" s="224"/>
    </row>
    <row r="808" spans="1:10" ht="45">
      <c r="A808" s="223"/>
      <c r="B808" s="224" t="s">
        <v>8</v>
      </c>
      <c r="C808" s="205" t="s">
        <v>11</v>
      </c>
      <c r="D808" s="222">
        <v>1001.2</v>
      </c>
      <c r="E808" s="222">
        <v>1001.2</v>
      </c>
      <c r="F808" s="222">
        <v>0</v>
      </c>
      <c r="G808" s="222">
        <v>0</v>
      </c>
      <c r="H808" s="222">
        <v>0</v>
      </c>
      <c r="I808" s="256">
        <v>0</v>
      </c>
      <c r="J808" s="222">
        <v>0</v>
      </c>
    </row>
    <row r="809" spans="1:10" ht="28.5">
      <c r="A809" s="340" t="s">
        <v>214</v>
      </c>
      <c r="B809" s="324" t="s">
        <v>178</v>
      </c>
      <c r="C809" s="206" t="s">
        <v>320</v>
      </c>
      <c r="D809" s="207">
        <f>SUM(D810:D815)</f>
        <v>10305.200000000001</v>
      </c>
      <c r="E809" s="207">
        <f t="shared" ref="E809:J809" si="514">SUM(E810:E815)</f>
        <v>1082</v>
      </c>
      <c r="F809" s="207">
        <f t="shared" si="514"/>
        <v>0</v>
      </c>
      <c r="G809" s="207">
        <f>SUM(G810:G815)</f>
        <v>1233</v>
      </c>
      <c r="H809" s="207">
        <f t="shared" si="514"/>
        <v>7990.2000000000007</v>
      </c>
      <c r="I809" s="252">
        <f t="shared" ref="I809" si="515">SUM(I810:I815)</f>
        <v>0</v>
      </c>
      <c r="J809" s="207">
        <f t="shared" si="514"/>
        <v>0</v>
      </c>
    </row>
    <row r="810" spans="1:10">
      <c r="A810" s="341"/>
      <c r="B810" s="325"/>
      <c r="C810" s="205" t="s">
        <v>12</v>
      </c>
      <c r="D810" s="222">
        <f>SUM(E810:H810)</f>
        <v>1140</v>
      </c>
      <c r="E810" s="222">
        <f>E818+E826+E834+E842+E858+E866+E874+E882+E890+E850</f>
        <v>560</v>
      </c>
      <c r="F810" s="222">
        <f t="shared" ref="F810:J810" si="516">F818+F826+F834+F842+F858+F866+F874+F882+F890</f>
        <v>0</v>
      </c>
      <c r="G810" s="222">
        <f t="shared" si="516"/>
        <v>580</v>
      </c>
      <c r="H810" s="222">
        <f t="shared" si="516"/>
        <v>0</v>
      </c>
      <c r="I810" s="256">
        <f t="shared" ref="I810" si="517">I818+I826+I834+I842+I858+I866+I874+I882+I890</f>
        <v>0</v>
      </c>
      <c r="J810" s="222">
        <f t="shared" si="516"/>
        <v>0</v>
      </c>
    </row>
    <row r="811" spans="1:10">
      <c r="A811" s="341"/>
      <c r="B811" s="325"/>
      <c r="C811" s="205" t="s">
        <v>13</v>
      </c>
      <c r="D811" s="222">
        <f t="shared" ref="D811:D814" si="518">SUM(E811:H811)</f>
        <v>1140</v>
      </c>
      <c r="E811" s="222">
        <f t="shared" ref="E811:E815" si="519">E819+E827+E835+E843+E859+E867+E875+E883+E891+E851</f>
        <v>487</v>
      </c>
      <c r="F811" s="222">
        <f t="shared" ref="F811:J813" si="520">F819+F827+F835+F843+F859+F867+F875+F883+F891</f>
        <v>0</v>
      </c>
      <c r="G811" s="222">
        <f t="shared" si="520"/>
        <v>653</v>
      </c>
      <c r="H811" s="222">
        <f t="shared" si="520"/>
        <v>0</v>
      </c>
      <c r="I811" s="256">
        <f t="shared" ref="I811" si="521">I819+I827+I835+I843+I859+I867+I875+I883+I891</f>
        <v>0</v>
      </c>
      <c r="J811" s="222">
        <f t="shared" si="520"/>
        <v>0</v>
      </c>
    </row>
    <row r="812" spans="1:10">
      <c r="A812" s="341"/>
      <c r="B812" s="325"/>
      <c r="C812" s="205" t="s">
        <v>14</v>
      </c>
      <c r="D812" s="222">
        <f>SUM(E812:J812)</f>
        <v>1928.3000000000002</v>
      </c>
      <c r="E812" s="222">
        <f>E820+E828+E836+E844+E860+E868+E876+E884+E892+E852</f>
        <v>35</v>
      </c>
      <c r="F812" s="222">
        <f t="shared" si="520"/>
        <v>0</v>
      </c>
      <c r="G812" s="222">
        <f t="shared" si="520"/>
        <v>0</v>
      </c>
      <c r="H812" s="222">
        <f>H820+H828+H836+H844+H860+H868+H876+H884+H892+H852</f>
        <v>1893.3000000000002</v>
      </c>
      <c r="I812" s="256">
        <f t="shared" ref="I812:J812" si="522">I820+I828+I836+I844+I860+I868+I876+I884+I892</f>
        <v>0</v>
      </c>
      <c r="J812" s="222">
        <f t="shared" si="522"/>
        <v>0</v>
      </c>
    </row>
    <row r="813" spans="1:10" s="102" customFormat="1" ht="14.25">
      <c r="A813" s="341"/>
      <c r="B813" s="325"/>
      <c r="C813" s="206" t="s">
        <v>15</v>
      </c>
      <c r="D813" s="207">
        <f t="shared" si="518"/>
        <v>2530.9</v>
      </c>
      <c r="E813" s="207">
        <f t="shared" si="519"/>
        <v>0</v>
      </c>
      <c r="F813" s="207">
        <f t="shared" si="520"/>
        <v>0</v>
      </c>
      <c r="G813" s="207">
        <f t="shared" si="520"/>
        <v>0</v>
      </c>
      <c r="H813" s="207">
        <f>H821+H829+H837+H845+H861+H869+H877+H885+H893+H853+H901</f>
        <v>2530.9</v>
      </c>
      <c r="I813" s="252">
        <f t="shared" ref="I813:J813" si="523">I821+I829+I837+I845+I861+I869+I877+I885+I893</f>
        <v>0</v>
      </c>
      <c r="J813" s="207">
        <f t="shared" si="523"/>
        <v>0</v>
      </c>
    </row>
    <row r="814" spans="1:10" ht="33.75" customHeight="1">
      <c r="A814" s="341"/>
      <c r="B814" s="325"/>
      <c r="C814" s="205" t="s">
        <v>404</v>
      </c>
      <c r="D814" s="222">
        <f t="shared" si="518"/>
        <v>1677.9999999999998</v>
      </c>
      <c r="E814" s="222">
        <f t="shared" si="519"/>
        <v>0</v>
      </c>
      <c r="F814" s="222">
        <f t="shared" ref="F814:G814" si="524">F822+F830+F838+F846+F854+F862+F870</f>
        <v>0</v>
      </c>
      <c r="G814" s="222">
        <f t="shared" si="524"/>
        <v>0</v>
      </c>
      <c r="H814" s="222">
        <f t="shared" ref="H814:H815" si="525">H822+H830+H838+H846+H862+H870+H878+H886+H894+H854</f>
        <v>1677.9999999999998</v>
      </c>
      <c r="I814" s="256">
        <f t="shared" ref="I814:J814" si="526">I822+I830+I838+I846+I862+I870+I878+I886+I894</f>
        <v>0</v>
      </c>
      <c r="J814" s="222">
        <f t="shared" si="526"/>
        <v>0</v>
      </c>
    </row>
    <row r="815" spans="1:10" ht="34.5" customHeight="1">
      <c r="A815" s="342"/>
      <c r="B815" s="326"/>
      <c r="C815" s="205" t="s">
        <v>405</v>
      </c>
      <c r="D815" s="222">
        <f>SUM(E815:H815)</f>
        <v>1888</v>
      </c>
      <c r="E815" s="222">
        <f t="shared" si="519"/>
        <v>0</v>
      </c>
      <c r="F815" s="222">
        <f t="shared" ref="F815:G815" si="527">F823+F831+F839+F847+F855+F863+F871</f>
        <v>0</v>
      </c>
      <c r="G815" s="222">
        <f t="shared" si="527"/>
        <v>0</v>
      </c>
      <c r="H815" s="222">
        <f t="shared" si="525"/>
        <v>1888</v>
      </c>
      <c r="I815" s="256">
        <f t="shared" ref="I815:J815" si="528">I823+I831+I839+I847+I863+I871+I879+I887+I895</f>
        <v>0</v>
      </c>
      <c r="J815" s="222">
        <f t="shared" si="528"/>
        <v>0</v>
      </c>
    </row>
    <row r="816" spans="1:10" ht="32.25" customHeight="1">
      <c r="A816" s="340" t="s">
        <v>213</v>
      </c>
      <c r="B816" s="324" t="s">
        <v>150</v>
      </c>
      <c r="C816" s="206" t="s">
        <v>319</v>
      </c>
      <c r="D816" s="207">
        <f>SUM(D817:D823)</f>
        <v>183</v>
      </c>
      <c r="E816" s="207">
        <f t="shared" ref="E816" si="529">SUM(E817:E823)</f>
        <v>183</v>
      </c>
      <c r="F816" s="207">
        <f>SUM(F817:F823)</f>
        <v>0</v>
      </c>
      <c r="G816" s="207">
        <f>SUM(G817:G823)</f>
        <v>0</v>
      </c>
      <c r="H816" s="207">
        <f>SUM(H817:H823)</f>
        <v>0</v>
      </c>
      <c r="I816" s="252">
        <f>SUM(I817:I823)</f>
        <v>0</v>
      </c>
      <c r="J816" s="207">
        <f>SUM(J817:J823)</f>
        <v>0</v>
      </c>
    </row>
    <row r="817" spans="1:10">
      <c r="A817" s="341"/>
      <c r="B817" s="325"/>
      <c r="C817" s="205" t="s">
        <v>11</v>
      </c>
      <c r="D817" s="222">
        <f>SUM(E817:H817)</f>
        <v>0</v>
      </c>
      <c r="E817" s="222">
        <v>0</v>
      </c>
      <c r="F817" s="222">
        <v>0</v>
      </c>
      <c r="G817" s="222">
        <v>0</v>
      </c>
      <c r="H817" s="222">
        <v>0</v>
      </c>
      <c r="I817" s="256">
        <v>0</v>
      </c>
      <c r="J817" s="222">
        <v>0</v>
      </c>
    </row>
    <row r="818" spans="1:10">
      <c r="A818" s="341"/>
      <c r="B818" s="325"/>
      <c r="C818" s="205" t="s">
        <v>12</v>
      </c>
      <c r="D818" s="222">
        <f>SUM(E818:H818)</f>
        <v>183</v>
      </c>
      <c r="E818" s="222">
        <v>183</v>
      </c>
      <c r="F818" s="222">
        <v>0</v>
      </c>
      <c r="G818" s="222">
        <v>0</v>
      </c>
      <c r="H818" s="222">
        <v>0</v>
      </c>
      <c r="I818" s="256">
        <v>0</v>
      </c>
      <c r="J818" s="222">
        <v>0</v>
      </c>
    </row>
    <row r="819" spans="1:10">
      <c r="A819" s="341"/>
      <c r="B819" s="325"/>
      <c r="C819" s="205" t="s">
        <v>13</v>
      </c>
      <c r="D819" s="222">
        <f t="shared" ref="D819:D823" si="530">SUM(E819:H819)</f>
        <v>0</v>
      </c>
      <c r="E819" s="222">
        <v>0</v>
      </c>
      <c r="F819" s="222">
        <v>0</v>
      </c>
      <c r="G819" s="222">
        <v>0</v>
      </c>
      <c r="H819" s="222">
        <v>0</v>
      </c>
      <c r="I819" s="256">
        <v>0</v>
      </c>
      <c r="J819" s="222">
        <v>0</v>
      </c>
    </row>
    <row r="820" spans="1:10">
      <c r="A820" s="341"/>
      <c r="B820" s="325"/>
      <c r="C820" s="205" t="s">
        <v>14</v>
      </c>
      <c r="D820" s="222">
        <f t="shared" si="530"/>
        <v>0</v>
      </c>
      <c r="E820" s="222">
        <v>0</v>
      </c>
      <c r="F820" s="222">
        <v>0</v>
      </c>
      <c r="G820" s="222">
        <v>0</v>
      </c>
      <c r="H820" s="222">
        <v>0</v>
      </c>
      <c r="I820" s="256">
        <v>0</v>
      </c>
      <c r="J820" s="222">
        <v>0</v>
      </c>
    </row>
    <row r="821" spans="1:10" s="102" customFormat="1" ht="14.25">
      <c r="A821" s="341"/>
      <c r="B821" s="325"/>
      <c r="C821" s="206" t="s">
        <v>15</v>
      </c>
      <c r="D821" s="207">
        <f t="shared" si="530"/>
        <v>0</v>
      </c>
      <c r="E821" s="207">
        <v>0</v>
      </c>
      <c r="F821" s="207">
        <v>0</v>
      </c>
      <c r="G821" s="207">
        <v>0</v>
      </c>
      <c r="H821" s="207">
        <v>0</v>
      </c>
      <c r="I821" s="252">
        <v>0</v>
      </c>
      <c r="J821" s="207">
        <v>0</v>
      </c>
    </row>
    <row r="822" spans="1:10" ht="33" customHeight="1">
      <c r="A822" s="341"/>
      <c r="B822" s="325"/>
      <c r="C822" s="205" t="s">
        <v>404</v>
      </c>
      <c r="D822" s="222">
        <f t="shared" si="530"/>
        <v>0</v>
      </c>
      <c r="E822" s="222">
        <v>0</v>
      </c>
      <c r="F822" s="222">
        <v>0</v>
      </c>
      <c r="G822" s="222">
        <v>0</v>
      </c>
      <c r="H822" s="222">
        <v>0</v>
      </c>
      <c r="I822" s="256">
        <v>0</v>
      </c>
      <c r="J822" s="222">
        <v>0</v>
      </c>
    </row>
    <row r="823" spans="1:10" ht="36" customHeight="1">
      <c r="A823" s="342"/>
      <c r="B823" s="326"/>
      <c r="C823" s="205" t="s">
        <v>405</v>
      </c>
      <c r="D823" s="222">
        <f t="shared" si="530"/>
        <v>0</v>
      </c>
      <c r="E823" s="222">
        <v>0</v>
      </c>
      <c r="F823" s="222">
        <v>0</v>
      </c>
      <c r="G823" s="222">
        <v>0</v>
      </c>
      <c r="H823" s="222">
        <v>0</v>
      </c>
      <c r="I823" s="256">
        <v>0</v>
      </c>
      <c r="J823" s="222">
        <v>0</v>
      </c>
    </row>
    <row r="824" spans="1:10" ht="34.5" customHeight="1">
      <c r="A824" s="340" t="s">
        <v>212</v>
      </c>
      <c r="B824" s="324" t="s">
        <v>151</v>
      </c>
      <c r="C824" s="206" t="s">
        <v>319</v>
      </c>
      <c r="D824" s="207">
        <f>SUM(D825:D831)</f>
        <v>515</v>
      </c>
      <c r="E824" s="207">
        <f t="shared" ref="E824" si="531">SUM(E825:E831)</f>
        <v>155</v>
      </c>
      <c r="F824" s="207">
        <f>SUM(F825:F831)</f>
        <v>0</v>
      </c>
      <c r="G824" s="207">
        <f>SUM(G825:G831)</f>
        <v>0</v>
      </c>
      <c r="H824" s="207">
        <f>SUM(H825:H831)</f>
        <v>360</v>
      </c>
      <c r="I824" s="252">
        <f>SUM(I825:I831)</f>
        <v>0</v>
      </c>
      <c r="J824" s="207">
        <f>SUM(J825:J831)</f>
        <v>0</v>
      </c>
    </row>
    <row r="825" spans="1:10" ht="19.5" customHeight="1">
      <c r="A825" s="341"/>
      <c r="B825" s="325"/>
      <c r="C825" s="205" t="s">
        <v>11</v>
      </c>
      <c r="D825" s="222">
        <f>SUM(E825:H825)</f>
        <v>0</v>
      </c>
      <c r="E825" s="222">
        <v>0</v>
      </c>
      <c r="F825" s="222">
        <v>0</v>
      </c>
      <c r="G825" s="222">
        <v>0</v>
      </c>
      <c r="H825" s="222">
        <v>0</v>
      </c>
      <c r="I825" s="256">
        <v>0</v>
      </c>
      <c r="J825" s="222">
        <v>0</v>
      </c>
    </row>
    <row r="826" spans="1:10" ht="21" customHeight="1">
      <c r="A826" s="341"/>
      <c r="B826" s="325"/>
      <c r="C826" s="205" t="s">
        <v>12</v>
      </c>
      <c r="D826" s="222">
        <f t="shared" ref="D826:D831" si="532">SUM(E826:H826)</f>
        <v>75</v>
      </c>
      <c r="E826" s="222">
        <v>75</v>
      </c>
      <c r="F826" s="222">
        <v>0</v>
      </c>
      <c r="G826" s="222">
        <v>0</v>
      </c>
      <c r="H826" s="222">
        <v>0</v>
      </c>
      <c r="I826" s="256">
        <v>0</v>
      </c>
      <c r="J826" s="222">
        <v>0</v>
      </c>
    </row>
    <row r="827" spans="1:10" ht="22.5" customHeight="1">
      <c r="A827" s="341"/>
      <c r="B827" s="325"/>
      <c r="C827" s="205" t="s">
        <v>13</v>
      </c>
      <c r="D827" s="222">
        <f t="shared" si="532"/>
        <v>80</v>
      </c>
      <c r="E827" s="222">
        <v>80</v>
      </c>
      <c r="F827" s="222">
        <v>0</v>
      </c>
      <c r="G827" s="222">
        <v>0</v>
      </c>
      <c r="H827" s="222">
        <v>0</v>
      </c>
      <c r="I827" s="256">
        <v>0</v>
      </c>
      <c r="J827" s="222">
        <v>0</v>
      </c>
    </row>
    <row r="828" spans="1:10" ht="19.5" customHeight="1">
      <c r="A828" s="341"/>
      <c r="B828" s="325"/>
      <c r="C828" s="205" t="s">
        <v>14</v>
      </c>
      <c r="D828" s="222">
        <f t="shared" si="532"/>
        <v>80</v>
      </c>
      <c r="E828" s="222">
        <v>0</v>
      </c>
      <c r="F828" s="222">
        <v>0</v>
      </c>
      <c r="G828" s="222">
        <v>0</v>
      </c>
      <c r="H828" s="222">
        <v>80</v>
      </c>
      <c r="I828" s="256">
        <v>0</v>
      </c>
      <c r="J828" s="222">
        <v>0</v>
      </c>
    </row>
    <row r="829" spans="1:10" s="102" customFormat="1" ht="21" customHeight="1">
      <c r="A829" s="341"/>
      <c r="B829" s="325"/>
      <c r="C829" s="206" t="s">
        <v>15</v>
      </c>
      <c r="D829" s="207">
        <f t="shared" si="532"/>
        <v>120</v>
      </c>
      <c r="E829" s="207">
        <v>0</v>
      </c>
      <c r="F829" s="207">
        <v>0</v>
      </c>
      <c r="G829" s="207">
        <v>0</v>
      </c>
      <c r="H829" s="207">
        <v>120</v>
      </c>
      <c r="I829" s="252">
        <v>0</v>
      </c>
      <c r="J829" s="207">
        <v>0</v>
      </c>
    </row>
    <row r="830" spans="1:10" ht="30">
      <c r="A830" s="341"/>
      <c r="B830" s="325"/>
      <c r="C830" s="205" t="s">
        <v>404</v>
      </c>
      <c r="D830" s="222">
        <f t="shared" si="532"/>
        <v>80</v>
      </c>
      <c r="E830" s="222">
        <v>0</v>
      </c>
      <c r="F830" s="222">
        <v>0</v>
      </c>
      <c r="G830" s="222">
        <v>0</v>
      </c>
      <c r="H830" s="222">
        <v>80</v>
      </c>
      <c r="I830" s="256">
        <v>0</v>
      </c>
      <c r="J830" s="222">
        <v>0</v>
      </c>
    </row>
    <row r="831" spans="1:10" ht="30">
      <c r="A831" s="342"/>
      <c r="B831" s="326"/>
      <c r="C831" s="205" t="s">
        <v>405</v>
      </c>
      <c r="D831" s="222">
        <f t="shared" si="532"/>
        <v>80</v>
      </c>
      <c r="E831" s="222">
        <v>0</v>
      </c>
      <c r="F831" s="222">
        <v>0</v>
      </c>
      <c r="G831" s="222">
        <v>0</v>
      </c>
      <c r="H831" s="222">
        <v>80</v>
      </c>
      <c r="I831" s="256">
        <v>0</v>
      </c>
      <c r="J831" s="222">
        <v>0</v>
      </c>
    </row>
    <row r="832" spans="1:10" ht="34.5" customHeight="1">
      <c r="A832" s="340" t="s">
        <v>215</v>
      </c>
      <c r="B832" s="324" t="s">
        <v>152</v>
      </c>
      <c r="C832" s="206" t="s">
        <v>319</v>
      </c>
      <c r="D832" s="207">
        <f>SUM(D833:D839)</f>
        <v>1824.6</v>
      </c>
      <c r="E832" s="207">
        <f t="shared" ref="E832" si="533">SUM(E833:E839)</f>
        <v>234</v>
      </c>
      <c r="F832" s="207">
        <f>SUM(F833:F839)</f>
        <v>0</v>
      </c>
      <c r="G832" s="207">
        <f>SUM(G833:G839)</f>
        <v>73</v>
      </c>
      <c r="H832" s="207">
        <f>SUM(H833:H839)</f>
        <v>1517.6</v>
      </c>
      <c r="I832" s="252">
        <f>SUM(I833:I839)</f>
        <v>0</v>
      </c>
      <c r="J832" s="207">
        <f>SUM(J833:J839)</f>
        <v>0</v>
      </c>
    </row>
    <row r="833" spans="1:10" ht="21.75" customHeight="1">
      <c r="A833" s="341"/>
      <c r="B833" s="325"/>
      <c r="C833" s="205" t="s">
        <v>11</v>
      </c>
      <c r="D833" s="222">
        <f t="shared" ref="D833:D843" si="534">SUM(E833:G833)</f>
        <v>0</v>
      </c>
      <c r="E833" s="222">
        <v>0</v>
      </c>
      <c r="F833" s="222">
        <v>0</v>
      </c>
      <c r="G833" s="222">
        <v>0</v>
      </c>
      <c r="H833" s="222">
        <v>0</v>
      </c>
      <c r="I833" s="256">
        <v>0</v>
      </c>
      <c r="J833" s="222">
        <v>0</v>
      </c>
    </row>
    <row r="834" spans="1:10" ht="18.75" customHeight="1">
      <c r="A834" s="341"/>
      <c r="B834" s="325"/>
      <c r="C834" s="205" t="s">
        <v>12</v>
      </c>
      <c r="D834" s="222">
        <f t="shared" si="534"/>
        <v>157</v>
      </c>
      <c r="E834" s="222">
        <v>157</v>
      </c>
      <c r="F834" s="222">
        <v>0</v>
      </c>
      <c r="G834" s="222">
        <v>0</v>
      </c>
      <c r="H834" s="222">
        <v>0</v>
      </c>
      <c r="I834" s="256">
        <v>0</v>
      </c>
      <c r="J834" s="222">
        <v>0</v>
      </c>
    </row>
    <row r="835" spans="1:10" ht="19.5" customHeight="1">
      <c r="A835" s="341"/>
      <c r="B835" s="325"/>
      <c r="C835" s="205" t="s">
        <v>13</v>
      </c>
      <c r="D835" s="222">
        <f t="shared" si="534"/>
        <v>150</v>
      </c>
      <c r="E835" s="222">
        <v>77</v>
      </c>
      <c r="F835" s="222">
        <v>0</v>
      </c>
      <c r="G835" s="222">
        <v>73</v>
      </c>
      <c r="H835" s="222">
        <v>0</v>
      </c>
      <c r="I835" s="256">
        <v>0</v>
      </c>
      <c r="J835" s="222">
        <v>0</v>
      </c>
    </row>
    <row r="836" spans="1:10" ht="19.5" customHeight="1">
      <c r="A836" s="341"/>
      <c r="B836" s="325"/>
      <c r="C836" s="205" t="s">
        <v>14</v>
      </c>
      <c r="D836" s="222">
        <f>SUM(E836:H836)</f>
        <v>215</v>
      </c>
      <c r="E836" s="222">
        <v>0</v>
      </c>
      <c r="F836" s="222">
        <v>0</v>
      </c>
      <c r="G836" s="222">
        <v>0</v>
      </c>
      <c r="H836" s="222">
        <v>215</v>
      </c>
      <c r="I836" s="256">
        <v>0</v>
      </c>
      <c r="J836" s="222">
        <v>0</v>
      </c>
    </row>
    <row r="837" spans="1:10" s="102" customFormat="1" ht="18.75" customHeight="1">
      <c r="A837" s="341"/>
      <c r="B837" s="325"/>
      <c r="C837" s="206" t="s">
        <v>15</v>
      </c>
      <c r="D837" s="207">
        <f t="shared" ref="D837:D839" si="535">SUM(E837:H837)</f>
        <v>215</v>
      </c>
      <c r="E837" s="207">
        <v>0</v>
      </c>
      <c r="F837" s="207">
        <v>0</v>
      </c>
      <c r="G837" s="207">
        <v>0</v>
      </c>
      <c r="H837" s="207">
        <v>215</v>
      </c>
      <c r="I837" s="252">
        <v>0</v>
      </c>
      <c r="J837" s="207">
        <v>0</v>
      </c>
    </row>
    <row r="838" spans="1:10" ht="37.5" customHeight="1">
      <c r="A838" s="341"/>
      <c r="B838" s="325"/>
      <c r="C838" s="205" t="s">
        <v>404</v>
      </c>
      <c r="D838" s="222">
        <f t="shared" si="535"/>
        <v>438.8</v>
      </c>
      <c r="E838" s="222">
        <v>0</v>
      </c>
      <c r="F838" s="222">
        <v>0</v>
      </c>
      <c r="G838" s="222">
        <v>0</v>
      </c>
      <c r="H838" s="222">
        <v>438.8</v>
      </c>
      <c r="I838" s="256">
        <v>0</v>
      </c>
      <c r="J838" s="222">
        <v>0</v>
      </c>
    </row>
    <row r="839" spans="1:10" ht="36.75" customHeight="1">
      <c r="A839" s="342"/>
      <c r="B839" s="326"/>
      <c r="C839" s="205" t="s">
        <v>405</v>
      </c>
      <c r="D839" s="222">
        <f t="shared" si="535"/>
        <v>648.79999999999995</v>
      </c>
      <c r="E839" s="222">
        <v>0</v>
      </c>
      <c r="F839" s="222">
        <v>0</v>
      </c>
      <c r="G839" s="222">
        <v>0</v>
      </c>
      <c r="H839" s="222">
        <v>648.79999999999995</v>
      </c>
      <c r="I839" s="256">
        <v>0</v>
      </c>
      <c r="J839" s="222">
        <v>0</v>
      </c>
    </row>
    <row r="840" spans="1:10" ht="31.5" customHeight="1">
      <c r="A840" s="340" t="s">
        <v>216</v>
      </c>
      <c r="B840" s="324" t="s">
        <v>153</v>
      </c>
      <c r="C840" s="206" t="s">
        <v>319</v>
      </c>
      <c r="D840" s="207">
        <f>SUM(D841:D847)</f>
        <v>390</v>
      </c>
      <c r="E840" s="207">
        <f t="shared" ref="E840" si="536">SUM(E841:E847)</f>
        <v>235</v>
      </c>
      <c r="F840" s="207">
        <f>SUM(F841:F847)</f>
        <v>0</v>
      </c>
      <c r="G840" s="207">
        <f>SUM(G841:G847)</f>
        <v>0</v>
      </c>
      <c r="H840" s="207">
        <f>SUM(H841:H847)</f>
        <v>155</v>
      </c>
      <c r="I840" s="252">
        <f>SUM(I841:I847)</f>
        <v>0</v>
      </c>
      <c r="J840" s="207">
        <f>SUM(J841:J847)</f>
        <v>0</v>
      </c>
    </row>
    <row r="841" spans="1:10" ht="18" customHeight="1">
      <c r="A841" s="341"/>
      <c r="B841" s="325"/>
      <c r="C841" s="205" t="s">
        <v>11</v>
      </c>
      <c r="D841" s="222">
        <f t="shared" si="534"/>
        <v>0</v>
      </c>
      <c r="E841" s="222">
        <v>0</v>
      </c>
      <c r="F841" s="222">
        <v>0</v>
      </c>
      <c r="G841" s="222">
        <v>0</v>
      </c>
      <c r="H841" s="222">
        <v>0</v>
      </c>
      <c r="I841" s="256">
        <v>0</v>
      </c>
      <c r="J841" s="222">
        <v>0</v>
      </c>
    </row>
    <row r="842" spans="1:10" ht="19.5" customHeight="1">
      <c r="A842" s="341"/>
      <c r="B842" s="325"/>
      <c r="C842" s="205" t="s">
        <v>12</v>
      </c>
      <c r="D842" s="222">
        <f t="shared" si="534"/>
        <v>100</v>
      </c>
      <c r="E842" s="222">
        <v>100</v>
      </c>
      <c r="F842" s="222">
        <v>0</v>
      </c>
      <c r="G842" s="222">
        <v>0</v>
      </c>
      <c r="H842" s="222">
        <v>0</v>
      </c>
      <c r="I842" s="256">
        <v>0</v>
      </c>
      <c r="J842" s="222">
        <v>0</v>
      </c>
    </row>
    <row r="843" spans="1:10" ht="21.75" customHeight="1">
      <c r="A843" s="341"/>
      <c r="B843" s="325"/>
      <c r="C843" s="205" t="s">
        <v>13</v>
      </c>
      <c r="D843" s="222">
        <f t="shared" si="534"/>
        <v>100</v>
      </c>
      <c r="E843" s="222">
        <v>100</v>
      </c>
      <c r="F843" s="222">
        <v>0</v>
      </c>
      <c r="G843" s="222">
        <v>0</v>
      </c>
      <c r="H843" s="222">
        <v>0</v>
      </c>
      <c r="I843" s="256">
        <v>0</v>
      </c>
      <c r="J843" s="222">
        <v>0</v>
      </c>
    </row>
    <row r="844" spans="1:10" ht="22.5" customHeight="1">
      <c r="A844" s="341"/>
      <c r="B844" s="325"/>
      <c r="C844" s="205" t="s">
        <v>14</v>
      </c>
      <c r="D844" s="222">
        <f>SUM(E844:H844)</f>
        <v>35</v>
      </c>
      <c r="E844" s="222">
        <v>35</v>
      </c>
      <c r="F844" s="222">
        <v>0</v>
      </c>
      <c r="G844" s="222">
        <v>0</v>
      </c>
      <c r="H844" s="222">
        <v>0</v>
      </c>
      <c r="I844" s="256">
        <v>0</v>
      </c>
      <c r="J844" s="222">
        <v>0</v>
      </c>
    </row>
    <row r="845" spans="1:10" s="102" customFormat="1" ht="19.5" customHeight="1">
      <c r="A845" s="341"/>
      <c r="B845" s="325"/>
      <c r="C845" s="206" t="s">
        <v>15</v>
      </c>
      <c r="D845" s="207">
        <f t="shared" ref="D845:D847" si="537">SUM(E845:H845)</f>
        <v>85</v>
      </c>
      <c r="E845" s="207">
        <v>0</v>
      </c>
      <c r="F845" s="207">
        <v>0</v>
      </c>
      <c r="G845" s="207">
        <v>0</v>
      </c>
      <c r="H845" s="207">
        <v>85</v>
      </c>
      <c r="I845" s="252">
        <v>0</v>
      </c>
      <c r="J845" s="207">
        <v>0</v>
      </c>
    </row>
    <row r="846" spans="1:10" ht="33" customHeight="1">
      <c r="A846" s="341"/>
      <c r="B846" s="325"/>
      <c r="C846" s="205" t="s">
        <v>404</v>
      </c>
      <c r="D846" s="222">
        <f t="shared" si="537"/>
        <v>35</v>
      </c>
      <c r="E846" s="222">
        <v>0</v>
      </c>
      <c r="F846" s="222">
        <v>0</v>
      </c>
      <c r="G846" s="222">
        <v>0</v>
      </c>
      <c r="H846" s="222">
        <v>35</v>
      </c>
      <c r="I846" s="256">
        <v>0</v>
      </c>
      <c r="J846" s="222">
        <v>0</v>
      </c>
    </row>
    <row r="847" spans="1:10" ht="40.5" customHeight="1">
      <c r="A847" s="342"/>
      <c r="B847" s="326"/>
      <c r="C847" s="205" t="s">
        <v>405</v>
      </c>
      <c r="D847" s="222">
        <f t="shared" si="537"/>
        <v>35</v>
      </c>
      <c r="E847" s="222">
        <v>0</v>
      </c>
      <c r="F847" s="222">
        <v>0</v>
      </c>
      <c r="G847" s="222">
        <v>0</v>
      </c>
      <c r="H847" s="222">
        <v>35</v>
      </c>
      <c r="I847" s="256">
        <v>0</v>
      </c>
      <c r="J847" s="222">
        <v>0</v>
      </c>
    </row>
    <row r="848" spans="1:10" ht="37.5" customHeight="1">
      <c r="A848" s="340" t="s">
        <v>217</v>
      </c>
      <c r="B848" s="324" t="s">
        <v>154</v>
      </c>
      <c r="C848" s="206" t="s">
        <v>319</v>
      </c>
      <c r="D848" s="207">
        <f>SUM(D849:D855)</f>
        <v>315</v>
      </c>
      <c r="E848" s="207">
        <f t="shared" ref="E848" si="538">SUM(E849:E855)</f>
        <v>90</v>
      </c>
      <c r="F848" s="207">
        <f>SUM(F849:F855)</f>
        <v>0</v>
      </c>
      <c r="G848" s="207">
        <f>SUM(G849:G855)</f>
        <v>0</v>
      </c>
      <c r="H848" s="207">
        <f>SUM(H849:H855)</f>
        <v>225</v>
      </c>
      <c r="I848" s="252">
        <f>SUM(I849:I855)</f>
        <v>0</v>
      </c>
      <c r="J848" s="207">
        <f>SUM(J849:J855)</f>
        <v>0</v>
      </c>
    </row>
    <row r="849" spans="1:10">
      <c r="A849" s="341"/>
      <c r="B849" s="325"/>
      <c r="C849" s="205" t="s">
        <v>11</v>
      </c>
      <c r="D849" s="222">
        <f>SUM(E849:H849)</f>
        <v>0</v>
      </c>
      <c r="E849" s="222">
        <v>0</v>
      </c>
      <c r="F849" s="227">
        <v>0</v>
      </c>
      <c r="G849" s="227">
        <v>0</v>
      </c>
      <c r="H849" s="222">
        <v>0</v>
      </c>
      <c r="I849" s="256">
        <v>0</v>
      </c>
      <c r="J849" s="222">
        <v>0</v>
      </c>
    </row>
    <row r="850" spans="1:10">
      <c r="A850" s="341"/>
      <c r="B850" s="325"/>
      <c r="C850" s="205" t="s">
        <v>12</v>
      </c>
      <c r="D850" s="222">
        <f t="shared" ref="D850:D855" si="539">SUM(E850:H850)</f>
        <v>45</v>
      </c>
      <c r="E850" s="222">
        <v>45</v>
      </c>
      <c r="F850" s="227">
        <v>0</v>
      </c>
      <c r="G850" s="227">
        <v>0</v>
      </c>
      <c r="H850" s="222">
        <v>0</v>
      </c>
      <c r="I850" s="256">
        <v>0</v>
      </c>
      <c r="J850" s="222">
        <v>0</v>
      </c>
    </row>
    <row r="851" spans="1:10">
      <c r="A851" s="341"/>
      <c r="B851" s="325"/>
      <c r="C851" s="205" t="s">
        <v>13</v>
      </c>
      <c r="D851" s="222">
        <f t="shared" si="539"/>
        <v>45</v>
      </c>
      <c r="E851" s="222">
        <v>45</v>
      </c>
      <c r="F851" s="227">
        <v>0</v>
      </c>
      <c r="G851" s="227">
        <v>0</v>
      </c>
      <c r="H851" s="222">
        <v>0</v>
      </c>
      <c r="I851" s="256">
        <v>0</v>
      </c>
      <c r="J851" s="222">
        <v>0</v>
      </c>
    </row>
    <row r="852" spans="1:10">
      <c r="A852" s="341"/>
      <c r="B852" s="325"/>
      <c r="C852" s="205" t="s">
        <v>14</v>
      </c>
      <c r="D852" s="222">
        <f t="shared" si="539"/>
        <v>45</v>
      </c>
      <c r="E852" s="222">
        <v>0</v>
      </c>
      <c r="F852" s="227">
        <v>0</v>
      </c>
      <c r="G852" s="227">
        <v>0</v>
      </c>
      <c r="H852" s="222">
        <v>45</v>
      </c>
      <c r="I852" s="256">
        <v>0</v>
      </c>
      <c r="J852" s="222">
        <v>0</v>
      </c>
    </row>
    <row r="853" spans="1:10" s="102" customFormat="1" ht="14.25">
      <c r="A853" s="341"/>
      <c r="B853" s="325"/>
      <c r="C853" s="206" t="s">
        <v>15</v>
      </c>
      <c r="D853" s="207">
        <f t="shared" si="539"/>
        <v>90</v>
      </c>
      <c r="E853" s="207">
        <v>0</v>
      </c>
      <c r="F853" s="228">
        <v>0</v>
      </c>
      <c r="G853" s="228">
        <v>0</v>
      </c>
      <c r="H853" s="207">
        <v>90</v>
      </c>
      <c r="I853" s="252">
        <v>0</v>
      </c>
      <c r="J853" s="207">
        <v>0</v>
      </c>
    </row>
    <row r="854" spans="1:10" ht="30">
      <c r="A854" s="341"/>
      <c r="B854" s="325"/>
      <c r="C854" s="205" t="s">
        <v>404</v>
      </c>
      <c r="D854" s="222">
        <f t="shared" si="539"/>
        <v>45</v>
      </c>
      <c r="E854" s="222">
        <v>0</v>
      </c>
      <c r="F854" s="227">
        <v>0</v>
      </c>
      <c r="G854" s="227">
        <v>0</v>
      </c>
      <c r="H854" s="222">
        <v>45</v>
      </c>
      <c r="I854" s="256">
        <v>0</v>
      </c>
      <c r="J854" s="222">
        <v>0</v>
      </c>
    </row>
    <row r="855" spans="1:10" ht="30">
      <c r="A855" s="342"/>
      <c r="B855" s="326"/>
      <c r="C855" s="205" t="s">
        <v>405</v>
      </c>
      <c r="D855" s="222">
        <f t="shared" si="539"/>
        <v>45</v>
      </c>
      <c r="E855" s="222">
        <v>0</v>
      </c>
      <c r="F855" s="227">
        <v>0</v>
      </c>
      <c r="G855" s="227">
        <v>0</v>
      </c>
      <c r="H855" s="222">
        <v>45</v>
      </c>
      <c r="I855" s="256">
        <v>0</v>
      </c>
      <c r="J855" s="222">
        <v>0</v>
      </c>
    </row>
    <row r="856" spans="1:10" ht="28.5">
      <c r="A856" s="340" t="s">
        <v>218</v>
      </c>
      <c r="B856" s="324" t="s">
        <v>155</v>
      </c>
      <c r="C856" s="206" t="s">
        <v>319</v>
      </c>
      <c r="D856" s="207">
        <f>SUM(D857:D863)</f>
        <v>2335</v>
      </c>
      <c r="E856" s="207">
        <f t="shared" ref="E856" si="540">SUM(E857:E863)</f>
        <v>0</v>
      </c>
      <c r="F856" s="207">
        <f>SUM(F857:F863)</f>
        <v>0</v>
      </c>
      <c r="G856" s="207">
        <f t="shared" ref="G856:J856" si="541">SUM(G857:G863)</f>
        <v>1160</v>
      </c>
      <c r="H856" s="207">
        <f t="shared" si="541"/>
        <v>1175</v>
      </c>
      <c r="I856" s="252">
        <f t="shared" ref="I856" si="542">SUM(I857:I863)</f>
        <v>0</v>
      </c>
      <c r="J856" s="207">
        <f t="shared" si="541"/>
        <v>0</v>
      </c>
    </row>
    <row r="857" spans="1:10">
      <c r="A857" s="341"/>
      <c r="B857" s="325"/>
      <c r="C857" s="205" t="s">
        <v>11</v>
      </c>
      <c r="D857" s="222">
        <f>SUM(E857:H857)</f>
        <v>0</v>
      </c>
      <c r="E857" s="233">
        <v>0</v>
      </c>
      <c r="F857" s="233">
        <v>0</v>
      </c>
      <c r="G857" s="222">
        <v>0</v>
      </c>
      <c r="H857" s="222">
        <v>0</v>
      </c>
      <c r="I857" s="256">
        <v>0</v>
      </c>
      <c r="J857" s="222">
        <v>0</v>
      </c>
    </row>
    <row r="858" spans="1:10">
      <c r="A858" s="341"/>
      <c r="B858" s="325"/>
      <c r="C858" s="205" t="s">
        <v>12</v>
      </c>
      <c r="D858" s="222">
        <f t="shared" ref="D858:D863" si="543">SUM(E858:H858)</f>
        <v>580</v>
      </c>
      <c r="E858" s="233">
        <v>0</v>
      </c>
      <c r="F858" s="233">
        <v>0</v>
      </c>
      <c r="G858" s="222">
        <v>580</v>
      </c>
      <c r="H858" s="222">
        <v>0</v>
      </c>
      <c r="I858" s="256">
        <v>0</v>
      </c>
      <c r="J858" s="222">
        <v>0</v>
      </c>
    </row>
    <row r="859" spans="1:10" ht="19.5" customHeight="1">
      <c r="A859" s="341"/>
      <c r="B859" s="325"/>
      <c r="C859" s="205" t="s">
        <v>13</v>
      </c>
      <c r="D859" s="222">
        <f t="shared" si="543"/>
        <v>580</v>
      </c>
      <c r="E859" s="233">
        <v>0</v>
      </c>
      <c r="F859" s="233">
        <v>0</v>
      </c>
      <c r="G859" s="222">
        <v>580</v>
      </c>
      <c r="H859" s="222">
        <v>0</v>
      </c>
      <c r="I859" s="256">
        <v>0</v>
      </c>
      <c r="J859" s="222">
        <v>0</v>
      </c>
    </row>
    <row r="860" spans="1:10" ht="21.75" customHeight="1">
      <c r="A860" s="341"/>
      <c r="B860" s="325"/>
      <c r="C860" s="205" t="s">
        <v>14</v>
      </c>
      <c r="D860" s="222">
        <f t="shared" si="543"/>
        <v>595</v>
      </c>
      <c r="E860" s="233">
        <v>0</v>
      </c>
      <c r="F860" s="233">
        <v>0</v>
      </c>
      <c r="G860" s="222">
        <v>0</v>
      </c>
      <c r="H860" s="222">
        <v>595</v>
      </c>
      <c r="I860" s="256">
        <v>0</v>
      </c>
      <c r="J860" s="222">
        <v>0</v>
      </c>
    </row>
    <row r="861" spans="1:10" s="102" customFormat="1" ht="14.25">
      <c r="A861" s="341"/>
      <c r="B861" s="325"/>
      <c r="C861" s="206" t="s">
        <v>15</v>
      </c>
      <c r="D861" s="207">
        <f t="shared" si="543"/>
        <v>580</v>
      </c>
      <c r="E861" s="234">
        <v>0</v>
      </c>
      <c r="F861" s="234">
        <v>0</v>
      </c>
      <c r="G861" s="207">
        <v>0</v>
      </c>
      <c r="H861" s="207">
        <v>580</v>
      </c>
      <c r="I861" s="252">
        <v>0</v>
      </c>
      <c r="J861" s="207">
        <v>0</v>
      </c>
    </row>
    <row r="862" spans="1:10" ht="30">
      <c r="A862" s="341"/>
      <c r="B862" s="325"/>
      <c r="C862" s="205" t="s">
        <v>404</v>
      </c>
      <c r="D862" s="222">
        <f t="shared" si="543"/>
        <v>0</v>
      </c>
      <c r="E862" s="233">
        <v>0</v>
      </c>
      <c r="F862" s="233">
        <v>0</v>
      </c>
      <c r="G862" s="222">
        <v>0</v>
      </c>
      <c r="H862" s="222">
        <v>0</v>
      </c>
      <c r="I862" s="256">
        <v>0</v>
      </c>
      <c r="J862" s="222">
        <v>0</v>
      </c>
    </row>
    <row r="863" spans="1:10" ht="30">
      <c r="A863" s="342"/>
      <c r="B863" s="326"/>
      <c r="C863" s="205" t="s">
        <v>405</v>
      </c>
      <c r="D863" s="222">
        <f t="shared" si="543"/>
        <v>0</v>
      </c>
      <c r="E863" s="233">
        <v>0</v>
      </c>
      <c r="F863" s="233">
        <v>0</v>
      </c>
      <c r="G863" s="222">
        <v>0</v>
      </c>
      <c r="H863" s="222">
        <v>0</v>
      </c>
      <c r="I863" s="256">
        <v>0</v>
      </c>
      <c r="J863" s="222">
        <v>0</v>
      </c>
    </row>
    <row r="864" spans="1:10" ht="28.5">
      <c r="A864" s="340" t="s">
        <v>219</v>
      </c>
      <c r="B864" s="324" t="s">
        <v>156</v>
      </c>
      <c r="C864" s="206" t="s">
        <v>319</v>
      </c>
      <c r="D864" s="207">
        <f>SUM(D865:D871)</f>
        <v>1110.5</v>
      </c>
      <c r="E864" s="207">
        <f t="shared" ref="E864" si="544">SUM(E865:E871)</f>
        <v>185</v>
      </c>
      <c r="F864" s="207">
        <f>SUM(F865:F871)</f>
        <v>0</v>
      </c>
      <c r="G864" s="207">
        <f t="shared" ref="G864:J864" si="545">SUM(G865:G871)</f>
        <v>0</v>
      </c>
      <c r="H864" s="207">
        <f t="shared" si="545"/>
        <v>925.5</v>
      </c>
      <c r="I864" s="252">
        <f t="shared" ref="I864" si="546">SUM(I865:I871)</f>
        <v>0</v>
      </c>
      <c r="J864" s="207">
        <f t="shared" si="545"/>
        <v>0</v>
      </c>
    </row>
    <row r="865" spans="1:10">
      <c r="A865" s="341"/>
      <c r="B865" s="325"/>
      <c r="C865" s="205" t="s">
        <v>11</v>
      </c>
      <c r="D865" s="222">
        <f>SUM(E865:H865)</f>
        <v>0</v>
      </c>
      <c r="E865" s="222">
        <v>0</v>
      </c>
      <c r="F865" s="227">
        <v>0</v>
      </c>
      <c r="G865" s="227">
        <v>0</v>
      </c>
      <c r="H865" s="222">
        <v>0</v>
      </c>
      <c r="I865" s="256">
        <v>0</v>
      </c>
      <c r="J865" s="222">
        <v>0</v>
      </c>
    </row>
    <row r="866" spans="1:10">
      <c r="A866" s="341"/>
      <c r="B866" s="325"/>
      <c r="C866" s="205" t="s">
        <v>12</v>
      </c>
      <c r="D866" s="222">
        <f t="shared" ref="D866:D871" si="547">SUM(E866:H866)</f>
        <v>0</v>
      </c>
      <c r="E866" s="222">
        <v>0</v>
      </c>
      <c r="F866" s="227">
        <v>0</v>
      </c>
      <c r="G866" s="227">
        <v>0</v>
      </c>
      <c r="H866" s="222">
        <v>0</v>
      </c>
      <c r="I866" s="256">
        <v>0</v>
      </c>
      <c r="J866" s="222">
        <v>0</v>
      </c>
    </row>
    <row r="867" spans="1:10">
      <c r="A867" s="341"/>
      <c r="B867" s="325"/>
      <c r="C867" s="205" t="s">
        <v>13</v>
      </c>
      <c r="D867" s="222">
        <f t="shared" si="547"/>
        <v>185</v>
      </c>
      <c r="E867" s="222">
        <v>185</v>
      </c>
      <c r="F867" s="227">
        <v>0</v>
      </c>
      <c r="G867" s="227">
        <v>0</v>
      </c>
      <c r="H867" s="222">
        <v>0</v>
      </c>
      <c r="I867" s="256">
        <v>0</v>
      </c>
      <c r="J867" s="222">
        <v>0</v>
      </c>
    </row>
    <row r="868" spans="1:10">
      <c r="A868" s="341"/>
      <c r="B868" s="325"/>
      <c r="C868" s="205" t="s">
        <v>14</v>
      </c>
      <c r="D868" s="222">
        <f t="shared" si="547"/>
        <v>278</v>
      </c>
      <c r="E868" s="222">
        <v>0</v>
      </c>
      <c r="F868" s="227">
        <v>0</v>
      </c>
      <c r="G868" s="227">
        <v>0</v>
      </c>
      <c r="H868" s="222">
        <v>278</v>
      </c>
      <c r="I868" s="256">
        <v>0</v>
      </c>
      <c r="J868" s="222">
        <v>0</v>
      </c>
    </row>
    <row r="869" spans="1:10" s="102" customFormat="1" ht="14.25">
      <c r="A869" s="341"/>
      <c r="B869" s="325"/>
      <c r="C869" s="206" t="s">
        <v>15</v>
      </c>
      <c r="D869" s="207">
        <f t="shared" si="547"/>
        <v>277.5</v>
      </c>
      <c r="E869" s="207">
        <v>0</v>
      </c>
      <c r="F869" s="228">
        <v>0</v>
      </c>
      <c r="G869" s="228">
        <v>0</v>
      </c>
      <c r="H869" s="207">
        <v>277.5</v>
      </c>
      <c r="I869" s="252">
        <v>0</v>
      </c>
      <c r="J869" s="207">
        <v>0</v>
      </c>
    </row>
    <row r="870" spans="1:10" ht="30">
      <c r="A870" s="341"/>
      <c r="B870" s="325"/>
      <c r="C870" s="205" t="s">
        <v>404</v>
      </c>
      <c r="D870" s="222">
        <f t="shared" si="547"/>
        <v>185</v>
      </c>
      <c r="E870" s="222">
        <v>0</v>
      </c>
      <c r="F870" s="227">
        <v>0</v>
      </c>
      <c r="G870" s="227">
        <v>0</v>
      </c>
      <c r="H870" s="222">
        <v>185</v>
      </c>
      <c r="I870" s="256">
        <v>0</v>
      </c>
      <c r="J870" s="222">
        <v>0</v>
      </c>
    </row>
    <row r="871" spans="1:10" ht="30">
      <c r="A871" s="342"/>
      <c r="B871" s="326"/>
      <c r="C871" s="205" t="s">
        <v>405</v>
      </c>
      <c r="D871" s="222">
        <f t="shared" si="547"/>
        <v>185</v>
      </c>
      <c r="E871" s="222">
        <v>0</v>
      </c>
      <c r="F871" s="227">
        <v>0</v>
      </c>
      <c r="G871" s="227">
        <v>0</v>
      </c>
      <c r="H871" s="222">
        <v>185</v>
      </c>
      <c r="I871" s="256">
        <v>0</v>
      </c>
      <c r="J871" s="222">
        <v>0</v>
      </c>
    </row>
    <row r="872" spans="1:10" ht="30">
      <c r="A872" s="340" t="s">
        <v>585</v>
      </c>
      <c r="B872" s="324" t="s">
        <v>586</v>
      </c>
      <c r="C872" s="205" t="s">
        <v>319</v>
      </c>
      <c r="D872" s="207">
        <f>SUM(D873:D879)</f>
        <v>710.69999999999993</v>
      </c>
      <c r="E872" s="207">
        <f t="shared" ref="E872:G872" si="548">SUM(E873:E879)</f>
        <v>0</v>
      </c>
      <c r="F872" s="207">
        <f t="shared" si="548"/>
        <v>0</v>
      </c>
      <c r="G872" s="207">
        <f t="shared" si="548"/>
        <v>0</v>
      </c>
      <c r="H872" s="207">
        <f>SUM(H873:H879)</f>
        <v>710.69999999999993</v>
      </c>
      <c r="I872" s="252">
        <f>SUM(I873:I879)</f>
        <v>0</v>
      </c>
      <c r="J872" s="207">
        <f>SUM(J873:J879)</f>
        <v>0</v>
      </c>
    </row>
    <row r="873" spans="1:10">
      <c r="A873" s="319"/>
      <c r="B873" s="338"/>
      <c r="C873" s="205" t="s">
        <v>11</v>
      </c>
      <c r="D873" s="222">
        <f>SUM(E873:H873)</f>
        <v>0</v>
      </c>
      <c r="E873" s="227">
        <v>0</v>
      </c>
      <c r="F873" s="227">
        <v>0</v>
      </c>
      <c r="G873" s="227">
        <v>0</v>
      </c>
      <c r="H873" s="222">
        <v>0</v>
      </c>
      <c r="I873" s="256">
        <v>0</v>
      </c>
      <c r="J873" s="222">
        <v>0</v>
      </c>
    </row>
    <row r="874" spans="1:10">
      <c r="A874" s="319"/>
      <c r="B874" s="338"/>
      <c r="C874" s="205" t="s">
        <v>12</v>
      </c>
      <c r="D874" s="222">
        <f t="shared" ref="D874:D879" si="549">SUM(E874:H874)</f>
        <v>0</v>
      </c>
      <c r="E874" s="227">
        <v>0</v>
      </c>
      <c r="F874" s="227">
        <v>0</v>
      </c>
      <c r="G874" s="227">
        <v>0</v>
      </c>
      <c r="H874" s="222">
        <v>0</v>
      </c>
      <c r="I874" s="256">
        <v>0</v>
      </c>
      <c r="J874" s="222">
        <v>0</v>
      </c>
    </row>
    <row r="875" spans="1:10">
      <c r="A875" s="319"/>
      <c r="B875" s="338"/>
      <c r="C875" s="205" t="s">
        <v>13</v>
      </c>
      <c r="D875" s="222">
        <f t="shared" si="549"/>
        <v>0</v>
      </c>
      <c r="E875" s="227">
        <v>0</v>
      </c>
      <c r="F875" s="227">
        <v>0</v>
      </c>
      <c r="G875" s="227">
        <v>0</v>
      </c>
      <c r="H875" s="222">
        <v>0</v>
      </c>
      <c r="I875" s="256">
        <v>0</v>
      </c>
      <c r="J875" s="222">
        <v>0</v>
      </c>
    </row>
    <row r="876" spans="1:10">
      <c r="A876" s="319"/>
      <c r="B876" s="338"/>
      <c r="C876" s="205" t="s">
        <v>14</v>
      </c>
      <c r="D876" s="222">
        <f t="shared" si="549"/>
        <v>131.5</v>
      </c>
      <c r="E876" s="227">
        <v>0</v>
      </c>
      <c r="F876" s="227">
        <v>0</v>
      </c>
      <c r="G876" s="227">
        <v>0</v>
      </c>
      <c r="H876" s="205">
        <v>131.5</v>
      </c>
      <c r="I876" s="256">
        <v>0</v>
      </c>
      <c r="J876" s="222">
        <v>0</v>
      </c>
    </row>
    <row r="877" spans="1:10" s="102" customFormat="1" ht="14.25">
      <c r="A877" s="319"/>
      <c r="B877" s="338"/>
      <c r="C877" s="206" t="s">
        <v>15</v>
      </c>
      <c r="D877" s="207">
        <f t="shared" si="549"/>
        <v>228.4</v>
      </c>
      <c r="E877" s="228">
        <v>0</v>
      </c>
      <c r="F877" s="228">
        <v>0</v>
      </c>
      <c r="G877" s="228">
        <v>0</v>
      </c>
      <c r="H877" s="207">
        <v>228.4</v>
      </c>
      <c r="I877" s="252">
        <v>0</v>
      </c>
      <c r="J877" s="207">
        <v>0</v>
      </c>
    </row>
    <row r="878" spans="1:10" ht="30">
      <c r="A878" s="319"/>
      <c r="B878" s="338"/>
      <c r="C878" s="205" t="s">
        <v>404</v>
      </c>
      <c r="D878" s="222">
        <f t="shared" si="549"/>
        <v>175.4</v>
      </c>
      <c r="E878" s="227">
        <v>0</v>
      </c>
      <c r="F878" s="227">
        <v>0</v>
      </c>
      <c r="G878" s="227">
        <v>0</v>
      </c>
      <c r="H878" s="205">
        <v>175.4</v>
      </c>
      <c r="I878" s="256">
        <v>0</v>
      </c>
      <c r="J878" s="222">
        <v>0</v>
      </c>
    </row>
    <row r="879" spans="1:10" ht="30">
      <c r="A879" s="320"/>
      <c r="B879" s="339"/>
      <c r="C879" s="205" t="s">
        <v>405</v>
      </c>
      <c r="D879" s="222">
        <f t="shared" si="549"/>
        <v>175.4</v>
      </c>
      <c r="E879" s="227">
        <v>0</v>
      </c>
      <c r="F879" s="227">
        <v>0</v>
      </c>
      <c r="G879" s="227">
        <v>0</v>
      </c>
      <c r="H879" s="205">
        <v>175.4</v>
      </c>
      <c r="I879" s="256">
        <v>0</v>
      </c>
      <c r="J879" s="222">
        <v>0</v>
      </c>
    </row>
    <row r="880" spans="1:10" ht="28.5">
      <c r="A880" s="340" t="s">
        <v>587</v>
      </c>
      <c r="B880" s="324" t="s">
        <v>588</v>
      </c>
      <c r="C880" s="206" t="s">
        <v>319</v>
      </c>
      <c r="D880" s="207">
        <f t="shared" ref="D880:J880" si="550">SUM(D881:D887)</f>
        <v>1058.9000000000001</v>
      </c>
      <c r="E880" s="207">
        <f t="shared" si="550"/>
        <v>0</v>
      </c>
      <c r="F880" s="207">
        <f t="shared" si="550"/>
        <v>0</v>
      </c>
      <c r="G880" s="207">
        <f t="shared" si="550"/>
        <v>0</v>
      </c>
      <c r="H880" s="207">
        <f t="shared" si="550"/>
        <v>1058.9000000000001</v>
      </c>
      <c r="I880" s="252">
        <f t="shared" ref="I880" si="551">SUM(I881:I887)</f>
        <v>0</v>
      </c>
      <c r="J880" s="207">
        <f t="shared" si="550"/>
        <v>0</v>
      </c>
    </row>
    <row r="881" spans="1:10" ht="19.5" customHeight="1">
      <c r="A881" s="341"/>
      <c r="B881" s="325"/>
      <c r="C881" s="205" t="s">
        <v>11</v>
      </c>
      <c r="D881" s="222">
        <f>SUM(E881:H881)</f>
        <v>0</v>
      </c>
      <c r="E881" s="227">
        <v>0</v>
      </c>
      <c r="F881" s="227">
        <v>0</v>
      </c>
      <c r="G881" s="227">
        <v>0</v>
      </c>
      <c r="H881" s="222">
        <v>0</v>
      </c>
      <c r="I881" s="256">
        <v>0</v>
      </c>
      <c r="J881" s="222">
        <v>0</v>
      </c>
    </row>
    <row r="882" spans="1:10" ht="21.75" customHeight="1">
      <c r="A882" s="341"/>
      <c r="B882" s="325"/>
      <c r="C882" s="205" t="s">
        <v>12</v>
      </c>
      <c r="D882" s="222">
        <f t="shared" ref="D882:D887" si="552">SUM(E882:H882)</f>
        <v>0</v>
      </c>
      <c r="E882" s="227">
        <v>0</v>
      </c>
      <c r="F882" s="227">
        <v>0</v>
      </c>
      <c r="G882" s="227">
        <v>0</v>
      </c>
      <c r="H882" s="222">
        <v>0</v>
      </c>
      <c r="I882" s="256">
        <v>0</v>
      </c>
      <c r="J882" s="222">
        <v>0</v>
      </c>
    </row>
    <row r="883" spans="1:10" ht="22.5" customHeight="1">
      <c r="A883" s="341"/>
      <c r="B883" s="325"/>
      <c r="C883" s="205" t="s">
        <v>13</v>
      </c>
      <c r="D883" s="222">
        <f t="shared" si="552"/>
        <v>0</v>
      </c>
      <c r="E883" s="227">
        <v>0</v>
      </c>
      <c r="F883" s="227">
        <v>0</v>
      </c>
      <c r="G883" s="227">
        <v>0</v>
      </c>
      <c r="H883" s="222">
        <v>0</v>
      </c>
      <c r="I883" s="256">
        <v>0</v>
      </c>
      <c r="J883" s="222">
        <v>0</v>
      </c>
    </row>
    <row r="884" spans="1:10" ht="18" customHeight="1">
      <c r="A884" s="341"/>
      <c r="B884" s="325"/>
      <c r="C884" s="205" t="s">
        <v>14</v>
      </c>
      <c r="D884" s="222">
        <f t="shared" si="552"/>
        <v>210.4</v>
      </c>
      <c r="E884" s="227">
        <v>0</v>
      </c>
      <c r="F884" s="227">
        <v>0</v>
      </c>
      <c r="G884" s="227">
        <v>0</v>
      </c>
      <c r="H884" s="205">
        <v>210.4</v>
      </c>
      <c r="I884" s="256">
        <v>0</v>
      </c>
      <c r="J884" s="222">
        <v>0</v>
      </c>
    </row>
    <row r="885" spans="1:10" s="102" customFormat="1" ht="17.25" customHeight="1">
      <c r="A885" s="341"/>
      <c r="B885" s="325"/>
      <c r="C885" s="206" t="s">
        <v>15</v>
      </c>
      <c r="D885" s="207">
        <f t="shared" si="552"/>
        <v>287.5</v>
      </c>
      <c r="E885" s="228">
        <v>0</v>
      </c>
      <c r="F885" s="228">
        <v>0</v>
      </c>
      <c r="G885" s="228">
        <v>0</v>
      </c>
      <c r="H885" s="206">
        <v>287.5</v>
      </c>
      <c r="I885" s="252">
        <v>0</v>
      </c>
      <c r="J885" s="207">
        <v>0</v>
      </c>
    </row>
    <row r="886" spans="1:10" ht="30">
      <c r="A886" s="341"/>
      <c r="B886" s="325"/>
      <c r="C886" s="205" t="s">
        <v>404</v>
      </c>
      <c r="D886" s="222">
        <f t="shared" si="552"/>
        <v>280.5</v>
      </c>
      <c r="E886" s="227">
        <v>0</v>
      </c>
      <c r="F886" s="227">
        <v>0</v>
      </c>
      <c r="G886" s="227">
        <v>0</v>
      </c>
      <c r="H886" s="205">
        <v>280.5</v>
      </c>
      <c r="I886" s="256">
        <v>0</v>
      </c>
      <c r="J886" s="222">
        <v>0</v>
      </c>
    </row>
    <row r="887" spans="1:10" ht="30">
      <c r="A887" s="342"/>
      <c r="B887" s="326"/>
      <c r="C887" s="205" t="s">
        <v>405</v>
      </c>
      <c r="D887" s="222">
        <f t="shared" si="552"/>
        <v>280.5</v>
      </c>
      <c r="E887" s="227">
        <v>0</v>
      </c>
      <c r="F887" s="227">
        <v>0</v>
      </c>
      <c r="G887" s="227">
        <v>0</v>
      </c>
      <c r="H887" s="205">
        <v>280.5</v>
      </c>
      <c r="I887" s="256">
        <v>0</v>
      </c>
      <c r="J887" s="222">
        <v>0</v>
      </c>
    </row>
    <row r="888" spans="1:10" ht="29.25" customHeight="1">
      <c r="A888" s="340" t="s">
        <v>589</v>
      </c>
      <c r="B888" s="324" t="s">
        <v>590</v>
      </c>
      <c r="C888" s="205" t="s">
        <v>319</v>
      </c>
      <c r="D888" s="207">
        <f>SUM(D889:D895)</f>
        <v>1682.5</v>
      </c>
      <c r="E888" s="207">
        <f t="shared" ref="E888:G888" si="553">SUM(E889:E895)</f>
        <v>0</v>
      </c>
      <c r="F888" s="207">
        <f t="shared" si="553"/>
        <v>0</v>
      </c>
      <c r="G888" s="207">
        <f t="shared" si="553"/>
        <v>0</v>
      </c>
      <c r="H888" s="207">
        <f t="shared" ref="H888:J888" si="554">SUM(H889:H895)</f>
        <v>1682.5</v>
      </c>
      <c r="I888" s="252">
        <f t="shared" ref="I888" si="555">SUM(I889:I895)</f>
        <v>0</v>
      </c>
      <c r="J888" s="207">
        <f t="shared" si="554"/>
        <v>0</v>
      </c>
    </row>
    <row r="889" spans="1:10" ht="15" customHeight="1">
      <c r="A889" s="319"/>
      <c r="B889" s="325"/>
      <c r="C889" s="205" t="s">
        <v>11</v>
      </c>
      <c r="D889" s="222">
        <f>SUM(E889:H889)</f>
        <v>0</v>
      </c>
      <c r="E889" s="227">
        <v>0</v>
      </c>
      <c r="F889" s="227">
        <v>0</v>
      </c>
      <c r="G889" s="227">
        <v>0</v>
      </c>
      <c r="H889" s="222">
        <v>0</v>
      </c>
      <c r="I889" s="256">
        <v>0</v>
      </c>
      <c r="J889" s="222">
        <v>0</v>
      </c>
    </row>
    <row r="890" spans="1:10" ht="18" customHeight="1">
      <c r="A890" s="319"/>
      <c r="B890" s="325"/>
      <c r="C890" s="205" t="s">
        <v>12</v>
      </c>
      <c r="D890" s="222">
        <f t="shared" ref="D890:D895" si="556">SUM(E890:H890)</f>
        <v>0</v>
      </c>
      <c r="E890" s="227">
        <v>0</v>
      </c>
      <c r="F890" s="227">
        <v>0</v>
      </c>
      <c r="G890" s="227">
        <v>0</v>
      </c>
      <c r="H890" s="222">
        <v>0</v>
      </c>
      <c r="I890" s="256">
        <v>0</v>
      </c>
      <c r="J890" s="222">
        <v>0</v>
      </c>
    </row>
    <row r="891" spans="1:10" ht="15.75" customHeight="1">
      <c r="A891" s="319"/>
      <c r="B891" s="325"/>
      <c r="C891" s="205" t="s">
        <v>13</v>
      </c>
      <c r="D891" s="222">
        <f t="shared" si="556"/>
        <v>0</v>
      </c>
      <c r="E891" s="227">
        <v>0</v>
      </c>
      <c r="F891" s="227">
        <v>0</v>
      </c>
      <c r="G891" s="227">
        <v>0</v>
      </c>
      <c r="H891" s="222">
        <v>0</v>
      </c>
      <c r="I891" s="256">
        <v>0</v>
      </c>
      <c r="J891" s="222">
        <v>0</v>
      </c>
    </row>
    <row r="892" spans="1:10" ht="15" customHeight="1">
      <c r="A892" s="319"/>
      <c r="B892" s="325"/>
      <c r="C892" s="205" t="s">
        <v>14</v>
      </c>
      <c r="D892" s="222">
        <f t="shared" si="556"/>
        <v>338.4</v>
      </c>
      <c r="E892" s="227">
        <v>0</v>
      </c>
      <c r="F892" s="227">
        <v>0</v>
      </c>
      <c r="G892" s="227">
        <v>0</v>
      </c>
      <c r="H892" s="205">
        <v>338.4</v>
      </c>
      <c r="I892" s="256">
        <v>0</v>
      </c>
      <c r="J892" s="222">
        <v>0</v>
      </c>
    </row>
    <row r="893" spans="1:10" s="102" customFormat="1" ht="14.25" customHeight="1">
      <c r="A893" s="319"/>
      <c r="B893" s="325"/>
      <c r="C893" s="206" t="s">
        <v>15</v>
      </c>
      <c r="D893" s="207">
        <f t="shared" si="556"/>
        <v>467.5</v>
      </c>
      <c r="E893" s="228">
        <v>0</v>
      </c>
      <c r="F893" s="228">
        <v>0</v>
      </c>
      <c r="G893" s="228">
        <v>0</v>
      </c>
      <c r="H893" s="206">
        <v>467.5</v>
      </c>
      <c r="I893" s="252">
        <v>0</v>
      </c>
      <c r="J893" s="207">
        <v>0</v>
      </c>
    </row>
    <row r="894" spans="1:10" ht="34.5" customHeight="1">
      <c r="A894" s="319"/>
      <c r="B894" s="325"/>
      <c r="C894" s="205" t="s">
        <v>404</v>
      </c>
      <c r="D894" s="222">
        <f t="shared" si="556"/>
        <v>438.3</v>
      </c>
      <c r="E894" s="227">
        <v>0</v>
      </c>
      <c r="F894" s="227">
        <v>0</v>
      </c>
      <c r="G894" s="227">
        <v>0</v>
      </c>
      <c r="H894" s="205">
        <v>438.3</v>
      </c>
      <c r="I894" s="256">
        <v>0</v>
      </c>
      <c r="J894" s="222">
        <v>0</v>
      </c>
    </row>
    <row r="895" spans="1:10" ht="38.25" customHeight="1">
      <c r="A895" s="320"/>
      <c r="B895" s="326"/>
      <c r="C895" s="205" t="s">
        <v>405</v>
      </c>
      <c r="D895" s="222">
        <f t="shared" si="556"/>
        <v>438.3</v>
      </c>
      <c r="E895" s="227">
        <v>0</v>
      </c>
      <c r="F895" s="227">
        <v>0</v>
      </c>
      <c r="G895" s="227">
        <v>0</v>
      </c>
      <c r="H895" s="205">
        <v>438.3</v>
      </c>
      <c r="I895" s="256">
        <v>0</v>
      </c>
      <c r="J895" s="222">
        <v>0</v>
      </c>
    </row>
    <row r="896" spans="1:10" ht="29.25" customHeight="1">
      <c r="A896" s="340" t="s">
        <v>976</v>
      </c>
      <c r="B896" s="324" t="s">
        <v>977</v>
      </c>
      <c r="C896" s="205" t="s">
        <v>319</v>
      </c>
      <c r="D896" s="207">
        <f>SUM(D897:D903)</f>
        <v>180</v>
      </c>
      <c r="E896" s="207">
        <f t="shared" ref="E896:J896" si="557">SUM(E897:E903)</f>
        <v>0</v>
      </c>
      <c r="F896" s="207">
        <f t="shared" si="557"/>
        <v>0</v>
      </c>
      <c r="G896" s="207">
        <f t="shared" si="557"/>
        <v>0</v>
      </c>
      <c r="H896" s="207">
        <f t="shared" si="557"/>
        <v>180</v>
      </c>
      <c r="I896" s="252">
        <f t="shared" ref="I896" si="558">SUM(I897:I903)</f>
        <v>0</v>
      </c>
      <c r="J896" s="207">
        <f t="shared" si="557"/>
        <v>0</v>
      </c>
    </row>
    <row r="897" spans="1:10" ht="15" customHeight="1">
      <c r="A897" s="319"/>
      <c r="B897" s="325"/>
      <c r="C897" s="205" t="s">
        <v>11</v>
      </c>
      <c r="D897" s="222">
        <f>SUM(E897:H897)</f>
        <v>0</v>
      </c>
      <c r="E897" s="227">
        <v>0</v>
      </c>
      <c r="F897" s="227">
        <v>0</v>
      </c>
      <c r="G897" s="227">
        <v>0</v>
      </c>
      <c r="H897" s="222">
        <v>0</v>
      </c>
      <c r="I897" s="256">
        <v>0</v>
      </c>
      <c r="J897" s="222">
        <v>0</v>
      </c>
    </row>
    <row r="898" spans="1:10" ht="18" customHeight="1">
      <c r="A898" s="319"/>
      <c r="B898" s="325"/>
      <c r="C898" s="205" t="s">
        <v>12</v>
      </c>
      <c r="D898" s="222">
        <f t="shared" ref="D898:D901" si="559">SUM(E898:H898)</f>
        <v>0</v>
      </c>
      <c r="E898" s="227">
        <v>0</v>
      </c>
      <c r="F898" s="227">
        <v>0</v>
      </c>
      <c r="G898" s="227">
        <v>0</v>
      </c>
      <c r="H898" s="222">
        <v>0</v>
      </c>
      <c r="I898" s="256">
        <v>0</v>
      </c>
      <c r="J898" s="222">
        <v>0</v>
      </c>
    </row>
    <row r="899" spans="1:10" ht="15.75" customHeight="1">
      <c r="A899" s="319"/>
      <c r="B899" s="325"/>
      <c r="C899" s="205" t="s">
        <v>13</v>
      </c>
      <c r="D899" s="222">
        <f t="shared" si="559"/>
        <v>0</v>
      </c>
      <c r="E899" s="227">
        <v>0</v>
      </c>
      <c r="F899" s="227">
        <v>0</v>
      </c>
      <c r="G899" s="227">
        <v>0</v>
      </c>
      <c r="H899" s="222">
        <v>0</v>
      </c>
      <c r="I899" s="256">
        <v>0</v>
      </c>
      <c r="J899" s="222">
        <v>0</v>
      </c>
    </row>
    <row r="900" spans="1:10" ht="15" customHeight="1">
      <c r="A900" s="319"/>
      <c r="B900" s="325"/>
      <c r="C900" s="205" t="s">
        <v>14</v>
      </c>
      <c r="D900" s="222">
        <v>0</v>
      </c>
      <c r="E900" s="227">
        <v>0</v>
      </c>
      <c r="F900" s="227">
        <v>0</v>
      </c>
      <c r="G900" s="227">
        <v>0</v>
      </c>
      <c r="H900" s="205">
        <v>0</v>
      </c>
      <c r="I900" s="256">
        <v>0</v>
      </c>
      <c r="J900" s="222">
        <v>0</v>
      </c>
    </row>
    <row r="901" spans="1:10" s="102" customFormat="1" ht="14.25" customHeight="1">
      <c r="A901" s="319"/>
      <c r="B901" s="325"/>
      <c r="C901" s="206" t="s">
        <v>15</v>
      </c>
      <c r="D901" s="207">
        <f t="shared" si="559"/>
        <v>180</v>
      </c>
      <c r="E901" s="228">
        <v>0</v>
      </c>
      <c r="F901" s="228">
        <v>0</v>
      </c>
      <c r="G901" s="228">
        <v>0</v>
      </c>
      <c r="H901" s="235">
        <v>180</v>
      </c>
      <c r="I901" s="252">
        <v>0</v>
      </c>
      <c r="J901" s="207">
        <v>0</v>
      </c>
    </row>
    <row r="902" spans="1:10" ht="34.5" customHeight="1">
      <c r="A902" s="319"/>
      <c r="B902" s="325"/>
      <c r="C902" s="205" t="s">
        <v>404</v>
      </c>
      <c r="D902" s="222">
        <v>0</v>
      </c>
      <c r="E902" s="227">
        <v>0</v>
      </c>
      <c r="F902" s="227">
        <v>0</v>
      </c>
      <c r="G902" s="227">
        <v>0</v>
      </c>
      <c r="H902" s="205">
        <v>0</v>
      </c>
      <c r="I902" s="256">
        <v>0</v>
      </c>
      <c r="J902" s="222">
        <v>0</v>
      </c>
    </row>
    <row r="903" spans="1:10" ht="38.25" customHeight="1">
      <c r="A903" s="320"/>
      <c r="B903" s="326"/>
      <c r="C903" s="205" t="s">
        <v>405</v>
      </c>
      <c r="D903" s="222">
        <v>0</v>
      </c>
      <c r="E903" s="227">
        <v>0</v>
      </c>
      <c r="F903" s="227">
        <v>0</v>
      </c>
      <c r="G903" s="227">
        <v>0</v>
      </c>
      <c r="H903" s="205">
        <v>0</v>
      </c>
      <c r="I903" s="256">
        <v>0</v>
      </c>
      <c r="J903" s="222">
        <v>0</v>
      </c>
    </row>
    <row r="904" spans="1:10" ht="38.25" customHeight="1">
      <c r="A904" s="213"/>
      <c r="B904" s="236"/>
      <c r="C904" s="214"/>
      <c r="D904" s="221"/>
      <c r="E904" s="237"/>
      <c r="F904" s="237"/>
      <c r="G904" s="237"/>
      <c r="H904" s="215"/>
      <c r="I904" s="256"/>
      <c r="J904" s="222"/>
    </row>
    <row r="905" spans="1:10" ht="15" customHeight="1">
      <c r="A905" s="223">
        <v>14</v>
      </c>
      <c r="B905" s="321" t="s">
        <v>157</v>
      </c>
      <c r="C905" s="322"/>
      <c r="D905" s="322"/>
      <c r="E905" s="322"/>
      <c r="F905" s="322"/>
      <c r="G905" s="322"/>
      <c r="H905" s="323"/>
      <c r="I905" s="257"/>
      <c r="J905" s="224"/>
    </row>
    <row r="906" spans="1:10" ht="28.5">
      <c r="A906" s="340" t="s">
        <v>220</v>
      </c>
      <c r="B906" s="324" t="s">
        <v>158</v>
      </c>
      <c r="C906" s="206" t="s">
        <v>319</v>
      </c>
      <c r="D906" s="207">
        <f t="shared" ref="D906:J906" si="560">SUM(D907:D913)</f>
        <v>329172.7</v>
      </c>
      <c r="E906" s="207">
        <f t="shared" si="560"/>
        <v>329172.7</v>
      </c>
      <c r="F906" s="207">
        <f t="shared" si="560"/>
        <v>0</v>
      </c>
      <c r="G906" s="207">
        <f t="shared" si="560"/>
        <v>0</v>
      </c>
      <c r="H906" s="207">
        <f t="shared" si="560"/>
        <v>0</v>
      </c>
      <c r="I906" s="252">
        <f t="shared" ref="I906" si="561">SUM(I907:I913)</f>
        <v>0</v>
      </c>
      <c r="J906" s="207">
        <f t="shared" si="560"/>
        <v>0</v>
      </c>
    </row>
    <row r="907" spans="1:10">
      <c r="A907" s="341"/>
      <c r="B907" s="325"/>
      <c r="C907" s="205" t="s">
        <v>11</v>
      </c>
      <c r="D907" s="222">
        <f>SUM(E907:G907)</f>
        <v>39334.5</v>
      </c>
      <c r="E907" s="222">
        <f>E915+E923+E931+E939</f>
        <v>39334.5</v>
      </c>
      <c r="F907" s="222">
        <f>F915+F923+F931+F939</f>
        <v>0</v>
      </c>
      <c r="G907" s="222">
        <f t="shared" ref="G907:J913" si="562">G915+G923+G931+G939</f>
        <v>0</v>
      </c>
      <c r="H907" s="222">
        <f t="shared" si="562"/>
        <v>0</v>
      </c>
      <c r="I907" s="256">
        <f t="shared" ref="I907" si="563">I915+I923+I931+I939</f>
        <v>0</v>
      </c>
      <c r="J907" s="222">
        <f t="shared" si="562"/>
        <v>0</v>
      </c>
    </row>
    <row r="908" spans="1:10">
      <c r="A908" s="341"/>
      <c r="B908" s="325"/>
      <c r="C908" s="205" t="s">
        <v>12</v>
      </c>
      <c r="D908" s="222">
        <f t="shared" ref="D908:D961" si="564">SUM(E908:G908)</f>
        <v>34871.000000000007</v>
      </c>
      <c r="E908" s="222">
        <f t="shared" ref="E908:F913" si="565">E916+E924+E932+E940</f>
        <v>34871.000000000007</v>
      </c>
      <c r="F908" s="222">
        <f t="shared" si="565"/>
        <v>0</v>
      </c>
      <c r="G908" s="222">
        <f t="shared" si="562"/>
        <v>0</v>
      </c>
      <c r="H908" s="222">
        <f t="shared" ref="H908:J908" si="566">H916+H924+H932+H940</f>
        <v>0</v>
      </c>
      <c r="I908" s="256">
        <f t="shared" ref="I908" si="567">I916+I924+I932+I940</f>
        <v>0</v>
      </c>
      <c r="J908" s="222">
        <f t="shared" si="566"/>
        <v>0</v>
      </c>
    </row>
    <row r="909" spans="1:10">
      <c r="A909" s="341"/>
      <c r="B909" s="325"/>
      <c r="C909" s="205" t="s">
        <v>13</v>
      </c>
      <c r="D909" s="222">
        <f t="shared" si="564"/>
        <v>40834.799999999996</v>
      </c>
      <c r="E909" s="222">
        <f>E917+E925+E933+E941</f>
        <v>40834.799999999996</v>
      </c>
      <c r="F909" s="222">
        <f t="shared" si="565"/>
        <v>0</v>
      </c>
      <c r="G909" s="222">
        <f t="shared" si="562"/>
        <v>0</v>
      </c>
      <c r="H909" s="222">
        <f t="shared" ref="H909:J909" si="568">H917+H925+H933+H941</f>
        <v>0</v>
      </c>
      <c r="I909" s="256">
        <f t="shared" ref="I909" si="569">I917+I925+I933+I941</f>
        <v>0</v>
      </c>
      <c r="J909" s="222">
        <f t="shared" si="568"/>
        <v>0</v>
      </c>
    </row>
    <row r="910" spans="1:10" ht="19.5" customHeight="1">
      <c r="A910" s="341"/>
      <c r="B910" s="325"/>
      <c r="C910" s="205" t="s">
        <v>14</v>
      </c>
      <c r="D910" s="222">
        <f t="shared" si="564"/>
        <v>46696.5</v>
      </c>
      <c r="E910" s="222">
        <f t="shared" si="565"/>
        <v>46696.5</v>
      </c>
      <c r="F910" s="222">
        <f t="shared" si="565"/>
        <v>0</v>
      </c>
      <c r="G910" s="222">
        <f t="shared" si="562"/>
        <v>0</v>
      </c>
      <c r="H910" s="222">
        <f t="shared" ref="H910:J910" si="570">H918+H926+H934+H942</f>
        <v>0</v>
      </c>
      <c r="I910" s="256">
        <f t="shared" ref="I910" si="571">I918+I926+I934+I942</f>
        <v>0</v>
      </c>
      <c r="J910" s="222">
        <f t="shared" si="570"/>
        <v>0</v>
      </c>
    </row>
    <row r="911" spans="1:10" s="102" customFormat="1" ht="14.25">
      <c r="A911" s="341"/>
      <c r="B911" s="325"/>
      <c r="C911" s="206" t="s">
        <v>15</v>
      </c>
      <c r="D911" s="207">
        <f t="shared" si="564"/>
        <v>53421.700000000004</v>
      </c>
      <c r="E911" s="207">
        <f>E919+E927+E935+E943</f>
        <v>53421.700000000004</v>
      </c>
      <c r="F911" s="207">
        <f t="shared" si="565"/>
        <v>0</v>
      </c>
      <c r="G911" s="207">
        <f t="shared" si="562"/>
        <v>0</v>
      </c>
      <c r="H911" s="207">
        <f t="shared" ref="H911:J911" si="572">H919+H927+H935+H943</f>
        <v>0</v>
      </c>
      <c r="I911" s="252">
        <f t="shared" ref="I911" si="573">I919+I927+I935+I943</f>
        <v>0</v>
      </c>
      <c r="J911" s="207">
        <f t="shared" si="572"/>
        <v>0</v>
      </c>
    </row>
    <row r="912" spans="1:10" ht="30">
      <c r="A912" s="341"/>
      <c r="B912" s="325"/>
      <c r="C912" s="205" t="s">
        <v>404</v>
      </c>
      <c r="D912" s="222">
        <f t="shared" si="564"/>
        <v>56977.9</v>
      </c>
      <c r="E912" s="222">
        <f t="shared" si="565"/>
        <v>56977.9</v>
      </c>
      <c r="F912" s="222">
        <f t="shared" si="565"/>
        <v>0</v>
      </c>
      <c r="G912" s="222">
        <f t="shared" si="562"/>
        <v>0</v>
      </c>
      <c r="H912" s="222">
        <f t="shared" ref="H912:J912" si="574">H920+H928+H936+H944</f>
        <v>0</v>
      </c>
      <c r="I912" s="256">
        <f t="shared" ref="I912" si="575">I920+I928+I936+I944</f>
        <v>0</v>
      </c>
      <c r="J912" s="222">
        <f t="shared" si="574"/>
        <v>0</v>
      </c>
    </row>
    <row r="913" spans="1:10" ht="30">
      <c r="A913" s="342"/>
      <c r="B913" s="326"/>
      <c r="C913" s="205" t="s">
        <v>405</v>
      </c>
      <c r="D913" s="222">
        <f t="shared" si="564"/>
        <v>57036.3</v>
      </c>
      <c r="E913" s="222">
        <f t="shared" si="565"/>
        <v>57036.3</v>
      </c>
      <c r="F913" s="222">
        <f t="shared" si="565"/>
        <v>0</v>
      </c>
      <c r="G913" s="222">
        <f t="shared" si="562"/>
        <v>0</v>
      </c>
      <c r="H913" s="222">
        <f t="shared" ref="H913:J913" si="576">H921+H929+H937+H945</f>
        <v>0</v>
      </c>
      <c r="I913" s="256">
        <f t="shared" ref="I913" si="577">I921+I929+I937+I945</f>
        <v>0</v>
      </c>
      <c r="J913" s="222">
        <f t="shared" si="576"/>
        <v>0</v>
      </c>
    </row>
    <row r="914" spans="1:10" ht="24.75" customHeight="1">
      <c r="A914" s="340" t="s">
        <v>221</v>
      </c>
      <c r="B914" s="324" t="s">
        <v>159</v>
      </c>
      <c r="C914" s="206" t="s">
        <v>319</v>
      </c>
      <c r="D914" s="207">
        <f>SUM(D915:D921)</f>
        <v>121.5</v>
      </c>
      <c r="E914" s="207">
        <f>SUM(E915:E921)</f>
        <v>121.5</v>
      </c>
      <c r="F914" s="207">
        <f>SUM(F915:F921)</f>
        <v>0</v>
      </c>
      <c r="G914" s="207">
        <f>SUM(G915:G921)</f>
        <v>0</v>
      </c>
      <c r="H914" s="207">
        <f t="shared" ref="H914:J914" si="578">SUM(H915:H921)</f>
        <v>0</v>
      </c>
      <c r="I914" s="252">
        <f t="shared" ref="I914" si="579">SUM(I915:I921)</f>
        <v>0</v>
      </c>
      <c r="J914" s="207">
        <f t="shared" si="578"/>
        <v>0</v>
      </c>
    </row>
    <row r="915" spans="1:10" ht="22.5" customHeight="1">
      <c r="A915" s="341"/>
      <c r="B915" s="325"/>
      <c r="C915" s="205" t="s">
        <v>11</v>
      </c>
      <c r="D915" s="222">
        <f t="shared" si="564"/>
        <v>121.5</v>
      </c>
      <c r="E915" s="222">
        <v>121.5</v>
      </c>
      <c r="F915" s="227">
        <v>0</v>
      </c>
      <c r="G915" s="227">
        <v>0</v>
      </c>
      <c r="H915" s="222">
        <v>0</v>
      </c>
      <c r="I915" s="256">
        <v>0</v>
      </c>
      <c r="J915" s="222">
        <v>0</v>
      </c>
    </row>
    <row r="916" spans="1:10" ht="21" customHeight="1">
      <c r="A916" s="341"/>
      <c r="B916" s="325"/>
      <c r="C916" s="205" t="s">
        <v>12</v>
      </c>
      <c r="D916" s="222">
        <f t="shared" si="564"/>
        <v>0</v>
      </c>
      <c r="E916" s="222">
        <v>0</v>
      </c>
      <c r="F916" s="227">
        <v>0</v>
      </c>
      <c r="G916" s="227">
        <v>0</v>
      </c>
      <c r="H916" s="222">
        <v>0</v>
      </c>
      <c r="I916" s="256">
        <v>0</v>
      </c>
      <c r="J916" s="222">
        <v>0</v>
      </c>
    </row>
    <row r="917" spans="1:10" ht="27.75" customHeight="1">
      <c r="A917" s="341"/>
      <c r="B917" s="325"/>
      <c r="C917" s="205" t="s">
        <v>13</v>
      </c>
      <c r="D917" s="222">
        <f t="shared" si="564"/>
        <v>0</v>
      </c>
      <c r="E917" s="222">
        <v>0</v>
      </c>
      <c r="F917" s="227">
        <v>0</v>
      </c>
      <c r="G917" s="227">
        <v>0</v>
      </c>
      <c r="H917" s="222">
        <v>0</v>
      </c>
      <c r="I917" s="256">
        <v>0</v>
      </c>
      <c r="J917" s="222">
        <v>0</v>
      </c>
    </row>
    <row r="918" spans="1:10">
      <c r="A918" s="341"/>
      <c r="B918" s="325"/>
      <c r="C918" s="205" t="s">
        <v>14</v>
      </c>
      <c r="D918" s="222">
        <f t="shared" si="564"/>
        <v>0</v>
      </c>
      <c r="E918" s="222">
        <v>0</v>
      </c>
      <c r="F918" s="227">
        <v>0</v>
      </c>
      <c r="G918" s="227">
        <v>0</v>
      </c>
      <c r="H918" s="222">
        <v>0</v>
      </c>
      <c r="I918" s="256">
        <v>0</v>
      </c>
      <c r="J918" s="222">
        <v>0</v>
      </c>
    </row>
    <row r="919" spans="1:10" s="102" customFormat="1" ht="14.25">
      <c r="A919" s="341"/>
      <c r="B919" s="325"/>
      <c r="C919" s="206" t="s">
        <v>15</v>
      </c>
      <c r="D919" s="207">
        <f t="shared" si="564"/>
        <v>0</v>
      </c>
      <c r="E919" s="207">
        <v>0</v>
      </c>
      <c r="F919" s="228">
        <v>0</v>
      </c>
      <c r="G919" s="228">
        <v>0</v>
      </c>
      <c r="H919" s="207">
        <v>0</v>
      </c>
      <c r="I919" s="252">
        <v>0</v>
      </c>
      <c r="J919" s="207">
        <v>0</v>
      </c>
    </row>
    <row r="920" spans="1:10" ht="30">
      <c r="A920" s="341"/>
      <c r="B920" s="325"/>
      <c r="C920" s="205" t="s">
        <v>404</v>
      </c>
      <c r="D920" s="222">
        <f t="shared" si="564"/>
        <v>0</v>
      </c>
      <c r="E920" s="222">
        <v>0</v>
      </c>
      <c r="F920" s="227">
        <v>0</v>
      </c>
      <c r="G920" s="227">
        <v>0</v>
      </c>
      <c r="H920" s="222">
        <v>0</v>
      </c>
      <c r="I920" s="256">
        <v>0</v>
      </c>
      <c r="J920" s="222">
        <v>0</v>
      </c>
    </row>
    <row r="921" spans="1:10" ht="30">
      <c r="A921" s="342"/>
      <c r="B921" s="326"/>
      <c r="C921" s="205" t="s">
        <v>405</v>
      </c>
      <c r="D921" s="222">
        <f t="shared" si="564"/>
        <v>0</v>
      </c>
      <c r="E921" s="222">
        <v>0</v>
      </c>
      <c r="F921" s="227">
        <v>0</v>
      </c>
      <c r="G921" s="227">
        <v>0</v>
      </c>
      <c r="H921" s="222">
        <v>0</v>
      </c>
      <c r="I921" s="256">
        <v>0</v>
      </c>
      <c r="J921" s="222">
        <v>0</v>
      </c>
    </row>
    <row r="922" spans="1:10" ht="28.5">
      <c r="A922" s="340" t="s">
        <v>222</v>
      </c>
      <c r="B922" s="324" t="s">
        <v>160</v>
      </c>
      <c r="C922" s="206" t="s">
        <v>319</v>
      </c>
      <c r="D922" s="207">
        <f>SUM(D923:D929)</f>
        <v>99017.7</v>
      </c>
      <c r="E922" s="207">
        <f>SUM(E923:E929)</f>
        <v>99017.7</v>
      </c>
      <c r="F922" s="207">
        <f>SUM(F923:F929)</f>
        <v>0</v>
      </c>
      <c r="G922" s="207">
        <f>SUM(G923:G929)</f>
        <v>0</v>
      </c>
      <c r="H922" s="207">
        <f t="shared" ref="H922:J922" si="580">SUM(H923:H929)</f>
        <v>0</v>
      </c>
      <c r="I922" s="252">
        <f t="shared" ref="I922" si="581">SUM(I923:I929)</f>
        <v>0</v>
      </c>
      <c r="J922" s="207">
        <f t="shared" si="580"/>
        <v>0</v>
      </c>
    </row>
    <row r="923" spans="1:10" ht="21.75" customHeight="1">
      <c r="A923" s="341"/>
      <c r="B923" s="325"/>
      <c r="C923" s="205" t="s">
        <v>11</v>
      </c>
      <c r="D923" s="222">
        <f t="shared" si="564"/>
        <v>12868.4</v>
      </c>
      <c r="E923" s="222">
        <v>12868.4</v>
      </c>
      <c r="F923" s="227">
        <v>0</v>
      </c>
      <c r="G923" s="227">
        <v>0</v>
      </c>
      <c r="H923" s="222">
        <v>0</v>
      </c>
      <c r="I923" s="256">
        <v>0</v>
      </c>
      <c r="J923" s="222">
        <v>0</v>
      </c>
    </row>
    <row r="924" spans="1:10" ht="21.75" customHeight="1">
      <c r="A924" s="341"/>
      <c r="B924" s="325"/>
      <c r="C924" s="205" t="s">
        <v>12</v>
      </c>
      <c r="D924" s="222">
        <f t="shared" si="564"/>
        <v>11027.7</v>
      </c>
      <c r="E924" s="222">
        <v>11027.7</v>
      </c>
      <c r="F924" s="227">
        <v>0</v>
      </c>
      <c r="G924" s="227">
        <v>0</v>
      </c>
      <c r="H924" s="222">
        <v>0</v>
      </c>
      <c r="I924" s="256">
        <v>0</v>
      </c>
      <c r="J924" s="222">
        <v>0</v>
      </c>
    </row>
    <row r="925" spans="1:10" ht="15.75" customHeight="1">
      <c r="A925" s="341"/>
      <c r="B925" s="325"/>
      <c r="C925" s="205" t="s">
        <v>13</v>
      </c>
      <c r="D925" s="222">
        <f t="shared" si="564"/>
        <v>13351.8</v>
      </c>
      <c r="E925" s="222">
        <v>13351.8</v>
      </c>
      <c r="F925" s="227">
        <v>0</v>
      </c>
      <c r="G925" s="227">
        <v>0</v>
      </c>
      <c r="H925" s="222">
        <v>0</v>
      </c>
      <c r="I925" s="256">
        <v>0</v>
      </c>
      <c r="J925" s="222">
        <v>0</v>
      </c>
    </row>
    <row r="926" spans="1:10" ht="14.25" customHeight="1">
      <c r="A926" s="341"/>
      <c r="B926" s="325"/>
      <c r="C926" s="205" t="s">
        <v>14</v>
      </c>
      <c r="D926" s="222">
        <f t="shared" si="564"/>
        <v>12943.8</v>
      </c>
      <c r="E926" s="222">
        <v>12943.8</v>
      </c>
      <c r="F926" s="227">
        <v>0</v>
      </c>
      <c r="G926" s="227">
        <v>0</v>
      </c>
      <c r="H926" s="222">
        <v>0</v>
      </c>
      <c r="I926" s="256">
        <v>0</v>
      </c>
      <c r="J926" s="222">
        <v>0</v>
      </c>
    </row>
    <row r="927" spans="1:10" s="102" customFormat="1" ht="18" customHeight="1">
      <c r="A927" s="341"/>
      <c r="B927" s="325"/>
      <c r="C927" s="206" t="s">
        <v>15</v>
      </c>
      <c r="D927" s="207">
        <f t="shared" si="564"/>
        <v>13942</v>
      </c>
      <c r="E927" s="207">
        <v>13942</v>
      </c>
      <c r="F927" s="228">
        <v>0</v>
      </c>
      <c r="G927" s="228">
        <v>0</v>
      </c>
      <c r="H927" s="207">
        <v>0</v>
      </c>
      <c r="I927" s="252">
        <v>0</v>
      </c>
      <c r="J927" s="207">
        <v>0</v>
      </c>
    </row>
    <row r="928" spans="1:10" ht="30">
      <c r="A928" s="341"/>
      <c r="B928" s="325"/>
      <c r="C928" s="205" t="s">
        <v>404</v>
      </c>
      <c r="D928" s="222">
        <f t="shared" si="564"/>
        <v>17442</v>
      </c>
      <c r="E928" s="222">
        <v>17442</v>
      </c>
      <c r="F928" s="227">
        <v>0</v>
      </c>
      <c r="G928" s="227">
        <v>0</v>
      </c>
      <c r="H928" s="222">
        <v>0</v>
      </c>
      <c r="I928" s="256">
        <v>0</v>
      </c>
      <c r="J928" s="222">
        <v>0</v>
      </c>
    </row>
    <row r="929" spans="1:10" ht="30">
      <c r="A929" s="342"/>
      <c r="B929" s="326"/>
      <c r="C929" s="205" t="s">
        <v>405</v>
      </c>
      <c r="D929" s="222">
        <f t="shared" si="564"/>
        <v>17442</v>
      </c>
      <c r="E929" s="222">
        <v>17442</v>
      </c>
      <c r="F929" s="227">
        <v>0</v>
      </c>
      <c r="G929" s="227">
        <v>0</v>
      </c>
      <c r="H929" s="222">
        <v>0</v>
      </c>
      <c r="I929" s="256">
        <v>0</v>
      </c>
      <c r="J929" s="222">
        <v>0</v>
      </c>
    </row>
    <row r="930" spans="1:10" ht="28.5">
      <c r="A930" s="340" t="s">
        <v>223</v>
      </c>
      <c r="B930" s="324" t="s">
        <v>161</v>
      </c>
      <c r="C930" s="206" t="s">
        <v>319</v>
      </c>
      <c r="D930" s="207">
        <f>SUM(D931:D937)</f>
        <v>221137.1</v>
      </c>
      <c r="E930" s="207">
        <f>SUM(E931:E937)</f>
        <v>221137.1</v>
      </c>
      <c r="F930" s="207">
        <f>SUM(F931:F937)</f>
        <v>0</v>
      </c>
      <c r="G930" s="207">
        <f>SUM(G931:G937)</f>
        <v>0</v>
      </c>
      <c r="H930" s="207">
        <f t="shared" ref="H930:J930" si="582">SUM(H931:H937)</f>
        <v>0</v>
      </c>
      <c r="I930" s="252">
        <f t="shared" ref="I930" si="583">SUM(I931:I937)</f>
        <v>0</v>
      </c>
      <c r="J930" s="207">
        <f t="shared" si="582"/>
        <v>0</v>
      </c>
    </row>
    <row r="931" spans="1:10">
      <c r="A931" s="341"/>
      <c r="B931" s="325"/>
      <c r="C931" s="205" t="s">
        <v>11</v>
      </c>
      <c r="D931" s="222">
        <f t="shared" si="564"/>
        <v>25342.9</v>
      </c>
      <c r="E931" s="222">
        <v>25342.9</v>
      </c>
      <c r="F931" s="227">
        <v>0</v>
      </c>
      <c r="G931" s="227">
        <v>0</v>
      </c>
      <c r="H931" s="222">
        <v>0</v>
      </c>
      <c r="I931" s="256">
        <v>0</v>
      </c>
      <c r="J931" s="222">
        <v>0</v>
      </c>
    </row>
    <row r="932" spans="1:10">
      <c r="A932" s="341"/>
      <c r="B932" s="325"/>
      <c r="C932" s="205" t="s">
        <v>12</v>
      </c>
      <c r="D932" s="222">
        <f t="shared" si="564"/>
        <v>23133.4</v>
      </c>
      <c r="E932" s="222">
        <v>23133.4</v>
      </c>
      <c r="F932" s="227">
        <v>0</v>
      </c>
      <c r="G932" s="227">
        <v>0</v>
      </c>
      <c r="H932" s="222">
        <v>0</v>
      </c>
      <c r="I932" s="256">
        <v>0</v>
      </c>
      <c r="J932" s="222">
        <v>0</v>
      </c>
    </row>
    <row r="933" spans="1:10">
      <c r="A933" s="341"/>
      <c r="B933" s="325"/>
      <c r="C933" s="205" t="s">
        <v>13</v>
      </c>
      <c r="D933" s="222">
        <f t="shared" si="564"/>
        <v>26218.9</v>
      </c>
      <c r="E933" s="222">
        <v>26218.9</v>
      </c>
      <c r="F933" s="227">
        <v>0</v>
      </c>
      <c r="G933" s="227">
        <v>0</v>
      </c>
      <c r="H933" s="222">
        <v>0</v>
      </c>
      <c r="I933" s="256">
        <v>0</v>
      </c>
      <c r="J933" s="222">
        <v>0</v>
      </c>
    </row>
    <row r="934" spans="1:10">
      <c r="A934" s="341"/>
      <c r="B934" s="325"/>
      <c r="C934" s="205" t="s">
        <v>14</v>
      </c>
      <c r="D934" s="222">
        <f t="shared" si="564"/>
        <v>32215.7</v>
      </c>
      <c r="E934" s="222">
        <v>32215.7</v>
      </c>
      <c r="F934" s="227">
        <v>0</v>
      </c>
      <c r="G934" s="227">
        <v>0</v>
      </c>
      <c r="H934" s="222">
        <v>0</v>
      </c>
      <c r="I934" s="256">
        <v>0</v>
      </c>
      <c r="J934" s="222">
        <v>0</v>
      </c>
    </row>
    <row r="935" spans="1:10" s="102" customFormat="1" ht="17.25" customHeight="1">
      <c r="A935" s="341"/>
      <c r="B935" s="325"/>
      <c r="C935" s="206" t="s">
        <v>15</v>
      </c>
      <c r="D935" s="207">
        <f t="shared" si="564"/>
        <v>38075.4</v>
      </c>
      <c r="E935" s="207">
        <v>38075.4</v>
      </c>
      <c r="F935" s="228">
        <v>0</v>
      </c>
      <c r="G935" s="228">
        <v>0</v>
      </c>
      <c r="H935" s="207">
        <v>0</v>
      </c>
      <c r="I935" s="252">
        <v>0</v>
      </c>
      <c r="J935" s="207">
        <v>0</v>
      </c>
    </row>
    <row r="936" spans="1:10" ht="30">
      <c r="A936" s="341"/>
      <c r="B936" s="325"/>
      <c r="C936" s="205" t="s">
        <v>404</v>
      </c>
      <c r="D936" s="222">
        <f>SUM(E936:J936)</f>
        <v>38075.4</v>
      </c>
      <c r="E936" s="222">
        <v>38075.4</v>
      </c>
      <c r="F936" s="227">
        <v>0</v>
      </c>
      <c r="G936" s="227">
        <v>0</v>
      </c>
      <c r="H936" s="222">
        <v>0</v>
      </c>
      <c r="I936" s="256">
        <v>0</v>
      </c>
      <c r="J936" s="222">
        <v>0</v>
      </c>
    </row>
    <row r="937" spans="1:10" ht="30">
      <c r="A937" s="342"/>
      <c r="B937" s="326"/>
      <c r="C937" s="205" t="s">
        <v>405</v>
      </c>
      <c r="D937" s="222">
        <f t="shared" si="564"/>
        <v>38075.4</v>
      </c>
      <c r="E937" s="222">
        <v>38075.4</v>
      </c>
      <c r="F937" s="227">
        <v>0</v>
      </c>
      <c r="G937" s="227">
        <v>0</v>
      </c>
      <c r="H937" s="222">
        <v>0</v>
      </c>
      <c r="I937" s="256">
        <v>0</v>
      </c>
      <c r="J937" s="222">
        <v>0</v>
      </c>
    </row>
    <row r="938" spans="1:10" ht="28.5">
      <c r="A938" s="340" t="s">
        <v>224</v>
      </c>
      <c r="B938" s="324" t="s">
        <v>162</v>
      </c>
      <c r="C938" s="206" t="s">
        <v>319</v>
      </c>
      <c r="D938" s="207">
        <f>SUM(D939:D945)</f>
        <v>8896.4</v>
      </c>
      <c r="E938" s="207">
        <f>SUM(E939:E945)</f>
        <v>8896.4</v>
      </c>
      <c r="F938" s="207">
        <f>SUM(F939:F945)</f>
        <v>0</v>
      </c>
      <c r="G938" s="207">
        <f>SUM(G939:G945)</f>
        <v>0</v>
      </c>
      <c r="H938" s="207">
        <f t="shared" ref="H938:J938" si="584">SUM(H939:H945)</f>
        <v>0</v>
      </c>
      <c r="I938" s="252">
        <f t="shared" ref="I938" si="585">SUM(I939:I945)</f>
        <v>0</v>
      </c>
      <c r="J938" s="207">
        <f t="shared" si="584"/>
        <v>0</v>
      </c>
    </row>
    <row r="939" spans="1:10">
      <c r="A939" s="341"/>
      <c r="B939" s="325"/>
      <c r="C939" s="205" t="s">
        <v>11</v>
      </c>
      <c r="D939" s="222">
        <f t="shared" si="564"/>
        <v>1001.7</v>
      </c>
      <c r="E939" s="222">
        <v>1001.7</v>
      </c>
      <c r="F939" s="227">
        <v>0</v>
      </c>
      <c r="G939" s="227">
        <v>0</v>
      </c>
      <c r="H939" s="222">
        <v>0</v>
      </c>
      <c r="I939" s="256">
        <v>0</v>
      </c>
      <c r="J939" s="222">
        <v>0</v>
      </c>
    </row>
    <row r="940" spans="1:10">
      <c r="A940" s="341"/>
      <c r="B940" s="325"/>
      <c r="C940" s="205" t="s">
        <v>12</v>
      </c>
      <c r="D940" s="222">
        <f t="shared" si="564"/>
        <v>709.9</v>
      </c>
      <c r="E940" s="222">
        <v>709.9</v>
      </c>
      <c r="F940" s="227">
        <v>0</v>
      </c>
      <c r="G940" s="227">
        <v>0</v>
      </c>
      <c r="H940" s="222">
        <v>0</v>
      </c>
      <c r="I940" s="256">
        <v>0</v>
      </c>
      <c r="J940" s="222">
        <v>0</v>
      </c>
    </row>
    <row r="941" spans="1:10">
      <c r="A941" s="341"/>
      <c r="B941" s="325"/>
      <c r="C941" s="205" t="s">
        <v>13</v>
      </c>
      <c r="D941" s="222">
        <f t="shared" si="564"/>
        <v>1264.0999999999999</v>
      </c>
      <c r="E941" s="222">
        <v>1264.0999999999999</v>
      </c>
      <c r="F941" s="227">
        <v>0</v>
      </c>
      <c r="G941" s="227">
        <v>0</v>
      </c>
      <c r="H941" s="222">
        <v>0</v>
      </c>
      <c r="I941" s="256">
        <v>0</v>
      </c>
      <c r="J941" s="222">
        <v>0</v>
      </c>
    </row>
    <row r="942" spans="1:10">
      <c r="A942" s="341"/>
      <c r="B942" s="325"/>
      <c r="C942" s="205" t="s">
        <v>14</v>
      </c>
      <c r="D942" s="222">
        <f t="shared" si="564"/>
        <v>1537</v>
      </c>
      <c r="E942" s="222">
        <v>1537</v>
      </c>
      <c r="F942" s="227">
        <v>0</v>
      </c>
      <c r="G942" s="227">
        <v>0</v>
      </c>
      <c r="H942" s="222">
        <v>0</v>
      </c>
      <c r="I942" s="256">
        <v>0</v>
      </c>
      <c r="J942" s="222">
        <v>0</v>
      </c>
    </row>
    <row r="943" spans="1:10">
      <c r="A943" s="341"/>
      <c r="B943" s="325"/>
      <c r="C943" s="206" t="s">
        <v>15</v>
      </c>
      <c r="D943" s="207">
        <f t="shared" si="564"/>
        <v>1404.3</v>
      </c>
      <c r="E943" s="207">
        <v>1404.3</v>
      </c>
      <c r="F943" s="228">
        <v>0</v>
      </c>
      <c r="G943" s="228">
        <v>0</v>
      </c>
      <c r="H943" s="207">
        <v>0</v>
      </c>
      <c r="I943" s="252">
        <v>0</v>
      </c>
      <c r="J943" s="207">
        <v>0</v>
      </c>
    </row>
    <row r="944" spans="1:10" ht="30">
      <c r="A944" s="341"/>
      <c r="B944" s="325"/>
      <c r="C944" s="205" t="s">
        <v>404</v>
      </c>
      <c r="D944" s="222">
        <f t="shared" si="564"/>
        <v>1460.5</v>
      </c>
      <c r="E944" s="222">
        <v>1460.5</v>
      </c>
      <c r="F944" s="227">
        <v>0</v>
      </c>
      <c r="G944" s="227">
        <v>0</v>
      </c>
      <c r="H944" s="222">
        <v>0</v>
      </c>
      <c r="I944" s="256">
        <v>0</v>
      </c>
      <c r="J944" s="222">
        <v>0</v>
      </c>
    </row>
    <row r="945" spans="1:10" ht="30">
      <c r="A945" s="342"/>
      <c r="B945" s="326"/>
      <c r="C945" s="205" t="s">
        <v>405</v>
      </c>
      <c r="D945" s="222">
        <f t="shared" si="564"/>
        <v>1518.9</v>
      </c>
      <c r="E945" s="222">
        <v>1518.9</v>
      </c>
      <c r="F945" s="227">
        <v>0</v>
      </c>
      <c r="G945" s="227">
        <v>0</v>
      </c>
      <c r="H945" s="222">
        <v>0</v>
      </c>
      <c r="I945" s="256">
        <v>0</v>
      </c>
      <c r="J945" s="222">
        <v>0</v>
      </c>
    </row>
    <row r="946" spans="1:10" ht="28.5">
      <c r="A946" s="340" t="s">
        <v>226</v>
      </c>
      <c r="B946" s="324" t="s">
        <v>225</v>
      </c>
      <c r="C946" s="206" t="s">
        <v>319</v>
      </c>
      <c r="D946" s="207">
        <f>SUM(D947:D953)</f>
        <v>147525.40000000002</v>
      </c>
      <c r="E946" s="207">
        <f>SUM(E947:E953)</f>
        <v>82512.2</v>
      </c>
      <c r="F946" s="207">
        <f>SUM(F947:F953)</f>
        <v>0</v>
      </c>
      <c r="G946" s="207">
        <f>SUM(G947:G953)</f>
        <v>65013.200000000004</v>
      </c>
      <c r="H946" s="207">
        <f t="shared" ref="H946:J946" si="586">SUM(H947:H953)</f>
        <v>0</v>
      </c>
      <c r="I946" s="252">
        <f t="shared" ref="I946" si="587">SUM(I947:I953)</f>
        <v>0</v>
      </c>
      <c r="J946" s="207">
        <f t="shared" si="586"/>
        <v>0</v>
      </c>
    </row>
    <row r="947" spans="1:10">
      <c r="A947" s="341"/>
      <c r="B947" s="325"/>
      <c r="C947" s="205" t="s">
        <v>11</v>
      </c>
      <c r="D947" s="222">
        <f t="shared" si="564"/>
        <v>19638.400000000001</v>
      </c>
      <c r="E947" s="222">
        <f>E955</f>
        <v>0</v>
      </c>
      <c r="F947" s="222">
        <f t="shared" ref="F947:J947" si="588">F955</f>
        <v>0</v>
      </c>
      <c r="G947" s="222">
        <f t="shared" si="588"/>
        <v>19638.400000000001</v>
      </c>
      <c r="H947" s="222">
        <f t="shared" si="588"/>
        <v>0</v>
      </c>
      <c r="I947" s="256">
        <f t="shared" ref="I947" si="589">I955</f>
        <v>0</v>
      </c>
      <c r="J947" s="222">
        <f t="shared" si="588"/>
        <v>0</v>
      </c>
    </row>
    <row r="948" spans="1:10">
      <c r="A948" s="341"/>
      <c r="B948" s="325"/>
      <c r="C948" s="205" t="s">
        <v>12</v>
      </c>
      <c r="D948" s="222">
        <f t="shared" si="564"/>
        <v>25803.200000000001</v>
      </c>
      <c r="E948" s="222">
        <f t="shared" ref="E948:J948" si="590">E956</f>
        <v>0</v>
      </c>
      <c r="F948" s="222">
        <f t="shared" si="590"/>
        <v>0</v>
      </c>
      <c r="G948" s="222">
        <f t="shared" si="590"/>
        <v>25803.200000000001</v>
      </c>
      <c r="H948" s="222">
        <f t="shared" si="590"/>
        <v>0</v>
      </c>
      <c r="I948" s="256">
        <f t="shared" ref="I948" si="591">I956</f>
        <v>0</v>
      </c>
      <c r="J948" s="222">
        <f t="shared" si="590"/>
        <v>0</v>
      </c>
    </row>
    <row r="949" spans="1:10">
      <c r="A949" s="341"/>
      <c r="B949" s="325"/>
      <c r="C949" s="205" t="s">
        <v>13</v>
      </c>
      <c r="D949" s="222">
        <f t="shared" si="564"/>
        <v>19571.599999999999</v>
      </c>
      <c r="E949" s="222">
        <f t="shared" ref="E949:J949" si="592">E957</f>
        <v>0</v>
      </c>
      <c r="F949" s="222">
        <f t="shared" si="592"/>
        <v>0</v>
      </c>
      <c r="G949" s="222">
        <f t="shared" si="592"/>
        <v>19571.599999999999</v>
      </c>
      <c r="H949" s="222">
        <f t="shared" si="592"/>
        <v>0</v>
      </c>
      <c r="I949" s="256">
        <f t="shared" ref="I949" si="593">I957</f>
        <v>0</v>
      </c>
      <c r="J949" s="222">
        <f t="shared" si="592"/>
        <v>0</v>
      </c>
    </row>
    <row r="950" spans="1:10">
      <c r="A950" s="341"/>
      <c r="B950" s="325"/>
      <c r="C950" s="205" t="s">
        <v>14</v>
      </c>
      <c r="D950" s="222">
        <f t="shared" si="564"/>
        <v>19812.2</v>
      </c>
      <c r="E950" s="222">
        <f t="shared" ref="E950:J950" si="594">E958</f>
        <v>19812.2</v>
      </c>
      <c r="F950" s="222">
        <f t="shared" si="594"/>
        <v>0</v>
      </c>
      <c r="G950" s="222">
        <f t="shared" si="594"/>
        <v>0</v>
      </c>
      <c r="H950" s="222">
        <f t="shared" si="594"/>
        <v>0</v>
      </c>
      <c r="I950" s="256">
        <f t="shared" ref="I950" si="595">I958</f>
        <v>0</v>
      </c>
      <c r="J950" s="222">
        <f t="shared" si="594"/>
        <v>0</v>
      </c>
    </row>
    <row r="951" spans="1:10" s="102" customFormat="1" ht="14.25">
      <c r="A951" s="341"/>
      <c r="B951" s="325"/>
      <c r="C951" s="206" t="s">
        <v>15</v>
      </c>
      <c r="D951" s="207">
        <f t="shared" si="564"/>
        <v>19800</v>
      </c>
      <c r="E951" s="207">
        <f t="shared" ref="E951:J951" si="596">E959</f>
        <v>19800</v>
      </c>
      <c r="F951" s="207">
        <f t="shared" si="596"/>
        <v>0</v>
      </c>
      <c r="G951" s="207">
        <f t="shared" si="596"/>
        <v>0</v>
      </c>
      <c r="H951" s="207">
        <f t="shared" si="596"/>
        <v>0</v>
      </c>
      <c r="I951" s="252">
        <f t="shared" ref="I951" si="597">I959</f>
        <v>0</v>
      </c>
      <c r="J951" s="207">
        <f t="shared" si="596"/>
        <v>0</v>
      </c>
    </row>
    <row r="952" spans="1:10" ht="30">
      <c r="A952" s="341"/>
      <c r="B952" s="325"/>
      <c r="C952" s="205" t="s">
        <v>404</v>
      </c>
      <c r="D952" s="222">
        <f t="shared" si="564"/>
        <v>21450</v>
      </c>
      <c r="E952" s="222">
        <f t="shared" ref="E952:J952" si="598">E960</f>
        <v>21450</v>
      </c>
      <c r="F952" s="222">
        <f t="shared" si="598"/>
        <v>0</v>
      </c>
      <c r="G952" s="222">
        <f t="shared" si="598"/>
        <v>0</v>
      </c>
      <c r="H952" s="222">
        <f t="shared" si="598"/>
        <v>0</v>
      </c>
      <c r="I952" s="256">
        <f t="shared" ref="I952" si="599">I960</f>
        <v>0</v>
      </c>
      <c r="J952" s="222">
        <f t="shared" si="598"/>
        <v>0</v>
      </c>
    </row>
    <row r="953" spans="1:10" ht="30">
      <c r="A953" s="342"/>
      <c r="B953" s="326"/>
      <c r="C953" s="205" t="s">
        <v>405</v>
      </c>
      <c r="D953" s="222">
        <f t="shared" si="564"/>
        <v>21450</v>
      </c>
      <c r="E953" s="222">
        <f t="shared" ref="E953:J953" si="600">E961</f>
        <v>21450</v>
      </c>
      <c r="F953" s="222">
        <f t="shared" si="600"/>
        <v>0</v>
      </c>
      <c r="G953" s="222">
        <f t="shared" si="600"/>
        <v>0</v>
      </c>
      <c r="H953" s="222">
        <f t="shared" si="600"/>
        <v>0</v>
      </c>
      <c r="I953" s="256">
        <f t="shared" ref="I953" si="601">I961</f>
        <v>0</v>
      </c>
      <c r="J953" s="222">
        <f t="shared" si="600"/>
        <v>0</v>
      </c>
    </row>
    <row r="954" spans="1:10" ht="42.75" customHeight="1">
      <c r="A954" s="340" t="s">
        <v>227</v>
      </c>
      <c r="B954" s="324" t="s">
        <v>163</v>
      </c>
      <c r="C954" s="206" t="s">
        <v>319</v>
      </c>
      <c r="D954" s="207">
        <f>SUM(D955:D961)</f>
        <v>147525.40000000002</v>
      </c>
      <c r="E954" s="207">
        <f>SUM(E955:E961)</f>
        <v>82512.2</v>
      </c>
      <c r="F954" s="207">
        <f>SUM(F955:F961)</f>
        <v>0</v>
      </c>
      <c r="G954" s="207">
        <f>SUM(G955:G961)</f>
        <v>65013.200000000004</v>
      </c>
      <c r="H954" s="207">
        <f t="shared" ref="H954:J954" si="602">SUM(H955:H961)</f>
        <v>0</v>
      </c>
      <c r="I954" s="252">
        <f t="shared" ref="I954" si="603">SUM(I955:I961)</f>
        <v>0</v>
      </c>
      <c r="J954" s="207">
        <f t="shared" si="602"/>
        <v>0</v>
      </c>
    </row>
    <row r="955" spans="1:10">
      <c r="A955" s="341"/>
      <c r="B955" s="325"/>
      <c r="C955" s="205" t="s">
        <v>11</v>
      </c>
      <c r="D955" s="222">
        <f t="shared" si="564"/>
        <v>19638.400000000001</v>
      </c>
      <c r="E955" s="222">
        <v>0</v>
      </c>
      <c r="F955" s="222">
        <v>0</v>
      </c>
      <c r="G955" s="222">
        <v>19638.400000000001</v>
      </c>
      <c r="H955" s="222">
        <v>0</v>
      </c>
      <c r="I955" s="256">
        <v>0</v>
      </c>
      <c r="J955" s="222">
        <v>0</v>
      </c>
    </row>
    <row r="956" spans="1:10" ht="18.75" customHeight="1">
      <c r="A956" s="341"/>
      <c r="B956" s="325"/>
      <c r="C956" s="205" t="s">
        <v>12</v>
      </c>
      <c r="D956" s="222">
        <f t="shared" si="564"/>
        <v>25803.200000000001</v>
      </c>
      <c r="E956" s="222">
        <v>0</v>
      </c>
      <c r="F956" s="222">
        <v>0</v>
      </c>
      <c r="G956" s="222">
        <v>25803.200000000001</v>
      </c>
      <c r="H956" s="222">
        <v>0</v>
      </c>
      <c r="I956" s="256">
        <v>0</v>
      </c>
      <c r="J956" s="222">
        <v>0</v>
      </c>
    </row>
    <row r="957" spans="1:10" ht="22.5" customHeight="1">
      <c r="A957" s="341"/>
      <c r="B957" s="325"/>
      <c r="C957" s="205" t="s">
        <v>13</v>
      </c>
      <c r="D957" s="222">
        <f t="shared" si="564"/>
        <v>19571.599999999999</v>
      </c>
      <c r="E957" s="222">
        <v>0</v>
      </c>
      <c r="F957" s="222">
        <v>0</v>
      </c>
      <c r="G957" s="222">
        <v>19571.599999999999</v>
      </c>
      <c r="H957" s="222">
        <v>0</v>
      </c>
      <c r="I957" s="256">
        <v>0</v>
      </c>
      <c r="J957" s="222">
        <v>0</v>
      </c>
    </row>
    <row r="958" spans="1:10" ht="21.75" customHeight="1">
      <c r="A958" s="341"/>
      <c r="B958" s="325"/>
      <c r="C958" s="205" t="s">
        <v>14</v>
      </c>
      <c r="D958" s="222">
        <f t="shared" si="564"/>
        <v>19812.2</v>
      </c>
      <c r="E958" s="222">
        <v>19812.2</v>
      </c>
      <c r="F958" s="222">
        <v>0</v>
      </c>
      <c r="G958" s="222">
        <v>0</v>
      </c>
      <c r="H958" s="222">
        <v>0</v>
      </c>
      <c r="I958" s="256">
        <v>0</v>
      </c>
      <c r="J958" s="222">
        <v>0</v>
      </c>
    </row>
    <row r="959" spans="1:10" s="102" customFormat="1" ht="14.25">
      <c r="A959" s="341"/>
      <c r="B959" s="325"/>
      <c r="C959" s="206" t="s">
        <v>15</v>
      </c>
      <c r="D959" s="207">
        <f t="shared" si="564"/>
        <v>19800</v>
      </c>
      <c r="E959" s="207">
        <v>19800</v>
      </c>
      <c r="F959" s="207">
        <v>0</v>
      </c>
      <c r="G959" s="207">
        <v>0</v>
      </c>
      <c r="H959" s="207">
        <v>0</v>
      </c>
      <c r="I959" s="252">
        <v>0</v>
      </c>
      <c r="J959" s="207">
        <v>0</v>
      </c>
    </row>
    <row r="960" spans="1:10" ht="30">
      <c r="A960" s="341"/>
      <c r="B960" s="325"/>
      <c r="C960" s="205" t="s">
        <v>404</v>
      </c>
      <c r="D960" s="222">
        <f t="shared" si="564"/>
        <v>21450</v>
      </c>
      <c r="E960" s="222">
        <v>21450</v>
      </c>
      <c r="F960" s="222">
        <v>0</v>
      </c>
      <c r="G960" s="222">
        <v>0</v>
      </c>
      <c r="H960" s="222">
        <v>0</v>
      </c>
      <c r="I960" s="256">
        <v>0</v>
      </c>
      <c r="J960" s="222">
        <v>0</v>
      </c>
    </row>
    <row r="961" spans="1:10" ht="30">
      <c r="A961" s="342"/>
      <c r="B961" s="326"/>
      <c r="C961" s="205" t="s">
        <v>405</v>
      </c>
      <c r="D961" s="222">
        <f t="shared" si="564"/>
        <v>21450</v>
      </c>
      <c r="E961" s="222">
        <v>21450</v>
      </c>
      <c r="F961" s="222">
        <v>0</v>
      </c>
      <c r="G961" s="222">
        <v>0</v>
      </c>
      <c r="H961" s="222">
        <v>0</v>
      </c>
      <c r="I961" s="256">
        <v>0</v>
      </c>
      <c r="J961" s="222">
        <v>0</v>
      </c>
    </row>
    <row r="962" spans="1:10" ht="15" customHeight="1">
      <c r="A962" s="223">
        <v>15</v>
      </c>
      <c r="B962" s="321" t="s">
        <v>164</v>
      </c>
      <c r="C962" s="322"/>
      <c r="D962" s="322"/>
      <c r="E962" s="322"/>
      <c r="F962" s="322"/>
      <c r="G962" s="322"/>
      <c r="H962" s="323"/>
      <c r="I962" s="257"/>
      <c r="J962" s="224"/>
    </row>
    <row r="963" spans="1:10" ht="28.5">
      <c r="A963" s="340" t="s">
        <v>229</v>
      </c>
      <c r="B963" s="324" t="s">
        <v>228</v>
      </c>
      <c r="C963" s="206" t="s">
        <v>319</v>
      </c>
      <c r="D963" s="207">
        <f>SUM(D964:D970)</f>
        <v>6475</v>
      </c>
      <c r="E963" s="207">
        <f t="shared" ref="E963" si="604">SUM(E964:E970)</f>
        <v>3455</v>
      </c>
      <c r="F963" s="207">
        <f>SUM(F964:F970)</f>
        <v>0</v>
      </c>
      <c r="G963" s="207">
        <f>SUM(G964:G970)</f>
        <v>3020</v>
      </c>
      <c r="H963" s="222">
        <v>0</v>
      </c>
      <c r="I963" s="256">
        <v>0</v>
      </c>
      <c r="J963" s="222">
        <v>0</v>
      </c>
    </row>
    <row r="964" spans="1:10">
      <c r="A964" s="341"/>
      <c r="B964" s="325"/>
      <c r="C964" s="205" t="s">
        <v>11</v>
      </c>
      <c r="D964" s="222">
        <f>SUM(E964:G964)</f>
        <v>1170</v>
      </c>
      <c r="E964" s="222">
        <f t="shared" ref="E964:F970" si="605">E972</f>
        <v>0</v>
      </c>
      <c r="F964" s="222">
        <f t="shared" si="605"/>
        <v>0</v>
      </c>
      <c r="G964" s="222">
        <f t="shared" ref="G964:J966" si="606">G972</f>
        <v>1170</v>
      </c>
      <c r="H964" s="222">
        <f t="shared" si="606"/>
        <v>0</v>
      </c>
      <c r="I964" s="256">
        <f t="shared" ref="I964" si="607">I972</f>
        <v>0</v>
      </c>
      <c r="J964" s="222">
        <f t="shared" si="606"/>
        <v>0</v>
      </c>
    </row>
    <row r="965" spans="1:10">
      <c r="A965" s="341"/>
      <c r="B965" s="325"/>
      <c r="C965" s="205" t="s">
        <v>12</v>
      </c>
      <c r="D965" s="222">
        <f t="shared" ref="D965:D994" si="608">SUM(E965:G965)</f>
        <v>890</v>
      </c>
      <c r="E965" s="222">
        <f t="shared" si="605"/>
        <v>0</v>
      </c>
      <c r="F965" s="222">
        <f t="shared" si="605"/>
        <v>0</v>
      </c>
      <c r="G965" s="222">
        <f t="shared" si="606"/>
        <v>890</v>
      </c>
      <c r="H965" s="222">
        <f t="shared" ref="H965:J965" si="609">H973</f>
        <v>0</v>
      </c>
      <c r="I965" s="256">
        <f t="shared" ref="I965" si="610">I973</f>
        <v>0</v>
      </c>
      <c r="J965" s="222">
        <f t="shared" si="609"/>
        <v>0</v>
      </c>
    </row>
    <row r="966" spans="1:10">
      <c r="A966" s="341"/>
      <c r="B966" s="325"/>
      <c r="C966" s="205" t="s">
        <v>13</v>
      </c>
      <c r="D966" s="222">
        <f t="shared" si="608"/>
        <v>960</v>
      </c>
      <c r="E966" s="222">
        <f t="shared" si="605"/>
        <v>0</v>
      </c>
      <c r="F966" s="222">
        <f t="shared" si="605"/>
        <v>0</v>
      </c>
      <c r="G966" s="222">
        <f t="shared" si="606"/>
        <v>960</v>
      </c>
      <c r="H966" s="222">
        <f t="shared" ref="H966:J966" si="611">H974</f>
        <v>0</v>
      </c>
      <c r="I966" s="256">
        <f t="shared" ref="I966" si="612">I974</f>
        <v>0</v>
      </c>
      <c r="J966" s="222">
        <f t="shared" si="611"/>
        <v>0</v>
      </c>
    </row>
    <row r="967" spans="1:10" ht="16.5" customHeight="1">
      <c r="A967" s="341"/>
      <c r="B967" s="325"/>
      <c r="C967" s="205" t="s">
        <v>14</v>
      </c>
      <c r="D967" s="222">
        <f t="shared" si="608"/>
        <v>960</v>
      </c>
      <c r="E967" s="222">
        <f>E975</f>
        <v>960</v>
      </c>
      <c r="F967" s="222">
        <f t="shared" si="605"/>
        <v>0</v>
      </c>
      <c r="G967" s="222">
        <f>G975</f>
        <v>0</v>
      </c>
      <c r="H967" s="222">
        <f t="shared" ref="H967:J967" si="613">H975</f>
        <v>0</v>
      </c>
      <c r="I967" s="256">
        <f t="shared" ref="I967" si="614">I975</f>
        <v>0</v>
      </c>
      <c r="J967" s="222">
        <f t="shared" si="613"/>
        <v>0</v>
      </c>
    </row>
    <row r="968" spans="1:10" s="102" customFormat="1" ht="14.25">
      <c r="A968" s="341"/>
      <c r="B968" s="325"/>
      <c r="C968" s="206" t="s">
        <v>15</v>
      </c>
      <c r="D968" s="207">
        <f>SUM(E968:G968)</f>
        <v>875</v>
      </c>
      <c r="E968" s="207">
        <f>E976</f>
        <v>875</v>
      </c>
      <c r="F968" s="207">
        <f t="shared" si="605"/>
        <v>0</v>
      </c>
      <c r="G968" s="207">
        <v>0</v>
      </c>
      <c r="H968" s="207">
        <f t="shared" ref="H968:J968" si="615">H976</f>
        <v>0</v>
      </c>
      <c r="I968" s="252">
        <f t="shared" ref="I968" si="616">I976</f>
        <v>0</v>
      </c>
      <c r="J968" s="207">
        <f t="shared" si="615"/>
        <v>0</v>
      </c>
    </row>
    <row r="969" spans="1:10" ht="30">
      <c r="A969" s="341"/>
      <c r="B969" s="325"/>
      <c r="C969" s="205" t="s">
        <v>404</v>
      </c>
      <c r="D969" s="222">
        <f t="shared" si="608"/>
        <v>810</v>
      </c>
      <c r="E969" s="222">
        <f t="shared" si="605"/>
        <v>810</v>
      </c>
      <c r="F969" s="222">
        <f t="shared" si="605"/>
        <v>0</v>
      </c>
      <c r="G969" s="222">
        <v>0</v>
      </c>
      <c r="H969" s="222">
        <f t="shared" ref="H969:J969" si="617">H977</f>
        <v>0</v>
      </c>
      <c r="I969" s="256">
        <f t="shared" ref="I969" si="618">I977</f>
        <v>0</v>
      </c>
      <c r="J969" s="222">
        <f t="shared" si="617"/>
        <v>0</v>
      </c>
    </row>
    <row r="970" spans="1:10" ht="30">
      <c r="A970" s="342"/>
      <c r="B970" s="326"/>
      <c r="C970" s="205" t="s">
        <v>405</v>
      </c>
      <c r="D970" s="222">
        <f t="shared" si="608"/>
        <v>810</v>
      </c>
      <c r="E970" s="222">
        <f t="shared" si="605"/>
        <v>810</v>
      </c>
      <c r="F970" s="222">
        <f t="shared" si="605"/>
        <v>0</v>
      </c>
      <c r="G970" s="222">
        <v>0</v>
      </c>
      <c r="H970" s="222">
        <f t="shared" ref="H970:J970" si="619">H978</f>
        <v>0</v>
      </c>
      <c r="I970" s="256">
        <f t="shared" ref="I970" si="620">I978</f>
        <v>0</v>
      </c>
      <c r="J970" s="222">
        <f t="shared" si="619"/>
        <v>0</v>
      </c>
    </row>
    <row r="971" spans="1:10" ht="48" customHeight="1">
      <c r="A971" s="340" t="s">
        <v>230</v>
      </c>
      <c r="B971" s="324" t="s">
        <v>165</v>
      </c>
      <c r="C971" s="206" t="s">
        <v>319</v>
      </c>
      <c r="D971" s="207">
        <f>SUM(D972:D978)</f>
        <v>6475</v>
      </c>
      <c r="E971" s="207">
        <f t="shared" ref="E971" si="621">SUM(E972:E978)</f>
        <v>3455</v>
      </c>
      <c r="F971" s="207">
        <f>SUM(F972:F978)</f>
        <v>0</v>
      </c>
      <c r="G971" s="207">
        <f>SUM(G972:G978)</f>
        <v>3020</v>
      </c>
      <c r="H971" s="207">
        <f t="shared" ref="H971:J971" si="622">SUM(H972:H978)</f>
        <v>0</v>
      </c>
      <c r="I971" s="252">
        <f t="shared" ref="I971" si="623">SUM(I972:I978)</f>
        <v>0</v>
      </c>
      <c r="J971" s="207">
        <f t="shared" si="622"/>
        <v>0</v>
      </c>
    </row>
    <row r="972" spans="1:10" ht="48" customHeight="1">
      <c r="A972" s="341"/>
      <c r="B972" s="325"/>
      <c r="C972" s="205" t="s">
        <v>11</v>
      </c>
      <c r="D972" s="222">
        <f t="shared" si="608"/>
        <v>1170</v>
      </c>
      <c r="E972" s="222">
        <v>0</v>
      </c>
      <c r="F972" s="222">
        <v>0</v>
      </c>
      <c r="G972" s="222">
        <v>1170</v>
      </c>
      <c r="H972" s="222">
        <v>0</v>
      </c>
      <c r="I972" s="256">
        <v>0</v>
      </c>
      <c r="J972" s="222">
        <v>0</v>
      </c>
    </row>
    <row r="973" spans="1:10" ht="71.25" customHeight="1">
      <c r="A973" s="341"/>
      <c r="B973" s="325"/>
      <c r="C973" s="205" t="s">
        <v>12</v>
      </c>
      <c r="D973" s="222">
        <f t="shared" si="608"/>
        <v>890</v>
      </c>
      <c r="E973" s="222">
        <v>0</v>
      </c>
      <c r="F973" s="222">
        <v>0</v>
      </c>
      <c r="G973" s="222">
        <v>890</v>
      </c>
      <c r="H973" s="222">
        <v>0</v>
      </c>
      <c r="I973" s="256">
        <v>0</v>
      </c>
      <c r="J973" s="222">
        <v>0</v>
      </c>
    </row>
    <row r="974" spans="1:10" ht="48" customHeight="1">
      <c r="A974" s="341"/>
      <c r="B974" s="325"/>
      <c r="C974" s="205" t="s">
        <v>13</v>
      </c>
      <c r="D974" s="222">
        <f t="shared" si="608"/>
        <v>960</v>
      </c>
      <c r="E974" s="222">
        <v>0</v>
      </c>
      <c r="F974" s="222">
        <v>0</v>
      </c>
      <c r="G974" s="222">
        <v>960</v>
      </c>
      <c r="H974" s="222">
        <v>0</v>
      </c>
      <c r="I974" s="256">
        <v>0</v>
      </c>
      <c r="J974" s="222">
        <v>0</v>
      </c>
    </row>
    <row r="975" spans="1:10" ht="48" customHeight="1">
      <c r="A975" s="341"/>
      <c r="B975" s="325"/>
      <c r="C975" s="205" t="s">
        <v>14</v>
      </c>
      <c r="D975" s="222">
        <f t="shared" si="608"/>
        <v>960</v>
      </c>
      <c r="E975" s="222">
        <v>960</v>
      </c>
      <c r="F975" s="222">
        <v>0</v>
      </c>
      <c r="G975" s="222">
        <v>0</v>
      </c>
      <c r="H975" s="222">
        <v>0</v>
      </c>
      <c r="I975" s="256">
        <v>0</v>
      </c>
      <c r="J975" s="222">
        <v>0</v>
      </c>
    </row>
    <row r="976" spans="1:10" s="102" customFormat="1" ht="48" customHeight="1">
      <c r="A976" s="341"/>
      <c r="B976" s="325"/>
      <c r="C976" s="206" t="s">
        <v>15</v>
      </c>
      <c r="D976" s="207">
        <f t="shared" si="608"/>
        <v>875</v>
      </c>
      <c r="E976" s="207">
        <v>875</v>
      </c>
      <c r="F976" s="207">
        <v>0</v>
      </c>
      <c r="G976" s="207">
        <v>0</v>
      </c>
      <c r="H976" s="207">
        <v>0</v>
      </c>
      <c r="I976" s="252">
        <v>0</v>
      </c>
      <c r="J976" s="207">
        <v>0</v>
      </c>
    </row>
    <row r="977" spans="1:10" ht="48" customHeight="1">
      <c r="A977" s="341"/>
      <c r="B977" s="325"/>
      <c r="C977" s="205" t="s">
        <v>404</v>
      </c>
      <c r="D977" s="222">
        <f t="shared" si="608"/>
        <v>810</v>
      </c>
      <c r="E977" s="222">
        <v>810</v>
      </c>
      <c r="F977" s="222">
        <v>0</v>
      </c>
      <c r="G977" s="222">
        <v>0</v>
      </c>
      <c r="H977" s="222">
        <v>0</v>
      </c>
      <c r="I977" s="256">
        <v>0</v>
      </c>
      <c r="J977" s="222">
        <v>0</v>
      </c>
    </row>
    <row r="978" spans="1:10" ht="48" customHeight="1">
      <c r="A978" s="342"/>
      <c r="B978" s="326"/>
      <c r="C978" s="205" t="s">
        <v>405</v>
      </c>
      <c r="D978" s="222">
        <f t="shared" si="608"/>
        <v>810</v>
      </c>
      <c r="E978" s="222">
        <v>810</v>
      </c>
      <c r="F978" s="222">
        <v>0</v>
      </c>
      <c r="G978" s="222">
        <v>0</v>
      </c>
      <c r="H978" s="222">
        <v>0</v>
      </c>
      <c r="I978" s="256">
        <v>0</v>
      </c>
      <c r="J978" s="222">
        <v>0</v>
      </c>
    </row>
    <row r="979" spans="1:10" ht="28.5">
      <c r="A979" s="340" t="s">
        <v>231</v>
      </c>
      <c r="B979" s="324" t="s">
        <v>166</v>
      </c>
      <c r="C979" s="206" t="s">
        <v>319</v>
      </c>
      <c r="D979" s="207">
        <f>SUM(D980:D986)</f>
        <v>50</v>
      </c>
      <c r="E979" s="207">
        <f>SUM(E980:E986)</f>
        <v>0</v>
      </c>
      <c r="F979" s="207">
        <f>SUM(F980:F986)</f>
        <v>0</v>
      </c>
      <c r="G979" s="207">
        <f>SUM(G980:G986)</f>
        <v>50</v>
      </c>
      <c r="H979" s="207">
        <f t="shared" ref="H979:J979" si="624">SUM(H980:H986)</f>
        <v>0</v>
      </c>
      <c r="I979" s="252">
        <f t="shared" ref="I979" si="625">SUM(I980:I986)</f>
        <v>0</v>
      </c>
      <c r="J979" s="207">
        <f t="shared" si="624"/>
        <v>0</v>
      </c>
    </row>
    <row r="980" spans="1:10">
      <c r="A980" s="341"/>
      <c r="B980" s="325"/>
      <c r="C980" s="205" t="s">
        <v>11</v>
      </c>
      <c r="D980" s="222">
        <f t="shared" si="608"/>
        <v>50</v>
      </c>
      <c r="E980" s="222">
        <f>E988</f>
        <v>0</v>
      </c>
      <c r="F980" s="222">
        <f t="shared" ref="F980:F986" si="626">F988</f>
        <v>0</v>
      </c>
      <c r="G980" s="222">
        <f t="shared" ref="G980:J986" si="627">G988</f>
        <v>50</v>
      </c>
      <c r="H980" s="222">
        <f t="shared" si="627"/>
        <v>0</v>
      </c>
      <c r="I980" s="256">
        <f t="shared" ref="I980" si="628">I988</f>
        <v>0</v>
      </c>
      <c r="J980" s="222">
        <f t="shared" si="627"/>
        <v>0</v>
      </c>
    </row>
    <row r="981" spans="1:10">
      <c r="A981" s="341"/>
      <c r="B981" s="325"/>
      <c r="C981" s="205" t="s">
        <v>12</v>
      </c>
      <c r="D981" s="222">
        <f t="shared" si="608"/>
        <v>0</v>
      </c>
      <c r="E981" s="222">
        <f t="shared" ref="E981:E986" si="629">E989</f>
        <v>0</v>
      </c>
      <c r="F981" s="222">
        <f t="shared" si="626"/>
        <v>0</v>
      </c>
      <c r="G981" s="222">
        <f t="shared" si="627"/>
        <v>0</v>
      </c>
      <c r="H981" s="222">
        <f t="shared" ref="H981:J981" si="630">H989</f>
        <v>0</v>
      </c>
      <c r="I981" s="256">
        <f t="shared" ref="I981" si="631">I989</f>
        <v>0</v>
      </c>
      <c r="J981" s="222">
        <f t="shared" si="630"/>
        <v>0</v>
      </c>
    </row>
    <row r="982" spans="1:10">
      <c r="A982" s="341"/>
      <c r="B982" s="325"/>
      <c r="C982" s="205" t="s">
        <v>13</v>
      </c>
      <c r="D982" s="222">
        <f t="shared" si="608"/>
        <v>0</v>
      </c>
      <c r="E982" s="222">
        <f t="shared" si="629"/>
        <v>0</v>
      </c>
      <c r="F982" s="222">
        <f t="shared" si="626"/>
        <v>0</v>
      </c>
      <c r="G982" s="222">
        <f t="shared" si="627"/>
        <v>0</v>
      </c>
      <c r="H982" s="222">
        <f t="shared" ref="H982:J982" si="632">H990</f>
        <v>0</v>
      </c>
      <c r="I982" s="256">
        <f t="shared" ref="I982" si="633">I990</f>
        <v>0</v>
      </c>
      <c r="J982" s="222">
        <f t="shared" si="632"/>
        <v>0</v>
      </c>
    </row>
    <row r="983" spans="1:10">
      <c r="A983" s="341"/>
      <c r="B983" s="325"/>
      <c r="C983" s="205" t="s">
        <v>14</v>
      </c>
      <c r="D983" s="222">
        <f t="shared" si="608"/>
        <v>0</v>
      </c>
      <c r="E983" s="222">
        <f t="shared" si="629"/>
        <v>0</v>
      </c>
      <c r="F983" s="222">
        <f t="shared" si="626"/>
        <v>0</v>
      </c>
      <c r="G983" s="222">
        <f t="shared" si="627"/>
        <v>0</v>
      </c>
      <c r="H983" s="222">
        <f t="shared" ref="H983:J983" si="634">H991</f>
        <v>0</v>
      </c>
      <c r="I983" s="256">
        <f t="shared" ref="I983" si="635">I991</f>
        <v>0</v>
      </c>
      <c r="J983" s="222">
        <f t="shared" si="634"/>
        <v>0</v>
      </c>
    </row>
    <row r="984" spans="1:10">
      <c r="A984" s="341"/>
      <c r="B984" s="325"/>
      <c r="C984" s="205" t="s">
        <v>15</v>
      </c>
      <c r="D984" s="222">
        <f t="shared" si="608"/>
        <v>0</v>
      </c>
      <c r="E984" s="222">
        <f t="shared" si="629"/>
        <v>0</v>
      </c>
      <c r="F984" s="222">
        <f t="shared" si="626"/>
        <v>0</v>
      </c>
      <c r="G984" s="222">
        <f t="shared" si="627"/>
        <v>0</v>
      </c>
      <c r="H984" s="222">
        <f t="shared" ref="H984:J984" si="636">H992</f>
        <v>0</v>
      </c>
      <c r="I984" s="256">
        <f t="shared" ref="I984" si="637">I992</f>
        <v>0</v>
      </c>
      <c r="J984" s="222">
        <f t="shared" si="636"/>
        <v>0</v>
      </c>
    </row>
    <row r="985" spans="1:10" ht="30">
      <c r="A985" s="341"/>
      <c r="B985" s="325"/>
      <c r="C985" s="205" t="s">
        <v>404</v>
      </c>
      <c r="D985" s="222">
        <f t="shared" si="608"/>
        <v>0</v>
      </c>
      <c r="E985" s="222">
        <f t="shared" si="629"/>
        <v>0</v>
      </c>
      <c r="F985" s="222">
        <f t="shared" si="626"/>
        <v>0</v>
      </c>
      <c r="G985" s="222">
        <f t="shared" si="627"/>
        <v>0</v>
      </c>
      <c r="H985" s="222">
        <f t="shared" ref="H985:J985" si="638">H993</f>
        <v>0</v>
      </c>
      <c r="I985" s="256">
        <f t="shared" ref="I985" si="639">I993</f>
        <v>0</v>
      </c>
      <c r="J985" s="222">
        <f t="shared" si="638"/>
        <v>0</v>
      </c>
    </row>
    <row r="986" spans="1:10" ht="30">
      <c r="A986" s="342"/>
      <c r="B986" s="326"/>
      <c r="C986" s="205" t="s">
        <v>405</v>
      </c>
      <c r="D986" s="222">
        <f t="shared" si="608"/>
        <v>0</v>
      </c>
      <c r="E986" s="222">
        <f t="shared" si="629"/>
        <v>0</v>
      </c>
      <c r="F986" s="222">
        <f t="shared" si="626"/>
        <v>0</v>
      </c>
      <c r="G986" s="222">
        <f t="shared" si="627"/>
        <v>0</v>
      </c>
      <c r="H986" s="222">
        <f t="shared" ref="H986:J986" si="640">H994</f>
        <v>0</v>
      </c>
      <c r="I986" s="256">
        <f t="shared" ref="I986" si="641">I994</f>
        <v>0</v>
      </c>
      <c r="J986" s="222">
        <f t="shared" si="640"/>
        <v>0</v>
      </c>
    </row>
    <row r="987" spans="1:10" ht="28.5">
      <c r="A987" s="340" t="s">
        <v>167</v>
      </c>
      <c r="B987" s="324" t="s">
        <v>168</v>
      </c>
      <c r="C987" s="206" t="s">
        <v>319</v>
      </c>
      <c r="D987" s="207">
        <f>SUM(D988:D994)</f>
        <v>50</v>
      </c>
      <c r="E987" s="207">
        <f t="shared" ref="E987" si="642">SUM(E988:E994)</f>
        <v>0</v>
      </c>
      <c r="F987" s="207">
        <f>SUM(F988:F994)</f>
        <v>0</v>
      </c>
      <c r="G987" s="207">
        <f>SUM(G988:G994)</f>
        <v>50</v>
      </c>
      <c r="H987" s="207">
        <f t="shared" ref="H987:J987" si="643">SUM(H988:H994)</f>
        <v>0</v>
      </c>
      <c r="I987" s="252">
        <f t="shared" ref="I987" si="644">SUM(I988:I994)</f>
        <v>0</v>
      </c>
      <c r="J987" s="207">
        <f t="shared" si="643"/>
        <v>0</v>
      </c>
    </row>
    <row r="988" spans="1:10">
      <c r="A988" s="341"/>
      <c r="B988" s="325"/>
      <c r="C988" s="205" t="s">
        <v>11</v>
      </c>
      <c r="D988" s="222">
        <f t="shared" si="608"/>
        <v>50</v>
      </c>
      <c r="E988" s="222">
        <v>0</v>
      </c>
      <c r="F988" s="222">
        <v>0</v>
      </c>
      <c r="G988" s="222">
        <v>50</v>
      </c>
      <c r="H988" s="222">
        <v>0</v>
      </c>
      <c r="I988" s="256">
        <v>0</v>
      </c>
      <c r="J988" s="222">
        <v>0</v>
      </c>
    </row>
    <row r="989" spans="1:10">
      <c r="A989" s="341"/>
      <c r="B989" s="325"/>
      <c r="C989" s="205" t="s">
        <v>12</v>
      </c>
      <c r="D989" s="222">
        <f t="shared" si="608"/>
        <v>0</v>
      </c>
      <c r="E989" s="222">
        <v>0</v>
      </c>
      <c r="F989" s="222">
        <v>0</v>
      </c>
      <c r="G989" s="222">
        <v>0</v>
      </c>
      <c r="H989" s="222">
        <v>0</v>
      </c>
      <c r="I989" s="256">
        <v>0</v>
      </c>
      <c r="J989" s="222">
        <v>0</v>
      </c>
    </row>
    <row r="990" spans="1:10">
      <c r="A990" s="341"/>
      <c r="B990" s="325"/>
      <c r="C990" s="205" t="s">
        <v>13</v>
      </c>
      <c r="D990" s="222">
        <f t="shared" si="608"/>
        <v>0</v>
      </c>
      <c r="E990" s="222">
        <v>0</v>
      </c>
      <c r="F990" s="222">
        <v>0</v>
      </c>
      <c r="G990" s="222">
        <v>0</v>
      </c>
      <c r="H990" s="222">
        <v>0</v>
      </c>
      <c r="I990" s="256">
        <v>0</v>
      </c>
      <c r="J990" s="222">
        <v>0</v>
      </c>
    </row>
    <row r="991" spans="1:10">
      <c r="A991" s="341"/>
      <c r="B991" s="325"/>
      <c r="C991" s="205" t="s">
        <v>14</v>
      </c>
      <c r="D991" s="222">
        <f t="shared" si="608"/>
        <v>0</v>
      </c>
      <c r="E991" s="222">
        <v>0</v>
      </c>
      <c r="F991" s="222">
        <v>0</v>
      </c>
      <c r="G991" s="222">
        <v>0</v>
      </c>
      <c r="H991" s="222">
        <v>0</v>
      </c>
      <c r="I991" s="256">
        <v>0</v>
      </c>
      <c r="J991" s="222">
        <v>0</v>
      </c>
    </row>
    <row r="992" spans="1:10" s="102" customFormat="1" ht="14.25">
      <c r="A992" s="341"/>
      <c r="B992" s="325"/>
      <c r="C992" s="206" t="s">
        <v>15</v>
      </c>
      <c r="D992" s="207">
        <f t="shared" si="608"/>
        <v>0</v>
      </c>
      <c r="E992" s="207">
        <v>0</v>
      </c>
      <c r="F992" s="207">
        <v>0</v>
      </c>
      <c r="G992" s="207">
        <v>0</v>
      </c>
      <c r="H992" s="207">
        <v>0</v>
      </c>
      <c r="I992" s="252">
        <v>0</v>
      </c>
      <c r="J992" s="207">
        <v>0</v>
      </c>
    </row>
    <row r="993" spans="1:10" ht="30">
      <c r="A993" s="341"/>
      <c r="B993" s="325"/>
      <c r="C993" s="205" t="s">
        <v>404</v>
      </c>
      <c r="D993" s="222">
        <f t="shared" si="608"/>
        <v>0</v>
      </c>
      <c r="E993" s="222">
        <v>0</v>
      </c>
      <c r="F993" s="222">
        <v>0</v>
      </c>
      <c r="G993" s="222">
        <v>0</v>
      </c>
      <c r="H993" s="222">
        <v>0</v>
      </c>
      <c r="I993" s="256">
        <v>0</v>
      </c>
      <c r="J993" s="222">
        <v>0</v>
      </c>
    </row>
    <row r="994" spans="1:10" ht="30">
      <c r="A994" s="342"/>
      <c r="B994" s="326"/>
      <c r="C994" s="205" t="s">
        <v>405</v>
      </c>
      <c r="D994" s="222">
        <f t="shared" si="608"/>
        <v>0</v>
      </c>
      <c r="E994" s="222">
        <v>0</v>
      </c>
      <c r="F994" s="222">
        <v>0</v>
      </c>
      <c r="G994" s="222">
        <v>0</v>
      </c>
      <c r="H994" s="222">
        <v>0</v>
      </c>
      <c r="I994" s="256">
        <v>0</v>
      </c>
      <c r="J994" s="222">
        <v>0</v>
      </c>
    </row>
    <row r="995" spans="1:10">
      <c r="A995" s="353" t="s">
        <v>874</v>
      </c>
      <c r="B995" s="354"/>
      <c r="C995" s="354"/>
      <c r="D995" s="354"/>
      <c r="E995" s="354"/>
      <c r="F995" s="354"/>
      <c r="G995" s="354"/>
      <c r="H995" s="354"/>
      <c r="I995" s="354"/>
      <c r="J995" s="355"/>
    </row>
    <row r="996" spans="1:10" ht="28.5">
      <c r="A996" s="340" t="s">
        <v>171</v>
      </c>
      <c r="B996" s="324" t="s">
        <v>876</v>
      </c>
      <c r="C996" s="206" t="s">
        <v>319</v>
      </c>
      <c r="D996" s="207">
        <f>SUM(D997:D1003)</f>
        <v>2756.8199999999997</v>
      </c>
      <c r="E996" s="207">
        <f>SUM(E997:E1003)</f>
        <v>2756.8199999999997</v>
      </c>
      <c r="F996" s="207">
        <f>SUM(F997:F1003)</f>
        <v>0</v>
      </c>
      <c r="G996" s="207">
        <f>SUM(G997:G1003)</f>
        <v>0</v>
      </c>
      <c r="H996" s="207">
        <f t="shared" ref="H996:J996" si="645">SUM(H997:H1003)</f>
        <v>0</v>
      </c>
      <c r="I996" s="252">
        <f t="shared" ref="I996" si="646">SUM(I997:I1003)</f>
        <v>0</v>
      </c>
      <c r="J996" s="207">
        <f t="shared" si="645"/>
        <v>0</v>
      </c>
    </row>
    <row r="997" spans="1:10">
      <c r="A997" s="319"/>
      <c r="B997" s="338"/>
      <c r="C997" s="205" t="s">
        <v>11</v>
      </c>
      <c r="D997" s="222">
        <f t="shared" ref="D997:D1003" si="647">SUM(E997:G997)</f>
        <v>0</v>
      </c>
      <c r="E997" s="222">
        <f>E1005</f>
        <v>0</v>
      </c>
      <c r="F997" s="222">
        <f t="shared" ref="F997:J1002" si="648">F1005</f>
        <v>0</v>
      </c>
      <c r="G997" s="222">
        <f t="shared" si="648"/>
        <v>0</v>
      </c>
      <c r="H997" s="222">
        <f t="shared" si="648"/>
        <v>0</v>
      </c>
      <c r="I997" s="256">
        <f t="shared" ref="I997" si="649">I1005</f>
        <v>0</v>
      </c>
      <c r="J997" s="222">
        <f t="shared" si="648"/>
        <v>0</v>
      </c>
    </row>
    <row r="998" spans="1:10">
      <c r="A998" s="319"/>
      <c r="B998" s="338"/>
      <c r="C998" s="205" t="s">
        <v>12</v>
      </c>
      <c r="D998" s="222">
        <f t="shared" si="647"/>
        <v>0</v>
      </c>
      <c r="E998" s="222">
        <f t="shared" ref="E998:E1000" si="650">E1006</f>
        <v>0</v>
      </c>
      <c r="F998" s="222">
        <f t="shared" si="648"/>
        <v>0</v>
      </c>
      <c r="G998" s="222">
        <f t="shared" si="648"/>
        <v>0</v>
      </c>
      <c r="H998" s="222">
        <f t="shared" si="648"/>
        <v>0</v>
      </c>
      <c r="I998" s="256">
        <f t="shared" ref="I998" si="651">I1006</f>
        <v>0</v>
      </c>
      <c r="J998" s="222">
        <f t="shared" si="648"/>
        <v>0</v>
      </c>
    </row>
    <row r="999" spans="1:10">
      <c r="A999" s="319"/>
      <c r="B999" s="338"/>
      <c r="C999" s="205" t="s">
        <v>13</v>
      </c>
      <c r="D999" s="222">
        <f t="shared" si="647"/>
        <v>0</v>
      </c>
      <c r="E999" s="222">
        <f t="shared" si="650"/>
        <v>0</v>
      </c>
      <c r="F999" s="222">
        <f t="shared" si="648"/>
        <v>0</v>
      </c>
      <c r="G999" s="222">
        <f t="shared" si="648"/>
        <v>0</v>
      </c>
      <c r="H999" s="222">
        <f t="shared" si="648"/>
        <v>0</v>
      </c>
      <c r="I999" s="256">
        <f t="shared" ref="I999" si="652">I1007</f>
        <v>0</v>
      </c>
      <c r="J999" s="222">
        <f t="shared" si="648"/>
        <v>0</v>
      </c>
    </row>
    <row r="1000" spans="1:10">
      <c r="A1000" s="319"/>
      <c r="B1000" s="338"/>
      <c r="C1000" s="205" t="s">
        <v>14</v>
      </c>
      <c r="D1000" s="222">
        <f t="shared" si="647"/>
        <v>300</v>
      </c>
      <c r="E1000" s="222">
        <f t="shared" si="650"/>
        <v>300</v>
      </c>
      <c r="F1000" s="222">
        <f t="shared" si="648"/>
        <v>0</v>
      </c>
      <c r="G1000" s="222">
        <f t="shared" si="648"/>
        <v>0</v>
      </c>
      <c r="H1000" s="222">
        <f t="shared" si="648"/>
        <v>0</v>
      </c>
      <c r="I1000" s="256">
        <f t="shared" ref="I1000" si="653">I1008</f>
        <v>0</v>
      </c>
      <c r="J1000" s="222">
        <f t="shared" si="648"/>
        <v>0</v>
      </c>
    </row>
    <row r="1001" spans="1:10" s="102" customFormat="1" ht="14.25">
      <c r="A1001" s="319"/>
      <c r="B1001" s="338"/>
      <c r="C1001" s="206" t="s">
        <v>15</v>
      </c>
      <c r="D1001" s="207">
        <f t="shared" si="647"/>
        <v>944.81999999999994</v>
      </c>
      <c r="E1001" s="207">
        <f>E1009+E1017</f>
        <v>944.81999999999994</v>
      </c>
      <c r="F1001" s="207">
        <f t="shared" si="648"/>
        <v>0</v>
      </c>
      <c r="G1001" s="207">
        <f t="shared" si="648"/>
        <v>0</v>
      </c>
      <c r="H1001" s="207">
        <f>H1009+H1017</f>
        <v>0</v>
      </c>
      <c r="I1001" s="252">
        <f t="shared" ref="I1001" si="654">I1009</f>
        <v>0</v>
      </c>
      <c r="J1001" s="207">
        <f t="shared" si="648"/>
        <v>0</v>
      </c>
    </row>
    <row r="1002" spans="1:10" ht="30">
      <c r="A1002" s="319"/>
      <c r="B1002" s="338"/>
      <c r="C1002" s="205" t="s">
        <v>404</v>
      </c>
      <c r="D1002" s="222">
        <f t="shared" si="647"/>
        <v>756</v>
      </c>
      <c r="E1002" s="222">
        <f>E1010+E1018</f>
        <v>756</v>
      </c>
      <c r="F1002" s="222">
        <f t="shared" si="648"/>
        <v>0</v>
      </c>
      <c r="G1002" s="222">
        <f t="shared" si="648"/>
        <v>0</v>
      </c>
      <c r="H1002" s="222">
        <f t="shared" si="648"/>
        <v>0</v>
      </c>
      <c r="I1002" s="256">
        <f t="shared" ref="I1002" si="655">I1010</f>
        <v>0</v>
      </c>
      <c r="J1002" s="222">
        <f t="shared" si="648"/>
        <v>0</v>
      </c>
    </row>
    <row r="1003" spans="1:10" ht="30">
      <c r="A1003" s="320"/>
      <c r="B1003" s="339"/>
      <c r="C1003" s="205" t="s">
        <v>405</v>
      </c>
      <c r="D1003" s="222">
        <f t="shared" si="647"/>
        <v>756</v>
      </c>
      <c r="E1003" s="222">
        <f>E1011+E1019</f>
        <v>756</v>
      </c>
      <c r="F1003" s="222">
        <f>F1011</f>
        <v>0</v>
      </c>
      <c r="G1003" s="222">
        <f>G1011</f>
        <v>0</v>
      </c>
      <c r="H1003" s="222">
        <f>H1011</f>
        <v>0</v>
      </c>
      <c r="I1003" s="256">
        <f>I1011</f>
        <v>0</v>
      </c>
      <c r="J1003" s="222">
        <f>J1011</f>
        <v>0</v>
      </c>
    </row>
    <row r="1004" spans="1:10" ht="28.5">
      <c r="A1004" s="340" t="s">
        <v>172</v>
      </c>
      <c r="B1004" s="324" t="s">
        <v>875</v>
      </c>
      <c r="C1004" s="206" t="s">
        <v>319</v>
      </c>
      <c r="D1004" s="207">
        <f t="shared" ref="D1004:J1004" si="656">SUM(D1005:D1011)</f>
        <v>1334.4599999999998</v>
      </c>
      <c r="E1004" s="207">
        <f t="shared" si="656"/>
        <v>1334.4599999999998</v>
      </c>
      <c r="F1004" s="207">
        <f t="shared" si="656"/>
        <v>0</v>
      </c>
      <c r="G1004" s="207">
        <f t="shared" si="656"/>
        <v>0</v>
      </c>
      <c r="H1004" s="207">
        <f t="shared" si="656"/>
        <v>0</v>
      </c>
      <c r="I1004" s="252">
        <f t="shared" ref="I1004" si="657">SUM(I1005:I1011)</f>
        <v>0</v>
      </c>
      <c r="J1004" s="207">
        <f t="shared" si="656"/>
        <v>0</v>
      </c>
    </row>
    <row r="1005" spans="1:10">
      <c r="A1005" s="319"/>
      <c r="B1005" s="338"/>
      <c r="C1005" s="205" t="s">
        <v>11</v>
      </c>
      <c r="D1005" s="222">
        <f t="shared" ref="D1005:D1011" si="658">SUM(E1005:G1005)</f>
        <v>0</v>
      </c>
      <c r="E1005" s="222">
        <v>0</v>
      </c>
      <c r="F1005" s="222">
        <v>0</v>
      </c>
      <c r="G1005" s="222">
        <v>0</v>
      </c>
      <c r="H1005" s="222">
        <v>0</v>
      </c>
      <c r="I1005" s="256">
        <v>0</v>
      </c>
      <c r="J1005" s="222">
        <v>0</v>
      </c>
    </row>
    <row r="1006" spans="1:10">
      <c r="A1006" s="319"/>
      <c r="B1006" s="338"/>
      <c r="C1006" s="205" t="s">
        <v>12</v>
      </c>
      <c r="D1006" s="222">
        <f t="shared" si="658"/>
        <v>0</v>
      </c>
      <c r="E1006" s="222">
        <v>0</v>
      </c>
      <c r="F1006" s="222">
        <v>0</v>
      </c>
      <c r="G1006" s="222">
        <v>0</v>
      </c>
      <c r="H1006" s="222">
        <v>0</v>
      </c>
      <c r="I1006" s="256">
        <v>0</v>
      </c>
      <c r="J1006" s="222">
        <v>0</v>
      </c>
    </row>
    <row r="1007" spans="1:10">
      <c r="A1007" s="319"/>
      <c r="B1007" s="338"/>
      <c r="C1007" s="205" t="s">
        <v>13</v>
      </c>
      <c r="D1007" s="222">
        <f t="shared" si="658"/>
        <v>0</v>
      </c>
      <c r="E1007" s="222">
        <v>0</v>
      </c>
      <c r="F1007" s="222">
        <v>0</v>
      </c>
      <c r="G1007" s="222">
        <v>0</v>
      </c>
      <c r="H1007" s="222">
        <v>0</v>
      </c>
      <c r="I1007" s="256">
        <v>0</v>
      </c>
      <c r="J1007" s="222">
        <v>0</v>
      </c>
    </row>
    <row r="1008" spans="1:10">
      <c r="A1008" s="319"/>
      <c r="B1008" s="338"/>
      <c r="C1008" s="205" t="s">
        <v>14</v>
      </c>
      <c r="D1008" s="222">
        <f>SUM(E1008:G1008)</f>
        <v>300</v>
      </c>
      <c r="E1008" s="222">
        <v>300</v>
      </c>
      <c r="F1008" s="222">
        <v>0</v>
      </c>
      <c r="G1008" s="222">
        <v>0</v>
      </c>
      <c r="H1008" s="222">
        <v>0</v>
      </c>
      <c r="I1008" s="256">
        <v>0</v>
      </c>
      <c r="J1008" s="222">
        <v>0</v>
      </c>
    </row>
    <row r="1009" spans="1:10" s="102" customFormat="1" ht="14.25">
      <c r="A1009" s="319"/>
      <c r="B1009" s="338"/>
      <c r="C1009" s="206" t="s">
        <v>15</v>
      </c>
      <c r="D1009" s="207">
        <f>SUM(E1009:G1009)</f>
        <v>344.82</v>
      </c>
      <c r="E1009" s="207">
        <v>344.82</v>
      </c>
      <c r="F1009" s="207">
        <v>0</v>
      </c>
      <c r="G1009" s="207">
        <v>0</v>
      </c>
      <c r="H1009" s="207">
        <v>0</v>
      </c>
      <c r="I1009" s="252">
        <v>0</v>
      </c>
      <c r="J1009" s="207">
        <v>0</v>
      </c>
    </row>
    <row r="1010" spans="1:10" ht="30">
      <c r="A1010" s="319"/>
      <c r="B1010" s="338"/>
      <c r="C1010" s="205" t="s">
        <v>404</v>
      </c>
      <c r="D1010" s="222">
        <f t="shared" si="658"/>
        <v>344.82</v>
      </c>
      <c r="E1010" s="222">
        <v>344.82</v>
      </c>
      <c r="F1010" s="222">
        <v>0</v>
      </c>
      <c r="G1010" s="222">
        <v>0</v>
      </c>
      <c r="H1010" s="222">
        <v>0</v>
      </c>
      <c r="I1010" s="256">
        <v>0</v>
      </c>
      <c r="J1010" s="222">
        <v>0</v>
      </c>
    </row>
    <row r="1011" spans="1:10" ht="30">
      <c r="A1011" s="320"/>
      <c r="B1011" s="339"/>
      <c r="C1011" s="205" t="s">
        <v>405</v>
      </c>
      <c r="D1011" s="222">
        <f t="shared" si="658"/>
        <v>344.82</v>
      </c>
      <c r="E1011" s="222">
        <v>344.82</v>
      </c>
      <c r="F1011" s="222">
        <v>0</v>
      </c>
      <c r="G1011" s="222">
        <v>0</v>
      </c>
      <c r="H1011" s="222">
        <v>0</v>
      </c>
      <c r="I1011" s="256">
        <v>0</v>
      </c>
      <c r="J1011" s="222">
        <v>0</v>
      </c>
    </row>
    <row r="1012" spans="1:10" ht="28.5">
      <c r="A1012" s="340" t="s">
        <v>941</v>
      </c>
      <c r="B1012" s="324" t="s">
        <v>940</v>
      </c>
      <c r="C1012" s="206" t="s">
        <v>319</v>
      </c>
      <c r="D1012" s="207">
        <f t="shared" ref="D1012:J1012" si="659">SUM(D1013:D1019)</f>
        <v>1722.3600000000001</v>
      </c>
      <c r="E1012" s="207">
        <f t="shared" si="659"/>
        <v>1722.3600000000001</v>
      </c>
      <c r="F1012" s="207">
        <f t="shared" si="659"/>
        <v>0</v>
      </c>
      <c r="G1012" s="207">
        <f t="shared" si="659"/>
        <v>0</v>
      </c>
      <c r="H1012" s="207">
        <f t="shared" si="659"/>
        <v>0</v>
      </c>
      <c r="I1012" s="252">
        <f t="shared" ref="I1012" si="660">SUM(I1013:I1019)</f>
        <v>0</v>
      </c>
      <c r="J1012" s="207">
        <f t="shared" si="659"/>
        <v>0</v>
      </c>
    </row>
    <row r="1013" spans="1:10">
      <c r="A1013" s="319"/>
      <c r="B1013" s="338"/>
      <c r="C1013" s="205" t="s">
        <v>11</v>
      </c>
      <c r="D1013" s="222">
        <f t="shared" ref="D1013:D1015" si="661">SUM(E1013:G1013)</f>
        <v>0</v>
      </c>
      <c r="E1013" s="222">
        <v>0</v>
      </c>
      <c r="F1013" s="222">
        <v>0</v>
      </c>
      <c r="G1013" s="222">
        <v>0</v>
      </c>
      <c r="H1013" s="222">
        <v>0</v>
      </c>
      <c r="I1013" s="256">
        <v>0</v>
      </c>
      <c r="J1013" s="222">
        <v>0</v>
      </c>
    </row>
    <row r="1014" spans="1:10">
      <c r="A1014" s="319"/>
      <c r="B1014" s="338"/>
      <c r="C1014" s="205" t="s">
        <v>12</v>
      </c>
      <c r="D1014" s="222">
        <f t="shared" si="661"/>
        <v>0</v>
      </c>
      <c r="E1014" s="222">
        <v>0</v>
      </c>
      <c r="F1014" s="222">
        <v>0</v>
      </c>
      <c r="G1014" s="222">
        <v>0</v>
      </c>
      <c r="H1014" s="222">
        <v>0</v>
      </c>
      <c r="I1014" s="256">
        <v>0</v>
      </c>
      <c r="J1014" s="222">
        <v>0</v>
      </c>
    </row>
    <row r="1015" spans="1:10">
      <c r="A1015" s="319"/>
      <c r="B1015" s="338"/>
      <c r="C1015" s="205" t="s">
        <v>13</v>
      </c>
      <c r="D1015" s="222">
        <f t="shared" si="661"/>
        <v>0</v>
      </c>
      <c r="E1015" s="222">
        <v>0</v>
      </c>
      <c r="F1015" s="222">
        <v>0</v>
      </c>
      <c r="G1015" s="222">
        <v>0</v>
      </c>
      <c r="H1015" s="222">
        <v>0</v>
      </c>
      <c r="I1015" s="256">
        <v>0</v>
      </c>
      <c r="J1015" s="222">
        <v>0</v>
      </c>
    </row>
    <row r="1016" spans="1:10">
      <c r="A1016" s="319"/>
      <c r="B1016" s="338"/>
      <c r="C1016" s="205" t="s">
        <v>14</v>
      </c>
      <c r="D1016" s="222">
        <f>SUM(E1016:G1016)</f>
        <v>300</v>
      </c>
      <c r="E1016" s="222">
        <v>300</v>
      </c>
      <c r="F1016" s="222">
        <v>0</v>
      </c>
      <c r="G1016" s="222">
        <v>0</v>
      </c>
      <c r="H1016" s="222">
        <v>0</v>
      </c>
      <c r="I1016" s="256">
        <v>0</v>
      </c>
      <c r="J1016" s="222">
        <v>0</v>
      </c>
    </row>
    <row r="1017" spans="1:10" s="102" customFormat="1" ht="14.25">
      <c r="A1017" s="319"/>
      <c r="B1017" s="338"/>
      <c r="C1017" s="206" t="s">
        <v>15</v>
      </c>
      <c r="D1017" s="207">
        <f t="shared" ref="D1017:D1019" si="662">SUM(E1017:G1017)</f>
        <v>600</v>
      </c>
      <c r="E1017" s="207">
        <v>600</v>
      </c>
      <c r="F1017" s="207">
        <v>0</v>
      </c>
      <c r="G1017" s="207">
        <v>0</v>
      </c>
      <c r="H1017" s="207">
        <v>0</v>
      </c>
      <c r="I1017" s="252">
        <v>0</v>
      </c>
      <c r="J1017" s="207">
        <v>0</v>
      </c>
    </row>
    <row r="1018" spans="1:10" ht="30">
      <c r="A1018" s="319"/>
      <c r="B1018" s="338"/>
      <c r="C1018" s="205" t="s">
        <v>404</v>
      </c>
      <c r="D1018" s="222">
        <f t="shared" si="662"/>
        <v>411.18</v>
      </c>
      <c r="E1018" s="222">
        <v>411.18</v>
      </c>
      <c r="F1018" s="222">
        <v>0</v>
      </c>
      <c r="G1018" s="222">
        <v>0</v>
      </c>
      <c r="H1018" s="222">
        <v>0</v>
      </c>
      <c r="I1018" s="256">
        <v>0</v>
      </c>
      <c r="J1018" s="222">
        <v>0</v>
      </c>
    </row>
    <row r="1019" spans="1:10" ht="30">
      <c r="A1019" s="320"/>
      <c r="B1019" s="339"/>
      <c r="C1019" s="205" t="s">
        <v>405</v>
      </c>
      <c r="D1019" s="222">
        <f t="shared" si="662"/>
        <v>411.18</v>
      </c>
      <c r="E1019" s="222">
        <v>411.18</v>
      </c>
      <c r="F1019" s="222">
        <v>0</v>
      </c>
      <c r="G1019" s="222">
        <v>0</v>
      </c>
      <c r="H1019" s="222">
        <v>0</v>
      </c>
      <c r="I1019" s="256">
        <v>0</v>
      </c>
      <c r="J1019" s="222">
        <v>0</v>
      </c>
    </row>
    <row r="1020" spans="1:10" s="119" customFormat="1" hidden="1">
      <c r="A1020" s="340" t="s">
        <v>952</v>
      </c>
      <c r="B1020" s="330" t="s">
        <v>949</v>
      </c>
      <c r="C1020" s="147" t="s">
        <v>319</v>
      </c>
      <c r="D1020" s="94">
        <f>SUM(D1021:D1027)</f>
        <v>0</v>
      </c>
      <c r="E1020" s="94">
        <f>SUM(E1021:E1027)</f>
        <v>0</v>
      </c>
      <c r="F1020" s="94">
        <f t="shared" ref="F1020:J1020" si="663">SUM(F1021:F1027)</f>
        <v>0</v>
      </c>
      <c r="G1020" s="94">
        <f t="shared" si="663"/>
        <v>0</v>
      </c>
      <c r="H1020" s="94">
        <f t="shared" si="663"/>
        <v>0</v>
      </c>
      <c r="I1020" s="94">
        <f t="shared" ref="I1020" si="664">SUM(I1021:I1027)</f>
        <v>0</v>
      </c>
      <c r="J1020" s="94">
        <f t="shared" si="663"/>
        <v>0</v>
      </c>
    </row>
    <row r="1021" spans="1:10" s="104" customFormat="1" hidden="1">
      <c r="A1021" s="341"/>
      <c r="B1021" s="331"/>
      <c r="C1021" s="147" t="s">
        <v>11</v>
      </c>
      <c r="D1021" s="94">
        <f t="shared" ref="D1021:D1025" si="665">SUM(E1021:J1021)</f>
        <v>0</v>
      </c>
      <c r="E1021" s="94">
        <f>SUM(F1021:J1021)</f>
        <v>0</v>
      </c>
      <c r="F1021" s="94">
        <v>0</v>
      </c>
      <c r="G1021" s="94">
        <v>0</v>
      </c>
      <c r="H1021" s="94">
        <v>0</v>
      </c>
      <c r="I1021" s="94">
        <v>0</v>
      </c>
      <c r="J1021" s="94">
        <v>0</v>
      </c>
    </row>
    <row r="1022" spans="1:10" s="104" customFormat="1" ht="22.5" hidden="1" customHeight="1">
      <c r="A1022" s="341"/>
      <c r="B1022" s="331"/>
      <c r="C1022" s="147" t="s">
        <v>12</v>
      </c>
      <c r="D1022" s="94">
        <f t="shared" si="665"/>
        <v>0</v>
      </c>
      <c r="E1022" s="94">
        <f>SUM(F1022:J1022)</f>
        <v>0</v>
      </c>
      <c r="F1022" s="94">
        <v>0</v>
      </c>
      <c r="G1022" s="94">
        <v>0</v>
      </c>
      <c r="H1022" s="94">
        <v>0</v>
      </c>
      <c r="I1022" s="94">
        <v>0</v>
      </c>
      <c r="J1022" s="94">
        <v>0</v>
      </c>
    </row>
    <row r="1023" spans="1:10" s="104" customFormat="1" ht="26.25" hidden="1" customHeight="1">
      <c r="A1023" s="341"/>
      <c r="B1023" s="331"/>
      <c r="C1023" s="147" t="s">
        <v>13</v>
      </c>
      <c r="D1023" s="94">
        <f t="shared" si="665"/>
        <v>0</v>
      </c>
      <c r="E1023" s="94">
        <f>SUM(F1023:J1023)</f>
        <v>0</v>
      </c>
      <c r="F1023" s="94">
        <v>0</v>
      </c>
      <c r="G1023" s="94">
        <v>0</v>
      </c>
      <c r="H1023" s="94">
        <v>0</v>
      </c>
      <c r="I1023" s="94">
        <v>0</v>
      </c>
      <c r="J1023" s="94">
        <v>0</v>
      </c>
    </row>
    <row r="1024" spans="1:10" s="104" customFormat="1" ht="24.75" hidden="1" customHeight="1">
      <c r="A1024" s="341"/>
      <c r="B1024" s="331"/>
      <c r="C1024" s="147" t="s">
        <v>14</v>
      </c>
      <c r="D1024" s="94">
        <v>0</v>
      </c>
      <c r="E1024" s="94">
        <v>0</v>
      </c>
      <c r="F1024" s="94">
        <v>0</v>
      </c>
      <c r="G1024" s="94">
        <v>0</v>
      </c>
      <c r="H1024" s="94">
        <v>0</v>
      </c>
      <c r="I1024" s="94">
        <v>0</v>
      </c>
      <c r="J1024" s="94">
        <v>0</v>
      </c>
    </row>
    <row r="1025" spans="1:10" s="104" customFormat="1" ht="21" hidden="1" customHeight="1">
      <c r="A1025" s="341"/>
      <c r="B1025" s="331"/>
      <c r="C1025" s="146" t="s">
        <v>15</v>
      </c>
      <c r="D1025" s="129">
        <f t="shared" si="665"/>
        <v>0</v>
      </c>
      <c r="E1025" s="95">
        <v>0</v>
      </c>
      <c r="F1025" s="95">
        <v>0</v>
      </c>
      <c r="G1025" s="95"/>
      <c r="H1025" s="95">
        <v>0</v>
      </c>
      <c r="I1025" s="95">
        <v>0</v>
      </c>
      <c r="J1025" s="95">
        <v>0</v>
      </c>
    </row>
    <row r="1026" spans="1:10" s="104" customFormat="1" ht="52.5" hidden="1" customHeight="1">
      <c r="A1026" s="341"/>
      <c r="B1026" s="331"/>
      <c r="C1026" s="205" t="s">
        <v>404</v>
      </c>
      <c r="D1026" s="96">
        <v>0</v>
      </c>
      <c r="E1026" s="94">
        <v>0</v>
      </c>
      <c r="F1026" s="94">
        <v>0</v>
      </c>
      <c r="G1026" s="94">
        <v>0</v>
      </c>
      <c r="H1026" s="94">
        <v>0</v>
      </c>
      <c r="I1026" s="94">
        <v>0</v>
      </c>
      <c r="J1026" s="94">
        <v>0</v>
      </c>
    </row>
    <row r="1027" spans="1:10" s="108" customFormat="1" ht="30" hidden="1">
      <c r="A1027" s="342"/>
      <c r="B1027" s="332"/>
      <c r="C1027" s="205" t="s">
        <v>405</v>
      </c>
      <c r="D1027" s="96">
        <v>0</v>
      </c>
      <c r="E1027" s="94">
        <v>0</v>
      </c>
      <c r="F1027" s="94">
        <v>0</v>
      </c>
      <c r="G1027" s="94">
        <v>0</v>
      </c>
      <c r="H1027" s="94">
        <v>0</v>
      </c>
      <c r="I1027" s="94">
        <v>0</v>
      </c>
      <c r="J1027" s="94">
        <v>0</v>
      </c>
    </row>
    <row r="1028" spans="1:10">
      <c r="A1028" s="216"/>
      <c r="B1028" s="238"/>
      <c r="C1028" s="205"/>
      <c r="D1028" s="222"/>
      <c r="E1028" s="222"/>
      <c r="F1028" s="222"/>
      <c r="G1028" s="222"/>
      <c r="H1028" s="222"/>
      <c r="I1028" s="256"/>
      <c r="J1028" s="222"/>
    </row>
    <row r="1029" spans="1:10" ht="32.25" customHeight="1">
      <c r="A1029" s="340"/>
      <c r="B1029" s="324" t="s">
        <v>169</v>
      </c>
      <c r="C1029" s="206" t="s">
        <v>319</v>
      </c>
      <c r="D1029" s="207">
        <f t="shared" ref="D1029:J1029" si="666">SUM(D1030:D1036)</f>
        <v>497286.32</v>
      </c>
      <c r="E1029" s="207">
        <f t="shared" si="666"/>
        <v>419979.92</v>
      </c>
      <c r="F1029" s="207">
        <f t="shared" si="666"/>
        <v>0</v>
      </c>
      <c r="G1029" s="207">
        <f t="shared" si="666"/>
        <v>69316.200000000012</v>
      </c>
      <c r="H1029" s="207">
        <f t="shared" si="666"/>
        <v>7990.2000000000007</v>
      </c>
      <c r="I1029" s="252">
        <f t="shared" ref="I1029" si="667">SUM(I1030:I1036)</f>
        <v>0</v>
      </c>
      <c r="J1029" s="207">
        <f t="shared" si="666"/>
        <v>0</v>
      </c>
    </row>
    <row r="1030" spans="1:10" ht="21" customHeight="1">
      <c r="A1030" s="358"/>
      <c r="B1030" s="356"/>
      <c r="C1030" s="205" t="s">
        <v>11</v>
      </c>
      <c r="D1030" s="222">
        <f t="shared" ref="D1030:J1030" si="668">D980+D964+D947+D907+D808</f>
        <v>61194.1</v>
      </c>
      <c r="E1030" s="222">
        <f t="shared" si="668"/>
        <v>40335.699999999997</v>
      </c>
      <c r="F1030" s="222">
        <f t="shared" si="668"/>
        <v>0</v>
      </c>
      <c r="G1030" s="222">
        <f t="shared" si="668"/>
        <v>20858.400000000001</v>
      </c>
      <c r="H1030" s="222">
        <f t="shared" si="668"/>
        <v>0</v>
      </c>
      <c r="I1030" s="256">
        <f t="shared" ref="I1030" si="669">I980+I964+I947+I907+I808</f>
        <v>0</v>
      </c>
      <c r="J1030" s="222">
        <f t="shared" si="668"/>
        <v>0</v>
      </c>
    </row>
    <row r="1031" spans="1:10" ht="22.5" customHeight="1">
      <c r="A1031" s="358"/>
      <c r="B1031" s="356"/>
      <c r="C1031" s="205" t="s">
        <v>12</v>
      </c>
      <c r="D1031" s="222">
        <f t="shared" ref="D1031:G1032" si="670">D981+D965+D908+D810+D948</f>
        <v>62704.200000000012</v>
      </c>
      <c r="E1031" s="222">
        <f t="shared" si="670"/>
        <v>35431.000000000007</v>
      </c>
      <c r="F1031" s="222">
        <f t="shared" si="670"/>
        <v>0</v>
      </c>
      <c r="G1031" s="222">
        <f t="shared" si="670"/>
        <v>27273.200000000001</v>
      </c>
      <c r="H1031" s="222">
        <f>H981+H965+H948+H908+H810</f>
        <v>0</v>
      </c>
      <c r="I1031" s="256">
        <f>I981+I965+I908+I810+I948</f>
        <v>0</v>
      </c>
      <c r="J1031" s="222">
        <f>J981+J965+J908+J810+J948</f>
        <v>0</v>
      </c>
    </row>
    <row r="1032" spans="1:10" ht="19.5" customHeight="1">
      <c r="A1032" s="358"/>
      <c r="B1032" s="356"/>
      <c r="C1032" s="205" t="s">
        <v>13</v>
      </c>
      <c r="D1032" s="222">
        <f t="shared" si="670"/>
        <v>62506.399999999994</v>
      </c>
      <c r="E1032" s="222">
        <f t="shared" si="670"/>
        <v>41321.799999999996</v>
      </c>
      <c r="F1032" s="222">
        <f t="shared" si="670"/>
        <v>0</v>
      </c>
      <c r="G1032" s="222">
        <f t="shared" si="670"/>
        <v>21184.6</v>
      </c>
      <c r="H1032" s="222">
        <f>H982+H966+H949+H909+H810</f>
        <v>0</v>
      </c>
      <c r="I1032" s="254"/>
      <c r="J1032" s="210"/>
    </row>
    <row r="1033" spans="1:10" ht="19.5" customHeight="1">
      <c r="A1033" s="358"/>
      <c r="B1033" s="356"/>
      <c r="C1033" s="205" t="s">
        <v>14</v>
      </c>
      <c r="D1033" s="222">
        <f>D983+D967+D910+D812+D950+D1000</f>
        <v>69697</v>
      </c>
      <c r="E1033" s="222">
        <f>E983+E967+E910+E812+E950+E1000</f>
        <v>67803.7</v>
      </c>
      <c r="F1033" s="222">
        <f>F983+F967+F910+F812+F950</f>
        <v>0</v>
      </c>
      <c r="G1033" s="222">
        <f>G983+G967+G910+G812+G950</f>
        <v>0</v>
      </c>
      <c r="H1033" s="222">
        <f>H983+H967+H950+H910+H811+H812</f>
        <v>1893.3000000000002</v>
      </c>
      <c r="I1033" s="256">
        <f t="shared" ref="I1033:J1036" si="671">I983+I967+I910+I812+I950</f>
        <v>0</v>
      </c>
      <c r="J1033" s="222">
        <f t="shared" si="671"/>
        <v>0</v>
      </c>
    </row>
    <row r="1034" spans="1:10" s="102" customFormat="1" ht="21.75" customHeight="1">
      <c r="A1034" s="358"/>
      <c r="B1034" s="356"/>
      <c r="C1034" s="206" t="s">
        <v>15</v>
      </c>
      <c r="D1034" s="207">
        <f>SUM(E1034:J1034)</f>
        <v>77572.42</v>
      </c>
      <c r="E1034" s="207">
        <f>E813+E911+E968+E984+E1001+E951</f>
        <v>75041.52</v>
      </c>
      <c r="F1034" s="207">
        <f>F984+F968+F911+F813+F951</f>
        <v>0</v>
      </c>
      <c r="G1034" s="207">
        <f>G984+G968+G911+G813+G951+G1025</f>
        <v>0</v>
      </c>
      <c r="H1034" s="207">
        <f>H984+H968+H951+H911+H813</f>
        <v>2530.9</v>
      </c>
      <c r="I1034" s="252">
        <f t="shared" si="671"/>
        <v>0</v>
      </c>
      <c r="J1034" s="207">
        <f t="shared" si="671"/>
        <v>0</v>
      </c>
    </row>
    <row r="1035" spans="1:10" ht="30">
      <c r="A1035" s="358"/>
      <c r="B1035" s="356"/>
      <c r="C1035" s="205" t="s">
        <v>404</v>
      </c>
      <c r="D1035" s="222">
        <f t="shared" ref="D1035:D1036" si="672">SUM(E1035:J1035)</f>
        <v>81671.899999999994</v>
      </c>
      <c r="E1035" s="222">
        <f>E814+E912+E969+E985+E1002+E952</f>
        <v>79993.899999999994</v>
      </c>
      <c r="F1035" s="222">
        <f>F985+F969+F912+F814+F952</f>
        <v>0</v>
      </c>
      <c r="G1035" s="222">
        <f>G985+G969+G912+G814+G952</f>
        <v>0</v>
      </c>
      <c r="H1035" s="222">
        <f>H985+H969+H952+H912+H814</f>
        <v>1677.9999999999998</v>
      </c>
      <c r="I1035" s="256">
        <f t="shared" si="671"/>
        <v>0</v>
      </c>
      <c r="J1035" s="222">
        <f t="shared" si="671"/>
        <v>0</v>
      </c>
    </row>
    <row r="1036" spans="1:10" ht="30">
      <c r="A1036" s="359"/>
      <c r="B1036" s="357"/>
      <c r="C1036" s="205" t="s">
        <v>405</v>
      </c>
      <c r="D1036" s="222">
        <f t="shared" si="672"/>
        <v>81940.3</v>
      </c>
      <c r="E1036" s="222">
        <f>E815+E913+E970+E986+E1003+E953</f>
        <v>80052.3</v>
      </c>
      <c r="F1036" s="222">
        <f>F986+F970+F913+F815+F953</f>
        <v>0</v>
      </c>
      <c r="G1036" s="222">
        <f>G986+G970+G913+G815+G953</f>
        <v>0</v>
      </c>
      <c r="H1036" s="222">
        <f>H986+H970+H953+H913+H815</f>
        <v>1888</v>
      </c>
      <c r="I1036" s="255">
        <f t="shared" si="671"/>
        <v>0</v>
      </c>
      <c r="J1036" s="220">
        <f t="shared" si="671"/>
        <v>0</v>
      </c>
    </row>
    <row r="1037" spans="1:10" ht="19.5" customHeight="1">
      <c r="A1037" s="223"/>
      <c r="B1037" s="321" t="s">
        <v>4</v>
      </c>
      <c r="C1037" s="322"/>
      <c r="D1037" s="322"/>
      <c r="E1037" s="322"/>
      <c r="F1037" s="322"/>
      <c r="G1037" s="322"/>
      <c r="H1037" s="323"/>
      <c r="I1037" s="257"/>
      <c r="J1037" s="224"/>
    </row>
    <row r="1038" spans="1:10" ht="30" customHeight="1">
      <c r="A1038" s="223" t="s">
        <v>884</v>
      </c>
      <c r="B1038" s="321" t="s">
        <v>170</v>
      </c>
      <c r="C1038" s="322"/>
      <c r="D1038" s="322"/>
      <c r="E1038" s="322"/>
      <c r="F1038" s="322"/>
      <c r="G1038" s="322"/>
      <c r="H1038" s="323"/>
      <c r="I1038" s="257"/>
      <c r="J1038" s="224"/>
    </row>
    <row r="1039" spans="1:10" ht="67.5" customHeight="1">
      <c r="A1039" s="223"/>
      <c r="B1039" s="224" t="s">
        <v>179</v>
      </c>
      <c r="C1039" s="205" t="s">
        <v>11</v>
      </c>
      <c r="D1039" s="222">
        <v>249</v>
      </c>
      <c r="E1039" s="222">
        <v>144</v>
      </c>
      <c r="F1039" s="222">
        <v>105</v>
      </c>
      <c r="G1039" s="222">
        <v>0</v>
      </c>
      <c r="H1039" s="222">
        <v>0</v>
      </c>
      <c r="I1039" s="256">
        <v>0</v>
      </c>
      <c r="J1039" s="222">
        <v>0</v>
      </c>
    </row>
    <row r="1040" spans="1:10" ht="28.5">
      <c r="A1040" s="340" t="s">
        <v>885</v>
      </c>
      <c r="B1040" s="324" t="s">
        <v>180</v>
      </c>
      <c r="C1040" s="206" t="s">
        <v>320</v>
      </c>
      <c r="D1040" s="207">
        <f>SUM(D1041:D1046)</f>
        <v>1431.5</v>
      </c>
      <c r="E1040" s="207">
        <f>SUM(E1041:E1046)</f>
        <v>870.5</v>
      </c>
      <c r="F1040" s="207">
        <f>SUM(F1041:F1046)</f>
        <v>377</v>
      </c>
      <c r="G1040" s="207">
        <f>SUM(G1041:G1046)</f>
        <v>184</v>
      </c>
      <c r="H1040" s="207">
        <f t="shared" ref="H1040:J1040" si="673">SUM(H1041:H1046)</f>
        <v>0</v>
      </c>
      <c r="I1040" s="252">
        <f t="shared" ref="I1040" si="674">SUM(I1041:I1046)</f>
        <v>0</v>
      </c>
      <c r="J1040" s="207">
        <f t="shared" si="673"/>
        <v>0</v>
      </c>
    </row>
    <row r="1041" spans="1:10" ht="18.75" customHeight="1">
      <c r="A1041" s="341"/>
      <c r="B1041" s="325"/>
      <c r="C1041" s="205" t="s">
        <v>12</v>
      </c>
      <c r="D1041" s="222">
        <f>SUM(E1041:G1041)</f>
        <v>459</v>
      </c>
      <c r="E1041" s="222">
        <f t="shared" ref="E1041:F1046" si="675">E1049+E1057+E1065+E1073</f>
        <v>130</v>
      </c>
      <c r="F1041" s="222">
        <f t="shared" si="675"/>
        <v>145</v>
      </c>
      <c r="G1041" s="222">
        <f t="shared" ref="G1041:J1046" si="676">G1049+G1057+G1065+G1073</f>
        <v>184</v>
      </c>
      <c r="H1041" s="222">
        <f t="shared" si="676"/>
        <v>0</v>
      </c>
      <c r="I1041" s="256">
        <f t="shared" ref="I1041" si="677">I1049+I1057+I1065+I1073</f>
        <v>0</v>
      </c>
      <c r="J1041" s="222">
        <f t="shared" si="676"/>
        <v>0</v>
      </c>
    </row>
    <row r="1042" spans="1:10" ht="21" customHeight="1">
      <c r="A1042" s="341"/>
      <c r="B1042" s="325"/>
      <c r="C1042" s="205" t="s">
        <v>13</v>
      </c>
      <c r="D1042" s="222">
        <f t="shared" ref="D1042:D1197" si="678">SUM(E1042:G1042)</f>
        <v>296</v>
      </c>
      <c r="E1042" s="222">
        <f t="shared" si="675"/>
        <v>164</v>
      </c>
      <c r="F1042" s="222">
        <f t="shared" si="675"/>
        <v>132</v>
      </c>
      <c r="G1042" s="222">
        <f t="shared" si="676"/>
        <v>0</v>
      </c>
      <c r="H1042" s="222">
        <f t="shared" ref="H1042:J1042" si="679">H1050+H1058+H1066+H1074</f>
        <v>0</v>
      </c>
      <c r="I1042" s="256">
        <f t="shared" ref="I1042" si="680">I1050+I1058+I1066+I1074</f>
        <v>0</v>
      </c>
      <c r="J1042" s="222">
        <f t="shared" si="679"/>
        <v>0</v>
      </c>
    </row>
    <row r="1043" spans="1:10">
      <c r="A1043" s="341"/>
      <c r="B1043" s="325"/>
      <c r="C1043" s="205" t="s">
        <v>14</v>
      </c>
      <c r="D1043" s="222">
        <f t="shared" si="678"/>
        <v>244.5</v>
      </c>
      <c r="E1043" s="222">
        <f>E1051+E1059+E1067+E1075</f>
        <v>144.5</v>
      </c>
      <c r="F1043" s="222">
        <f t="shared" si="675"/>
        <v>100</v>
      </c>
      <c r="G1043" s="222">
        <f t="shared" si="676"/>
        <v>0</v>
      </c>
      <c r="H1043" s="222">
        <f t="shared" ref="H1043:J1043" si="681">H1051+H1059+H1067+H1075</f>
        <v>0</v>
      </c>
      <c r="I1043" s="256">
        <f t="shared" ref="I1043" si="682">I1051+I1059+I1067+I1075</f>
        <v>0</v>
      </c>
      <c r="J1043" s="222">
        <f t="shared" si="681"/>
        <v>0</v>
      </c>
    </row>
    <row r="1044" spans="1:10" s="102" customFormat="1" ht="14.25">
      <c r="A1044" s="341"/>
      <c r="B1044" s="325"/>
      <c r="C1044" s="206" t="s">
        <v>15</v>
      </c>
      <c r="D1044" s="207">
        <f t="shared" si="678"/>
        <v>232</v>
      </c>
      <c r="E1044" s="207">
        <f t="shared" si="675"/>
        <v>232</v>
      </c>
      <c r="F1044" s="207">
        <f t="shared" si="675"/>
        <v>0</v>
      </c>
      <c r="G1044" s="207">
        <f t="shared" si="676"/>
        <v>0</v>
      </c>
      <c r="H1044" s="207">
        <f t="shared" ref="H1044:J1044" si="683">H1052+H1060+H1068+H1076</f>
        <v>0</v>
      </c>
      <c r="I1044" s="252">
        <f t="shared" ref="I1044" si="684">I1052+I1060+I1068+I1076</f>
        <v>0</v>
      </c>
      <c r="J1044" s="207">
        <f t="shared" si="683"/>
        <v>0</v>
      </c>
    </row>
    <row r="1045" spans="1:10" ht="30">
      <c r="A1045" s="341"/>
      <c r="B1045" s="325"/>
      <c r="C1045" s="205" t="s">
        <v>404</v>
      </c>
      <c r="D1045" s="222">
        <f t="shared" si="678"/>
        <v>100</v>
      </c>
      <c r="E1045" s="222">
        <f t="shared" si="675"/>
        <v>100</v>
      </c>
      <c r="F1045" s="222">
        <f t="shared" si="675"/>
        <v>0</v>
      </c>
      <c r="G1045" s="222">
        <f t="shared" si="676"/>
        <v>0</v>
      </c>
      <c r="H1045" s="222">
        <f t="shared" ref="H1045:J1045" si="685">H1053+H1061+H1069+H1077</f>
        <v>0</v>
      </c>
      <c r="I1045" s="256">
        <f t="shared" ref="I1045" si="686">I1053+I1061+I1069+I1077</f>
        <v>0</v>
      </c>
      <c r="J1045" s="222">
        <f t="shared" si="685"/>
        <v>0</v>
      </c>
    </row>
    <row r="1046" spans="1:10" ht="30">
      <c r="A1046" s="342"/>
      <c r="B1046" s="326"/>
      <c r="C1046" s="205" t="s">
        <v>405</v>
      </c>
      <c r="D1046" s="222">
        <f t="shared" si="678"/>
        <v>100</v>
      </c>
      <c r="E1046" s="222">
        <f t="shared" si="675"/>
        <v>100</v>
      </c>
      <c r="F1046" s="222">
        <f t="shared" si="675"/>
        <v>0</v>
      </c>
      <c r="G1046" s="222">
        <f t="shared" si="676"/>
        <v>0</v>
      </c>
      <c r="H1046" s="222">
        <f t="shared" ref="H1046:J1046" si="687">H1054+H1062+H1070+H1078</f>
        <v>0</v>
      </c>
      <c r="I1046" s="256">
        <f t="shared" ref="I1046" si="688">I1054+I1062+I1070+I1078</f>
        <v>0</v>
      </c>
      <c r="J1046" s="222">
        <f t="shared" si="687"/>
        <v>0</v>
      </c>
    </row>
    <row r="1047" spans="1:10" ht="33.75" customHeight="1">
      <c r="A1047" s="340" t="s">
        <v>886</v>
      </c>
      <c r="B1047" s="324" t="s">
        <v>173</v>
      </c>
      <c r="C1047" s="206" t="s">
        <v>319</v>
      </c>
      <c r="D1047" s="207">
        <f>SUM(D1048:D1054)</f>
        <v>605</v>
      </c>
      <c r="E1047" s="207">
        <f t="shared" ref="E1047:J1047" si="689">SUM(E1048:E1054)</f>
        <v>228</v>
      </c>
      <c r="F1047" s="207">
        <f t="shared" si="689"/>
        <v>377</v>
      </c>
      <c r="G1047" s="207">
        <f t="shared" si="689"/>
        <v>0</v>
      </c>
      <c r="H1047" s="207">
        <f t="shared" si="689"/>
        <v>0</v>
      </c>
      <c r="I1047" s="252">
        <f t="shared" ref="I1047" si="690">SUM(I1048:I1054)</f>
        <v>0</v>
      </c>
      <c r="J1047" s="207">
        <f t="shared" si="689"/>
        <v>0</v>
      </c>
    </row>
    <row r="1048" spans="1:10" ht="33.75" customHeight="1">
      <c r="A1048" s="341"/>
      <c r="B1048" s="325"/>
      <c r="C1048" s="205" t="s">
        <v>11</v>
      </c>
      <c r="D1048" s="222">
        <f t="shared" si="678"/>
        <v>0</v>
      </c>
      <c r="E1048" s="222">
        <v>0</v>
      </c>
      <c r="F1048" s="222">
        <v>0</v>
      </c>
      <c r="G1048" s="222">
        <v>0</v>
      </c>
      <c r="H1048" s="222">
        <v>0</v>
      </c>
      <c r="I1048" s="256">
        <v>0</v>
      </c>
      <c r="J1048" s="222">
        <v>0</v>
      </c>
    </row>
    <row r="1049" spans="1:10" ht="30" customHeight="1">
      <c r="A1049" s="341"/>
      <c r="B1049" s="325"/>
      <c r="C1049" s="205" t="s">
        <v>12</v>
      </c>
      <c r="D1049" s="222">
        <f t="shared" si="678"/>
        <v>145</v>
      </c>
      <c r="E1049" s="222">
        <v>0</v>
      </c>
      <c r="F1049" s="222">
        <v>145</v>
      </c>
      <c r="G1049" s="222">
        <v>0</v>
      </c>
      <c r="H1049" s="222">
        <v>0</v>
      </c>
      <c r="I1049" s="256">
        <v>0</v>
      </c>
      <c r="J1049" s="222">
        <v>0</v>
      </c>
    </row>
    <row r="1050" spans="1:10" ht="27.75" customHeight="1">
      <c r="A1050" s="341"/>
      <c r="B1050" s="325"/>
      <c r="C1050" s="205" t="s">
        <v>13</v>
      </c>
      <c r="D1050" s="222">
        <f t="shared" si="678"/>
        <v>196</v>
      </c>
      <c r="E1050" s="222">
        <v>64</v>
      </c>
      <c r="F1050" s="222">
        <v>132</v>
      </c>
      <c r="G1050" s="222">
        <v>0</v>
      </c>
      <c r="H1050" s="222">
        <v>0</v>
      </c>
      <c r="I1050" s="256">
        <v>0</v>
      </c>
      <c r="J1050" s="222">
        <v>0</v>
      </c>
    </row>
    <row r="1051" spans="1:10" ht="19.5" customHeight="1">
      <c r="A1051" s="341"/>
      <c r="B1051" s="325"/>
      <c r="C1051" s="205" t="s">
        <v>14</v>
      </c>
      <c r="D1051" s="222">
        <f t="shared" si="678"/>
        <v>132</v>
      </c>
      <c r="E1051" s="222">
        <v>32</v>
      </c>
      <c r="F1051" s="222">
        <v>100</v>
      </c>
      <c r="G1051" s="222">
        <v>0</v>
      </c>
      <c r="H1051" s="222">
        <v>0</v>
      </c>
      <c r="I1051" s="256">
        <v>0</v>
      </c>
      <c r="J1051" s="222">
        <v>0</v>
      </c>
    </row>
    <row r="1052" spans="1:10" s="102" customFormat="1" ht="20.25" customHeight="1">
      <c r="A1052" s="341"/>
      <c r="B1052" s="325"/>
      <c r="C1052" s="206" t="s">
        <v>15</v>
      </c>
      <c r="D1052" s="207">
        <f t="shared" si="678"/>
        <v>132</v>
      </c>
      <c r="E1052" s="207">
        <v>132</v>
      </c>
      <c r="F1052" s="207"/>
      <c r="G1052" s="207">
        <v>0</v>
      </c>
      <c r="H1052" s="207">
        <v>0</v>
      </c>
      <c r="I1052" s="252">
        <v>0</v>
      </c>
      <c r="J1052" s="207">
        <v>0</v>
      </c>
    </row>
    <row r="1053" spans="1:10" ht="30">
      <c r="A1053" s="341"/>
      <c r="B1053" s="325"/>
      <c r="C1053" s="205" t="s">
        <v>404</v>
      </c>
      <c r="D1053" s="222">
        <f t="shared" si="678"/>
        <v>0</v>
      </c>
      <c r="E1053" s="222">
        <v>0</v>
      </c>
      <c r="F1053" s="222">
        <v>0</v>
      </c>
      <c r="G1053" s="222">
        <v>0</v>
      </c>
      <c r="H1053" s="222">
        <v>0</v>
      </c>
      <c r="I1053" s="256">
        <v>0</v>
      </c>
      <c r="J1053" s="222">
        <v>0</v>
      </c>
    </row>
    <row r="1054" spans="1:10" ht="30">
      <c r="A1054" s="342"/>
      <c r="B1054" s="326"/>
      <c r="C1054" s="205" t="s">
        <v>405</v>
      </c>
      <c r="D1054" s="222">
        <f t="shared" si="678"/>
        <v>0</v>
      </c>
      <c r="E1054" s="222">
        <v>0</v>
      </c>
      <c r="F1054" s="222">
        <v>0</v>
      </c>
      <c r="G1054" s="222">
        <v>0</v>
      </c>
      <c r="H1054" s="222">
        <v>0</v>
      </c>
      <c r="I1054" s="256">
        <v>0</v>
      </c>
      <c r="J1054" s="222">
        <v>0</v>
      </c>
    </row>
    <row r="1055" spans="1:10" ht="28.5">
      <c r="A1055" s="340" t="s">
        <v>887</v>
      </c>
      <c r="B1055" s="324" t="s">
        <v>174</v>
      </c>
      <c r="C1055" s="206" t="s">
        <v>319</v>
      </c>
      <c r="D1055" s="207">
        <f>SUM(D1056:D1062)</f>
        <v>0</v>
      </c>
      <c r="E1055" s="207">
        <f>SUM(E1056:E1062)</f>
        <v>0</v>
      </c>
      <c r="F1055" s="207">
        <f t="shared" ref="F1055" si="691">SUM(F1056:F1062)</f>
        <v>0</v>
      </c>
      <c r="G1055" s="207">
        <f t="shared" ref="G1055:J1055" si="692">SUM(G1056:G1062)</f>
        <v>0</v>
      </c>
      <c r="H1055" s="207">
        <f t="shared" si="692"/>
        <v>0</v>
      </c>
      <c r="I1055" s="252">
        <f t="shared" ref="I1055" si="693">SUM(I1056:I1062)</f>
        <v>0</v>
      </c>
      <c r="J1055" s="207">
        <f t="shared" si="692"/>
        <v>0</v>
      </c>
    </row>
    <row r="1056" spans="1:10">
      <c r="A1056" s="341"/>
      <c r="B1056" s="325"/>
      <c r="C1056" s="205" t="s">
        <v>11</v>
      </c>
      <c r="D1056" s="222">
        <f t="shared" si="678"/>
        <v>0</v>
      </c>
      <c r="E1056" s="222">
        <v>0</v>
      </c>
      <c r="F1056" s="222">
        <v>0</v>
      </c>
      <c r="G1056" s="222">
        <v>0</v>
      </c>
      <c r="H1056" s="222">
        <v>0</v>
      </c>
      <c r="I1056" s="256">
        <v>0</v>
      </c>
      <c r="J1056" s="222">
        <v>0</v>
      </c>
    </row>
    <row r="1057" spans="1:10">
      <c r="A1057" s="341"/>
      <c r="B1057" s="325"/>
      <c r="C1057" s="205" t="s">
        <v>12</v>
      </c>
      <c r="D1057" s="222">
        <f t="shared" si="678"/>
        <v>0</v>
      </c>
      <c r="E1057" s="222">
        <v>0</v>
      </c>
      <c r="F1057" s="222">
        <v>0</v>
      </c>
      <c r="G1057" s="222">
        <v>0</v>
      </c>
      <c r="H1057" s="222">
        <v>0</v>
      </c>
      <c r="I1057" s="256">
        <v>0</v>
      </c>
      <c r="J1057" s="222">
        <v>0</v>
      </c>
    </row>
    <row r="1058" spans="1:10">
      <c r="A1058" s="341"/>
      <c r="B1058" s="325"/>
      <c r="C1058" s="205" t="s">
        <v>13</v>
      </c>
      <c r="D1058" s="222">
        <f t="shared" si="678"/>
        <v>0</v>
      </c>
      <c r="E1058" s="222">
        <v>0</v>
      </c>
      <c r="F1058" s="222">
        <v>0</v>
      </c>
      <c r="G1058" s="222">
        <v>0</v>
      </c>
      <c r="H1058" s="222">
        <v>0</v>
      </c>
      <c r="I1058" s="256">
        <v>0</v>
      </c>
      <c r="J1058" s="222">
        <v>0</v>
      </c>
    </row>
    <row r="1059" spans="1:10">
      <c r="A1059" s="341"/>
      <c r="B1059" s="325"/>
      <c r="C1059" s="205" t="s">
        <v>14</v>
      </c>
      <c r="D1059" s="222">
        <f t="shared" si="678"/>
        <v>0</v>
      </c>
      <c r="E1059" s="222">
        <v>0</v>
      </c>
      <c r="F1059" s="222">
        <v>0</v>
      </c>
      <c r="G1059" s="222">
        <v>0</v>
      </c>
      <c r="H1059" s="222">
        <v>0</v>
      </c>
      <c r="I1059" s="256">
        <v>0</v>
      </c>
      <c r="J1059" s="222">
        <v>0</v>
      </c>
    </row>
    <row r="1060" spans="1:10" s="102" customFormat="1" ht="14.25">
      <c r="A1060" s="341"/>
      <c r="B1060" s="325"/>
      <c r="C1060" s="206" t="s">
        <v>15</v>
      </c>
      <c r="D1060" s="207">
        <f t="shared" si="678"/>
        <v>0</v>
      </c>
      <c r="E1060" s="207">
        <v>0</v>
      </c>
      <c r="F1060" s="207">
        <v>0</v>
      </c>
      <c r="G1060" s="207">
        <v>0</v>
      </c>
      <c r="H1060" s="207">
        <v>0</v>
      </c>
      <c r="I1060" s="252">
        <v>0</v>
      </c>
      <c r="J1060" s="207">
        <v>0</v>
      </c>
    </row>
    <row r="1061" spans="1:10" ht="30">
      <c r="A1061" s="341"/>
      <c r="B1061" s="325"/>
      <c r="C1061" s="205" t="s">
        <v>404</v>
      </c>
      <c r="D1061" s="222">
        <f t="shared" si="678"/>
        <v>0</v>
      </c>
      <c r="E1061" s="222">
        <v>0</v>
      </c>
      <c r="F1061" s="222">
        <v>0</v>
      </c>
      <c r="G1061" s="222">
        <v>0</v>
      </c>
      <c r="H1061" s="222">
        <v>0</v>
      </c>
      <c r="I1061" s="256">
        <v>0</v>
      </c>
      <c r="J1061" s="222">
        <v>0</v>
      </c>
    </row>
    <row r="1062" spans="1:10" ht="30">
      <c r="A1062" s="342"/>
      <c r="B1062" s="326"/>
      <c r="C1062" s="205" t="s">
        <v>405</v>
      </c>
      <c r="D1062" s="222">
        <f t="shared" si="678"/>
        <v>0</v>
      </c>
      <c r="E1062" s="222">
        <v>0</v>
      </c>
      <c r="F1062" s="222">
        <v>0</v>
      </c>
      <c r="G1062" s="222">
        <v>0</v>
      </c>
      <c r="H1062" s="222">
        <v>0</v>
      </c>
      <c r="I1062" s="256">
        <v>0</v>
      </c>
      <c r="J1062" s="222">
        <v>0</v>
      </c>
    </row>
    <row r="1063" spans="1:10" ht="28.5">
      <c r="A1063" s="340" t="s">
        <v>888</v>
      </c>
      <c r="B1063" s="324" t="s">
        <v>175</v>
      </c>
      <c r="C1063" s="206" t="s">
        <v>319</v>
      </c>
      <c r="D1063" s="207">
        <f>SUM(D1064:D1070)</f>
        <v>184</v>
      </c>
      <c r="E1063" s="207">
        <f t="shared" ref="E1063" si="694">SUM(E1064:E1070)</f>
        <v>0</v>
      </c>
      <c r="F1063" s="207">
        <f t="shared" ref="F1063" si="695">SUM(F1064:F1070)</f>
        <v>0</v>
      </c>
      <c r="G1063" s="207">
        <f t="shared" ref="G1063:J1063" si="696">SUM(G1064:G1070)</f>
        <v>184</v>
      </c>
      <c r="H1063" s="207">
        <f t="shared" si="696"/>
        <v>0</v>
      </c>
      <c r="I1063" s="252">
        <f t="shared" ref="I1063" si="697">SUM(I1064:I1070)</f>
        <v>0</v>
      </c>
      <c r="J1063" s="207">
        <f t="shared" si="696"/>
        <v>0</v>
      </c>
    </row>
    <row r="1064" spans="1:10">
      <c r="A1064" s="341"/>
      <c r="B1064" s="325"/>
      <c r="C1064" s="205" t="s">
        <v>11</v>
      </c>
      <c r="D1064" s="222">
        <f t="shared" si="678"/>
        <v>0</v>
      </c>
      <c r="E1064" s="222">
        <v>0</v>
      </c>
      <c r="F1064" s="222">
        <v>0</v>
      </c>
      <c r="G1064" s="222">
        <v>0</v>
      </c>
      <c r="H1064" s="222">
        <v>0</v>
      </c>
      <c r="I1064" s="256">
        <v>0</v>
      </c>
      <c r="J1064" s="222">
        <v>0</v>
      </c>
    </row>
    <row r="1065" spans="1:10">
      <c r="A1065" s="341"/>
      <c r="B1065" s="325"/>
      <c r="C1065" s="205" t="s">
        <v>12</v>
      </c>
      <c r="D1065" s="222">
        <f t="shared" si="678"/>
        <v>184</v>
      </c>
      <c r="E1065" s="222">
        <v>0</v>
      </c>
      <c r="F1065" s="222">
        <v>0</v>
      </c>
      <c r="G1065" s="222">
        <v>184</v>
      </c>
      <c r="H1065" s="222">
        <v>0</v>
      </c>
      <c r="I1065" s="256">
        <v>0</v>
      </c>
      <c r="J1065" s="222">
        <v>0</v>
      </c>
    </row>
    <row r="1066" spans="1:10">
      <c r="A1066" s="341"/>
      <c r="B1066" s="325"/>
      <c r="C1066" s="205" t="s">
        <v>13</v>
      </c>
      <c r="D1066" s="222">
        <f t="shared" si="678"/>
        <v>0</v>
      </c>
      <c r="E1066" s="222">
        <v>0</v>
      </c>
      <c r="F1066" s="222">
        <v>0</v>
      </c>
      <c r="G1066" s="222">
        <v>0</v>
      </c>
      <c r="H1066" s="222">
        <v>0</v>
      </c>
      <c r="I1066" s="256">
        <v>0</v>
      </c>
      <c r="J1066" s="222">
        <v>0</v>
      </c>
    </row>
    <row r="1067" spans="1:10">
      <c r="A1067" s="341"/>
      <c r="B1067" s="325"/>
      <c r="C1067" s="205" t="s">
        <v>14</v>
      </c>
      <c r="D1067" s="222">
        <f t="shared" si="678"/>
        <v>0</v>
      </c>
      <c r="E1067" s="222">
        <v>0</v>
      </c>
      <c r="F1067" s="222">
        <v>0</v>
      </c>
      <c r="G1067" s="222">
        <v>0</v>
      </c>
      <c r="H1067" s="222">
        <v>0</v>
      </c>
      <c r="I1067" s="256">
        <v>0</v>
      </c>
      <c r="J1067" s="222">
        <v>0</v>
      </c>
    </row>
    <row r="1068" spans="1:10" s="102" customFormat="1" ht="14.25">
      <c r="A1068" s="341"/>
      <c r="B1068" s="325"/>
      <c r="C1068" s="206" t="s">
        <v>15</v>
      </c>
      <c r="D1068" s="207">
        <f t="shared" si="678"/>
        <v>0</v>
      </c>
      <c r="E1068" s="207">
        <v>0</v>
      </c>
      <c r="F1068" s="207">
        <v>0</v>
      </c>
      <c r="G1068" s="207">
        <v>0</v>
      </c>
      <c r="H1068" s="207">
        <v>0</v>
      </c>
      <c r="I1068" s="252">
        <v>0</v>
      </c>
      <c r="J1068" s="207">
        <v>0</v>
      </c>
    </row>
    <row r="1069" spans="1:10" ht="30">
      <c r="A1069" s="341"/>
      <c r="B1069" s="325"/>
      <c r="C1069" s="205" t="s">
        <v>404</v>
      </c>
      <c r="D1069" s="222">
        <f t="shared" si="678"/>
        <v>0</v>
      </c>
      <c r="E1069" s="222">
        <v>0</v>
      </c>
      <c r="F1069" s="222">
        <v>0</v>
      </c>
      <c r="G1069" s="222">
        <v>0</v>
      </c>
      <c r="H1069" s="222">
        <v>0</v>
      </c>
      <c r="I1069" s="256">
        <v>0</v>
      </c>
      <c r="J1069" s="222">
        <v>0</v>
      </c>
    </row>
    <row r="1070" spans="1:10" ht="30">
      <c r="A1070" s="342"/>
      <c r="B1070" s="326"/>
      <c r="C1070" s="205" t="s">
        <v>405</v>
      </c>
      <c r="D1070" s="222">
        <f t="shared" si="678"/>
        <v>0</v>
      </c>
      <c r="E1070" s="222">
        <v>0</v>
      </c>
      <c r="F1070" s="222">
        <v>0</v>
      </c>
      <c r="G1070" s="222">
        <v>0</v>
      </c>
      <c r="H1070" s="222">
        <v>0</v>
      </c>
      <c r="I1070" s="256">
        <v>0</v>
      </c>
      <c r="J1070" s="222">
        <v>0</v>
      </c>
    </row>
    <row r="1071" spans="1:10" ht="28.5">
      <c r="A1071" s="340" t="s">
        <v>890</v>
      </c>
      <c r="B1071" s="324" t="s">
        <v>393</v>
      </c>
      <c r="C1071" s="206" t="s">
        <v>319</v>
      </c>
      <c r="D1071" s="207">
        <f>SUM(D1072:D1078)</f>
        <v>642.5</v>
      </c>
      <c r="E1071" s="207">
        <f t="shared" ref="E1071" si="698">SUM(E1072:E1078)</f>
        <v>642.5</v>
      </c>
      <c r="F1071" s="207">
        <f t="shared" ref="F1071" si="699">SUM(F1072:F1078)</f>
        <v>0</v>
      </c>
      <c r="G1071" s="207">
        <f t="shared" ref="G1071:J1071" si="700">SUM(G1072:G1078)</f>
        <v>0</v>
      </c>
      <c r="H1071" s="207">
        <f t="shared" si="700"/>
        <v>0</v>
      </c>
      <c r="I1071" s="252">
        <f t="shared" ref="I1071" si="701">SUM(I1072:I1078)</f>
        <v>0</v>
      </c>
      <c r="J1071" s="207">
        <f t="shared" si="700"/>
        <v>0</v>
      </c>
    </row>
    <row r="1072" spans="1:10" ht="19.5" customHeight="1">
      <c r="A1072" s="341"/>
      <c r="B1072" s="325"/>
      <c r="C1072" s="205" t="s">
        <v>11</v>
      </c>
      <c r="D1072" s="222">
        <f t="shared" si="678"/>
        <v>0</v>
      </c>
      <c r="E1072" s="222">
        <v>0</v>
      </c>
      <c r="F1072" s="222">
        <v>0</v>
      </c>
      <c r="G1072" s="222">
        <v>0</v>
      </c>
      <c r="H1072" s="222">
        <v>0</v>
      </c>
      <c r="I1072" s="256">
        <v>0</v>
      </c>
      <c r="J1072" s="222">
        <v>0</v>
      </c>
    </row>
    <row r="1073" spans="1:10">
      <c r="A1073" s="341"/>
      <c r="B1073" s="325"/>
      <c r="C1073" s="205" t="s">
        <v>12</v>
      </c>
      <c r="D1073" s="222">
        <f t="shared" si="678"/>
        <v>130</v>
      </c>
      <c r="E1073" s="222">
        <v>130</v>
      </c>
      <c r="F1073" s="222">
        <v>0</v>
      </c>
      <c r="G1073" s="222">
        <v>0</v>
      </c>
      <c r="H1073" s="222">
        <v>0</v>
      </c>
      <c r="I1073" s="256">
        <v>0</v>
      </c>
      <c r="J1073" s="222">
        <v>0</v>
      </c>
    </row>
    <row r="1074" spans="1:10" ht="21.75" customHeight="1">
      <c r="A1074" s="341"/>
      <c r="B1074" s="325"/>
      <c r="C1074" s="205" t="s">
        <v>13</v>
      </c>
      <c r="D1074" s="222">
        <f t="shared" si="678"/>
        <v>100</v>
      </c>
      <c r="E1074" s="222">
        <v>100</v>
      </c>
      <c r="F1074" s="222">
        <v>0</v>
      </c>
      <c r="G1074" s="222">
        <v>0</v>
      </c>
      <c r="H1074" s="222">
        <v>0</v>
      </c>
      <c r="I1074" s="256">
        <v>0</v>
      </c>
      <c r="J1074" s="222">
        <v>0</v>
      </c>
    </row>
    <row r="1075" spans="1:10" ht="23.25" customHeight="1">
      <c r="A1075" s="341"/>
      <c r="B1075" s="325"/>
      <c r="C1075" s="205" t="s">
        <v>14</v>
      </c>
      <c r="D1075" s="222">
        <f t="shared" si="678"/>
        <v>112.5</v>
      </c>
      <c r="E1075" s="222">
        <f>'пп 4'!D47</f>
        <v>112.5</v>
      </c>
      <c r="F1075" s="222">
        <v>0</v>
      </c>
      <c r="G1075" s="222">
        <v>0</v>
      </c>
      <c r="H1075" s="222">
        <v>0</v>
      </c>
      <c r="I1075" s="256">
        <v>0</v>
      </c>
      <c r="J1075" s="222">
        <v>0</v>
      </c>
    </row>
    <row r="1076" spans="1:10" s="102" customFormat="1" ht="14.25">
      <c r="A1076" s="341"/>
      <c r="B1076" s="325"/>
      <c r="C1076" s="206" t="s">
        <v>15</v>
      </c>
      <c r="D1076" s="207">
        <f t="shared" si="678"/>
        <v>100</v>
      </c>
      <c r="E1076" s="207">
        <f>'пп 4'!D48</f>
        <v>100</v>
      </c>
      <c r="F1076" s="207">
        <v>0</v>
      </c>
      <c r="G1076" s="207">
        <v>0</v>
      </c>
      <c r="H1076" s="207">
        <v>0</v>
      </c>
      <c r="I1076" s="252">
        <v>0</v>
      </c>
      <c r="J1076" s="207">
        <v>0</v>
      </c>
    </row>
    <row r="1077" spans="1:10" ht="30">
      <c r="A1077" s="341"/>
      <c r="B1077" s="325"/>
      <c r="C1077" s="205" t="s">
        <v>404</v>
      </c>
      <c r="D1077" s="222">
        <f t="shared" si="678"/>
        <v>100</v>
      </c>
      <c r="E1077" s="222">
        <f>'пп 4'!D49</f>
        <v>100</v>
      </c>
      <c r="F1077" s="222">
        <v>0</v>
      </c>
      <c r="G1077" s="222">
        <v>0</v>
      </c>
      <c r="H1077" s="222">
        <v>0</v>
      </c>
      <c r="I1077" s="256">
        <v>0</v>
      </c>
      <c r="J1077" s="222">
        <v>0</v>
      </c>
    </row>
    <row r="1078" spans="1:10" ht="30">
      <c r="A1078" s="342"/>
      <c r="B1078" s="326"/>
      <c r="C1078" s="205" t="s">
        <v>405</v>
      </c>
      <c r="D1078" s="222">
        <f t="shared" si="678"/>
        <v>100</v>
      </c>
      <c r="E1078" s="222">
        <f>'пп 4'!D50</f>
        <v>100</v>
      </c>
      <c r="F1078" s="222">
        <v>0</v>
      </c>
      <c r="G1078" s="222">
        <v>0</v>
      </c>
      <c r="H1078" s="222">
        <v>0</v>
      </c>
      <c r="I1078" s="256">
        <v>0</v>
      </c>
      <c r="J1078" s="222">
        <v>0</v>
      </c>
    </row>
    <row r="1079" spans="1:10" s="103" customFormat="1" ht="28.5" customHeight="1">
      <c r="A1079" s="340" t="s">
        <v>889</v>
      </c>
      <c r="B1079" s="324" t="s">
        <v>412</v>
      </c>
      <c r="C1079" s="206" t="s">
        <v>319</v>
      </c>
      <c r="D1079" s="207">
        <f>SUM(D1080:D1086)</f>
        <v>198</v>
      </c>
      <c r="E1079" s="207">
        <f t="shared" ref="E1079:J1079" si="702">SUM(E1080:E1086)</f>
        <v>166</v>
      </c>
      <c r="F1079" s="207">
        <f t="shared" si="702"/>
        <v>32</v>
      </c>
      <c r="G1079" s="207">
        <f t="shared" si="702"/>
        <v>0</v>
      </c>
      <c r="H1079" s="207">
        <f t="shared" si="702"/>
        <v>0</v>
      </c>
      <c r="I1079" s="252">
        <f t="shared" ref="I1079" si="703">SUM(I1080:I1086)</f>
        <v>0</v>
      </c>
      <c r="J1079" s="207">
        <f t="shared" si="702"/>
        <v>0</v>
      </c>
    </row>
    <row r="1080" spans="1:10" s="103" customFormat="1">
      <c r="A1080" s="341"/>
      <c r="B1080" s="325"/>
      <c r="C1080" s="205" t="s">
        <v>11</v>
      </c>
      <c r="D1080" s="222">
        <f t="shared" ref="D1080:D1086" si="704">SUM(E1080:G1080)</f>
        <v>0</v>
      </c>
      <c r="E1080" s="222">
        <f>E1088+E1096+E1104+E1112+E1120+E1128+E1136+E1144+E1152+E1160+E1168+E1176+E1184</f>
        <v>0</v>
      </c>
      <c r="F1080" s="222">
        <f t="shared" ref="F1080:J1080" si="705">F1088+F1096+F1104+F1112+F1120+F1128+F1136+F1144+F1152+F1160+F1168+F1176+F1184</f>
        <v>0</v>
      </c>
      <c r="G1080" s="222">
        <f t="shared" si="705"/>
        <v>0</v>
      </c>
      <c r="H1080" s="222">
        <f t="shared" si="705"/>
        <v>0</v>
      </c>
      <c r="I1080" s="256">
        <f t="shared" ref="I1080" si="706">I1088+I1096+I1104+I1112+I1120+I1128+I1136+I1144+I1152+I1160+I1168+I1176+I1184</f>
        <v>0</v>
      </c>
      <c r="J1080" s="222">
        <f t="shared" si="705"/>
        <v>0</v>
      </c>
    </row>
    <row r="1081" spans="1:10" s="103" customFormat="1">
      <c r="A1081" s="341"/>
      <c r="B1081" s="325"/>
      <c r="C1081" s="205" t="s">
        <v>12</v>
      </c>
      <c r="D1081" s="222">
        <f t="shared" si="704"/>
        <v>0</v>
      </c>
      <c r="E1081" s="222">
        <f t="shared" ref="E1081:J1086" si="707">E1089+E1097+E1105+E1113+E1121+E1129+E1137+E1145+E1153+E1161+E1169+E1177+E1185</f>
        <v>0</v>
      </c>
      <c r="F1081" s="222">
        <f t="shared" si="707"/>
        <v>0</v>
      </c>
      <c r="G1081" s="222">
        <f t="shared" si="707"/>
        <v>0</v>
      </c>
      <c r="H1081" s="222">
        <f t="shared" si="707"/>
        <v>0</v>
      </c>
      <c r="I1081" s="256">
        <f t="shared" ref="I1081" si="708">I1089+I1097+I1105+I1113+I1121+I1129+I1137+I1145+I1153+I1161+I1169+I1177+I1185</f>
        <v>0</v>
      </c>
      <c r="J1081" s="222">
        <f t="shared" si="707"/>
        <v>0</v>
      </c>
    </row>
    <row r="1082" spans="1:10" s="103" customFormat="1">
      <c r="A1082" s="341"/>
      <c r="B1082" s="325"/>
      <c r="C1082" s="205" t="s">
        <v>13</v>
      </c>
      <c r="D1082" s="222">
        <f t="shared" si="704"/>
        <v>0</v>
      </c>
      <c r="E1082" s="222">
        <f t="shared" si="707"/>
        <v>0</v>
      </c>
      <c r="F1082" s="222">
        <f t="shared" si="707"/>
        <v>0</v>
      </c>
      <c r="G1082" s="222">
        <f t="shared" si="707"/>
        <v>0</v>
      </c>
      <c r="H1082" s="222">
        <f t="shared" si="707"/>
        <v>0</v>
      </c>
      <c r="I1082" s="256">
        <f t="shared" ref="I1082" si="709">I1090+I1098+I1106+I1114+I1122+I1130+I1138+I1146+I1154+I1162+I1170+I1178+I1186</f>
        <v>0</v>
      </c>
      <c r="J1082" s="222">
        <f t="shared" si="707"/>
        <v>0</v>
      </c>
    </row>
    <row r="1083" spans="1:10" s="103" customFormat="1">
      <c r="A1083" s="341"/>
      <c r="B1083" s="325"/>
      <c r="C1083" s="205" t="s">
        <v>14</v>
      </c>
      <c r="D1083" s="222">
        <f t="shared" si="704"/>
        <v>64</v>
      </c>
      <c r="E1083" s="222">
        <f t="shared" si="707"/>
        <v>32</v>
      </c>
      <c r="F1083" s="222">
        <f t="shared" si="707"/>
        <v>32</v>
      </c>
      <c r="G1083" s="222">
        <f t="shared" si="707"/>
        <v>0</v>
      </c>
      <c r="H1083" s="222">
        <f t="shared" si="707"/>
        <v>0</v>
      </c>
      <c r="I1083" s="256">
        <f t="shared" ref="I1083" si="710">I1091+I1099+I1107+I1115+I1123+I1131+I1139+I1147+I1155+I1163+I1171+I1179+I1187</f>
        <v>0</v>
      </c>
      <c r="J1083" s="222">
        <f t="shared" si="707"/>
        <v>0</v>
      </c>
    </row>
    <row r="1084" spans="1:10" s="239" customFormat="1" ht="14.25">
      <c r="A1084" s="341"/>
      <c r="B1084" s="325"/>
      <c r="C1084" s="206" t="s">
        <v>15</v>
      </c>
      <c r="D1084" s="207">
        <f t="shared" si="704"/>
        <v>66</v>
      </c>
      <c r="E1084" s="207">
        <v>66</v>
      </c>
      <c r="F1084" s="207">
        <v>0</v>
      </c>
      <c r="G1084" s="207">
        <f t="shared" si="707"/>
        <v>0</v>
      </c>
      <c r="H1084" s="207">
        <f t="shared" si="707"/>
        <v>0</v>
      </c>
      <c r="I1084" s="252">
        <f t="shared" ref="I1084" si="711">I1092+I1100+I1108+I1116+I1124+I1132+I1140+I1148+I1156+I1164+I1172+I1180+I1188</f>
        <v>0</v>
      </c>
      <c r="J1084" s="207">
        <f t="shared" si="707"/>
        <v>0</v>
      </c>
    </row>
    <row r="1085" spans="1:10" s="107" customFormat="1" ht="30">
      <c r="A1085" s="341"/>
      <c r="B1085" s="325"/>
      <c r="C1085" s="205" t="s">
        <v>404</v>
      </c>
      <c r="D1085" s="222">
        <f t="shared" si="704"/>
        <v>34</v>
      </c>
      <c r="E1085" s="222">
        <f t="shared" si="707"/>
        <v>34</v>
      </c>
      <c r="F1085" s="222">
        <v>0</v>
      </c>
      <c r="G1085" s="222">
        <f t="shared" si="707"/>
        <v>0</v>
      </c>
      <c r="H1085" s="222">
        <f t="shared" si="707"/>
        <v>0</v>
      </c>
      <c r="I1085" s="256">
        <f t="shared" ref="I1085" si="712">I1093+I1101+I1109+I1117+I1125+I1133+I1141+I1149+I1157+I1165+I1173+I1181+I1189</f>
        <v>0</v>
      </c>
      <c r="J1085" s="222">
        <f t="shared" si="707"/>
        <v>0</v>
      </c>
    </row>
    <row r="1086" spans="1:10" s="107" customFormat="1" ht="30">
      <c r="A1086" s="342"/>
      <c r="B1086" s="326"/>
      <c r="C1086" s="205" t="s">
        <v>405</v>
      </c>
      <c r="D1086" s="222">
        <f t="shared" si="704"/>
        <v>34</v>
      </c>
      <c r="E1086" s="222">
        <f t="shared" si="707"/>
        <v>34</v>
      </c>
      <c r="F1086" s="222">
        <v>0</v>
      </c>
      <c r="G1086" s="222">
        <f t="shared" si="707"/>
        <v>0</v>
      </c>
      <c r="H1086" s="222">
        <f t="shared" si="707"/>
        <v>0</v>
      </c>
      <c r="I1086" s="256">
        <f t="shared" ref="I1086" si="713">I1094+I1102+I1110+I1118+I1126+I1134+I1142+I1150+I1158+I1166+I1174+I1182+I1190</f>
        <v>0</v>
      </c>
      <c r="J1086" s="222">
        <f t="shared" si="707"/>
        <v>0</v>
      </c>
    </row>
    <row r="1087" spans="1:10" s="103" customFormat="1" ht="34.5" customHeight="1">
      <c r="A1087" s="340" t="s">
        <v>891</v>
      </c>
      <c r="B1087" s="324" t="s">
        <v>530</v>
      </c>
      <c r="C1087" s="206" t="s">
        <v>319</v>
      </c>
      <c r="D1087" s="207">
        <f>SUM(D1088:D1094)</f>
        <v>0</v>
      </c>
      <c r="E1087" s="207">
        <f t="shared" ref="E1087:J1087" si="714">SUM(E1088:E1094)</f>
        <v>0</v>
      </c>
      <c r="F1087" s="207">
        <f t="shared" si="714"/>
        <v>0</v>
      </c>
      <c r="G1087" s="207">
        <f t="shared" si="714"/>
        <v>0</v>
      </c>
      <c r="H1087" s="207">
        <f t="shared" si="714"/>
        <v>0</v>
      </c>
      <c r="I1087" s="252">
        <f t="shared" ref="I1087" si="715">SUM(I1088:I1094)</f>
        <v>0</v>
      </c>
      <c r="J1087" s="207">
        <f t="shared" si="714"/>
        <v>0</v>
      </c>
    </row>
    <row r="1088" spans="1:10" s="103" customFormat="1">
      <c r="A1088" s="341"/>
      <c r="B1088" s="325"/>
      <c r="C1088" s="205" t="s">
        <v>11</v>
      </c>
      <c r="D1088" s="222">
        <f t="shared" ref="D1088:D1094" si="716">SUM(E1088:G1088)</f>
        <v>0</v>
      </c>
      <c r="E1088" s="222">
        <v>0</v>
      </c>
      <c r="F1088" s="222">
        <v>0</v>
      </c>
      <c r="G1088" s="222">
        <v>0</v>
      </c>
      <c r="H1088" s="222">
        <v>0</v>
      </c>
      <c r="I1088" s="256">
        <v>0</v>
      </c>
      <c r="J1088" s="222">
        <v>0</v>
      </c>
    </row>
    <row r="1089" spans="1:10" s="103" customFormat="1">
      <c r="A1089" s="341"/>
      <c r="B1089" s="325"/>
      <c r="C1089" s="205" t="s">
        <v>12</v>
      </c>
      <c r="D1089" s="222">
        <f t="shared" si="716"/>
        <v>0</v>
      </c>
      <c r="E1089" s="222">
        <v>0</v>
      </c>
      <c r="F1089" s="222">
        <v>0</v>
      </c>
      <c r="G1089" s="222">
        <v>0</v>
      </c>
      <c r="H1089" s="222">
        <v>0</v>
      </c>
      <c r="I1089" s="256">
        <v>0</v>
      </c>
      <c r="J1089" s="222">
        <v>0</v>
      </c>
    </row>
    <row r="1090" spans="1:10" s="103" customFormat="1">
      <c r="A1090" s="341"/>
      <c r="B1090" s="325"/>
      <c r="C1090" s="205" t="s">
        <v>13</v>
      </c>
      <c r="D1090" s="222">
        <f t="shared" si="716"/>
        <v>0</v>
      </c>
      <c r="E1090" s="222">
        <v>0</v>
      </c>
      <c r="F1090" s="222">
        <v>0</v>
      </c>
      <c r="G1090" s="222">
        <v>0</v>
      </c>
      <c r="H1090" s="222">
        <v>0</v>
      </c>
      <c r="I1090" s="256">
        <v>0</v>
      </c>
      <c r="J1090" s="222">
        <v>0</v>
      </c>
    </row>
    <row r="1091" spans="1:10" s="103" customFormat="1">
      <c r="A1091" s="341"/>
      <c r="B1091" s="325"/>
      <c r="C1091" s="205" t="s">
        <v>14</v>
      </c>
      <c r="D1091" s="222">
        <f t="shared" si="716"/>
        <v>0</v>
      </c>
      <c r="E1091" s="222">
        <v>0</v>
      </c>
      <c r="F1091" s="222">
        <v>0</v>
      </c>
      <c r="G1091" s="222">
        <v>0</v>
      </c>
      <c r="H1091" s="222">
        <v>0</v>
      </c>
      <c r="I1091" s="256">
        <v>0</v>
      </c>
      <c r="J1091" s="222">
        <v>0</v>
      </c>
    </row>
    <row r="1092" spans="1:10" s="239" customFormat="1" ht="14.25">
      <c r="A1092" s="341"/>
      <c r="B1092" s="325"/>
      <c r="C1092" s="206" t="s">
        <v>15</v>
      </c>
      <c r="D1092" s="207">
        <f t="shared" si="716"/>
        <v>0</v>
      </c>
      <c r="E1092" s="207">
        <v>0</v>
      </c>
      <c r="F1092" s="207">
        <v>0</v>
      </c>
      <c r="G1092" s="207">
        <v>0</v>
      </c>
      <c r="H1092" s="207">
        <v>0</v>
      </c>
      <c r="I1092" s="252">
        <v>0</v>
      </c>
      <c r="J1092" s="207">
        <v>0</v>
      </c>
    </row>
    <row r="1093" spans="1:10" s="107" customFormat="1" ht="30">
      <c r="A1093" s="341"/>
      <c r="B1093" s="325"/>
      <c r="C1093" s="205" t="s">
        <v>404</v>
      </c>
      <c r="D1093" s="222">
        <f t="shared" si="716"/>
        <v>0</v>
      </c>
      <c r="E1093" s="222">
        <v>0</v>
      </c>
      <c r="F1093" s="222">
        <v>0</v>
      </c>
      <c r="G1093" s="222">
        <v>0</v>
      </c>
      <c r="H1093" s="222">
        <v>0</v>
      </c>
      <c r="I1093" s="256">
        <v>0</v>
      </c>
      <c r="J1093" s="222">
        <v>0</v>
      </c>
    </row>
    <row r="1094" spans="1:10" s="107" customFormat="1" ht="51.75" customHeight="1">
      <c r="A1094" s="342"/>
      <c r="B1094" s="326"/>
      <c r="C1094" s="205" t="s">
        <v>405</v>
      </c>
      <c r="D1094" s="222">
        <f t="shared" si="716"/>
        <v>0</v>
      </c>
      <c r="E1094" s="222">
        <v>0</v>
      </c>
      <c r="F1094" s="222">
        <v>0</v>
      </c>
      <c r="G1094" s="222">
        <v>0</v>
      </c>
      <c r="H1094" s="222">
        <v>0</v>
      </c>
      <c r="I1094" s="256">
        <v>0</v>
      </c>
      <c r="J1094" s="222">
        <v>0</v>
      </c>
    </row>
    <row r="1095" spans="1:10" s="103" customFormat="1" ht="36.75" customHeight="1">
      <c r="A1095" s="340" t="s">
        <v>892</v>
      </c>
      <c r="B1095" s="324" t="s">
        <v>533</v>
      </c>
      <c r="C1095" s="206" t="s">
        <v>319</v>
      </c>
      <c r="D1095" s="207">
        <f>SUM(D1096:D1102)</f>
        <v>134</v>
      </c>
      <c r="E1095" s="207">
        <f t="shared" ref="E1095:J1095" si="717">SUM(E1096:E1102)</f>
        <v>134</v>
      </c>
      <c r="F1095" s="207">
        <f t="shared" si="717"/>
        <v>0</v>
      </c>
      <c r="G1095" s="207">
        <f t="shared" si="717"/>
        <v>0</v>
      </c>
      <c r="H1095" s="207">
        <f t="shared" si="717"/>
        <v>0</v>
      </c>
      <c r="I1095" s="252">
        <f t="shared" ref="I1095" si="718">SUM(I1096:I1102)</f>
        <v>0</v>
      </c>
      <c r="J1095" s="207">
        <f t="shared" si="717"/>
        <v>0</v>
      </c>
    </row>
    <row r="1096" spans="1:10" s="103" customFormat="1">
      <c r="A1096" s="341"/>
      <c r="B1096" s="325"/>
      <c r="C1096" s="205" t="s">
        <v>11</v>
      </c>
      <c r="D1096" s="222">
        <f t="shared" ref="D1096:D1102" si="719">SUM(E1096:G1096)</f>
        <v>0</v>
      </c>
      <c r="E1096" s="222">
        <v>0</v>
      </c>
      <c r="F1096" s="222">
        <v>0</v>
      </c>
      <c r="G1096" s="222">
        <v>0</v>
      </c>
      <c r="H1096" s="222">
        <v>0</v>
      </c>
      <c r="I1096" s="256">
        <v>0</v>
      </c>
      <c r="J1096" s="222">
        <v>0</v>
      </c>
    </row>
    <row r="1097" spans="1:10" s="103" customFormat="1">
      <c r="A1097" s="341"/>
      <c r="B1097" s="325"/>
      <c r="C1097" s="205" t="s">
        <v>12</v>
      </c>
      <c r="D1097" s="222">
        <f t="shared" si="719"/>
        <v>0</v>
      </c>
      <c r="E1097" s="222">
        <v>0</v>
      </c>
      <c r="F1097" s="222">
        <v>0</v>
      </c>
      <c r="G1097" s="222">
        <v>0</v>
      </c>
      <c r="H1097" s="222">
        <v>0</v>
      </c>
      <c r="I1097" s="256">
        <v>0</v>
      </c>
      <c r="J1097" s="222">
        <v>0</v>
      </c>
    </row>
    <row r="1098" spans="1:10" s="103" customFormat="1">
      <c r="A1098" s="341"/>
      <c r="B1098" s="325"/>
      <c r="C1098" s="205" t="s">
        <v>13</v>
      </c>
      <c r="D1098" s="222">
        <f t="shared" si="719"/>
        <v>0</v>
      </c>
      <c r="E1098" s="222">
        <v>0</v>
      </c>
      <c r="F1098" s="222">
        <v>0</v>
      </c>
      <c r="G1098" s="222">
        <v>0</v>
      </c>
      <c r="H1098" s="222">
        <v>0</v>
      </c>
      <c r="I1098" s="256">
        <v>0</v>
      </c>
      <c r="J1098" s="222">
        <v>0</v>
      </c>
    </row>
    <row r="1099" spans="1:10" s="103" customFormat="1">
      <c r="A1099" s="341"/>
      <c r="B1099" s="325"/>
      <c r="C1099" s="205" t="s">
        <v>14</v>
      </c>
      <c r="D1099" s="222">
        <f t="shared" si="719"/>
        <v>32</v>
      </c>
      <c r="E1099" s="222">
        <v>32</v>
      </c>
      <c r="F1099" s="222">
        <v>0</v>
      </c>
      <c r="G1099" s="222">
        <v>0</v>
      </c>
      <c r="H1099" s="222">
        <v>0</v>
      </c>
      <c r="I1099" s="256">
        <v>0</v>
      </c>
      <c r="J1099" s="222">
        <v>0</v>
      </c>
    </row>
    <row r="1100" spans="1:10" s="239" customFormat="1" ht="14.25">
      <c r="A1100" s="341"/>
      <c r="B1100" s="325"/>
      <c r="C1100" s="206" t="s">
        <v>15</v>
      </c>
      <c r="D1100" s="207">
        <f t="shared" si="719"/>
        <v>34</v>
      </c>
      <c r="E1100" s="207">
        <v>34</v>
      </c>
      <c r="F1100" s="207">
        <v>0</v>
      </c>
      <c r="G1100" s="207">
        <v>0</v>
      </c>
      <c r="H1100" s="207">
        <v>0</v>
      </c>
      <c r="I1100" s="252">
        <v>0</v>
      </c>
      <c r="J1100" s="207">
        <v>0</v>
      </c>
    </row>
    <row r="1101" spans="1:10" s="107" customFormat="1" ht="30">
      <c r="A1101" s="341"/>
      <c r="B1101" s="325"/>
      <c r="C1101" s="205" t="s">
        <v>404</v>
      </c>
      <c r="D1101" s="222">
        <f t="shared" si="719"/>
        <v>34</v>
      </c>
      <c r="E1101" s="222">
        <v>34</v>
      </c>
      <c r="F1101" s="222">
        <v>0</v>
      </c>
      <c r="G1101" s="222">
        <v>0</v>
      </c>
      <c r="H1101" s="222">
        <v>0</v>
      </c>
      <c r="I1101" s="256">
        <v>0</v>
      </c>
      <c r="J1101" s="222">
        <v>0</v>
      </c>
    </row>
    <row r="1102" spans="1:10" s="107" customFormat="1" ht="30">
      <c r="A1102" s="342"/>
      <c r="B1102" s="326"/>
      <c r="C1102" s="205" t="s">
        <v>405</v>
      </c>
      <c r="D1102" s="222">
        <f t="shared" si="719"/>
        <v>34</v>
      </c>
      <c r="E1102" s="222">
        <v>34</v>
      </c>
      <c r="F1102" s="222">
        <v>0</v>
      </c>
      <c r="G1102" s="222">
        <v>0</v>
      </c>
      <c r="H1102" s="222">
        <v>0</v>
      </c>
      <c r="I1102" s="256">
        <v>0</v>
      </c>
      <c r="J1102" s="222">
        <v>0</v>
      </c>
    </row>
    <row r="1103" spans="1:10" s="103" customFormat="1" ht="28.5" customHeight="1">
      <c r="A1103" s="340" t="s">
        <v>893</v>
      </c>
      <c r="B1103" s="324" t="s">
        <v>534</v>
      </c>
      <c r="C1103" s="206" t="s">
        <v>319</v>
      </c>
      <c r="D1103" s="207">
        <f>SUM(D1104:D1110)</f>
        <v>32</v>
      </c>
      <c r="E1103" s="207">
        <f t="shared" ref="E1103:J1103" si="720">SUM(E1104:E1110)</f>
        <v>0</v>
      </c>
      <c r="F1103" s="207">
        <f t="shared" si="720"/>
        <v>32</v>
      </c>
      <c r="G1103" s="207">
        <f t="shared" si="720"/>
        <v>0</v>
      </c>
      <c r="H1103" s="207">
        <f t="shared" si="720"/>
        <v>0</v>
      </c>
      <c r="I1103" s="252">
        <f t="shared" ref="I1103" si="721">SUM(I1104:I1110)</f>
        <v>0</v>
      </c>
      <c r="J1103" s="207">
        <f t="shared" si="720"/>
        <v>0</v>
      </c>
    </row>
    <row r="1104" spans="1:10" s="103" customFormat="1" ht="31.5" customHeight="1">
      <c r="A1104" s="341"/>
      <c r="B1104" s="325"/>
      <c r="C1104" s="205" t="s">
        <v>11</v>
      </c>
      <c r="D1104" s="222">
        <f t="shared" ref="D1104:D1110" si="722">SUM(E1104:G1104)</f>
        <v>0</v>
      </c>
      <c r="E1104" s="222">
        <v>0</v>
      </c>
      <c r="F1104" s="222">
        <v>0</v>
      </c>
      <c r="G1104" s="222">
        <v>0</v>
      </c>
      <c r="H1104" s="222">
        <v>0</v>
      </c>
      <c r="I1104" s="256">
        <v>0</v>
      </c>
      <c r="J1104" s="222">
        <v>0</v>
      </c>
    </row>
    <row r="1105" spans="1:10" s="103" customFormat="1" ht="26.25" customHeight="1">
      <c r="A1105" s="341"/>
      <c r="B1105" s="325"/>
      <c r="C1105" s="205" t="s">
        <v>12</v>
      </c>
      <c r="D1105" s="222">
        <f t="shared" si="722"/>
        <v>0</v>
      </c>
      <c r="E1105" s="222">
        <v>0</v>
      </c>
      <c r="F1105" s="222">
        <v>0</v>
      </c>
      <c r="G1105" s="222">
        <v>0</v>
      </c>
      <c r="H1105" s="222">
        <v>0</v>
      </c>
      <c r="I1105" s="256">
        <v>0</v>
      </c>
      <c r="J1105" s="222">
        <v>0</v>
      </c>
    </row>
    <row r="1106" spans="1:10" s="103" customFormat="1" ht="27.75" customHeight="1">
      <c r="A1106" s="341"/>
      <c r="B1106" s="325"/>
      <c r="C1106" s="205" t="s">
        <v>13</v>
      </c>
      <c r="D1106" s="222">
        <f t="shared" si="722"/>
        <v>0</v>
      </c>
      <c r="E1106" s="222">
        <v>0</v>
      </c>
      <c r="F1106" s="222">
        <v>0</v>
      </c>
      <c r="G1106" s="222">
        <v>0</v>
      </c>
      <c r="H1106" s="222">
        <v>0</v>
      </c>
      <c r="I1106" s="256">
        <v>0</v>
      </c>
      <c r="J1106" s="222">
        <v>0</v>
      </c>
    </row>
    <row r="1107" spans="1:10" s="103" customFormat="1" ht="24.75" customHeight="1">
      <c r="A1107" s="341"/>
      <c r="B1107" s="325"/>
      <c r="C1107" s="205" t="s">
        <v>14</v>
      </c>
      <c r="D1107" s="222">
        <f t="shared" si="722"/>
        <v>16</v>
      </c>
      <c r="E1107" s="222">
        <v>0</v>
      </c>
      <c r="F1107" s="222">
        <v>16</v>
      </c>
      <c r="G1107" s="222">
        <v>0</v>
      </c>
      <c r="H1107" s="222">
        <v>0</v>
      </c>
      <c r="I1107" s="256">
        <v>0</v>
      </c>
      <c r="J1107" s="222">
        <v>0</v>
      </c>
    </row>
    <row r="1108" spans="1:10" s="239" customFormat="1" ht="24" customHeight="1">
      <c r="A1108" s="341"/>
      <c r="B1108" s="325"/>
      <c r="C1108" s="206" t="s">
        <v>15</v>
      </c>
      <c r="D1108" s="207">
        <f t="shared" si="722"/>
        <v>16</v>
      </c>
      <c r="E1108" s="207">
        <v>0</v>
      </c>
      <c r="F1108" s="207">
        <v>16</v>
      </c>
      <c r="G1108" s="207">
        <v>0</v>
      </c>
      <c r="H1108" s="207">
        <v>0</v>
      </c>
      <c r="I1108" s="252">
        <v>0</v>
      </c>
      <c r="J1108" s="207">
        <v>0</v>
      </c>
    </row>
    <row r="1109" spans="1:10" s="107" customFormat="1" ht="30">
      <c r="A1109" s="341"/>
      <c r="B1109" s="325"/>
      <c r="C1109" s="205" t="s">
        <v>404</v>
      </c>
      <c r="D1109" s="222">
        <f t="shared" si="722"/>
        <v>0</v>
      </c>
      <c r="E1109" s="222">
        <v>0</v>
      </c>
      <c r="F1109" s="222">
        <v>0</v>
      </c>
      <c r="G1109" s="222">
        <v>0</v>
      </c>
      <c r="H1109" s="222">
        <v>0</v>
      </c>
      <c r="I1109" s="256">
        <v>0</v>
      </c>
      <c r="J1109" s="222">
        <v>0</v>
      </c>
    </row>
    <row r="1110" spans="1:10" s="107" customFormat="1" ht="30">
      <c r="A1110" s="342"/>
      <c r="B1110" s="326"/>
      <c r="C1110" s="205" t="s">
        <v>405</v>
      </c>
      <c r="D1110" s="222">
        <f t="shared" si="722"/>
        <v>0</v>
      </c>
      <c r="E1110" s="222">
        <v>0</v>
      </c>
      <c r="F1110" s="222">
        <v>0</v>
      </c>
      <c r="G1110" s="222">
        <v>0</v>
      </c>
      <c r="H1110" s="222">
        <v>0</v>
      </c>
      <c r="I1110" s="256">
        <v>0</v>
      </c>
      <c r="J1110" s="222">
        <v>0</v>
      </c>
    </row>
    <row r="1111" spans="1:10" s="103" customFormat="1" ht="28.5" customHeight="1">
      <c r="A1111" s="340" t="s">
        <v>894</v>
      </c>
      <c r="B1111" s="324" t="s">
        <v>535</v>
      </c>
      <c r="C1111" s="206" t="s">
        <v>319</v>
      </c>
      <c r="D1111" s="207">
        <f>SUM(D1112:D1118)</f>
        <v>0</v>
      </c>
      <c r="E1111" s="207">
        <f t="shared" ref="E1111:J1111" si="723">SUM(E1112:E1118)</f>
        <v>0</v>
      </c>
      <c r="F1111" s="207">
        <f t="shared" si="723"/>
        <v>0</v>
      </c>
      <c r="G1111" s="207">
        <f t="shared" si="723"/>
        <v>0</v>
      </c>
      <c r="H1111" s="207">
        <f t="shared" si="723"/>
        <v>0</v>
      </c>
      <c r="I1111" s="252">
        <f t="shared" ref="I1111" si="724">SUM(I1112:I1118)</f>
        <v>0</v>
      </c>
      <c r="J1111" s="207">
        <f t="shared" si="723"/>
        <v>0</v>
      </c>
    </row>
    <row r="1112" spans="1:10" s="103" customFormat="1">
      <c r="A1112" s="341"/>
      <c r="B1112" s="325"/>
      <c r="C1112" s="205" t="s">
        <v>11</v>
      </c>
      <c r="D1112" s="222">
        <f t="shared" ref="D1112:D1118" si="725">SUM(E1112:G1112)</f>
        <v>0</v>
      </c>
      <c r="E1112" s="222">
        <v>0</v>
      </c>
      <c r="F1112" s="222">
        <v>0</v>
      </c>
      <c r="G1112" s="222">
        <v>0</v>
      </c>
      <c r="H1112" s="222">
        <v>0</v>
      </c>
      <c r="I1112" s="256">
        <v>0</v>
      </c>
      <c r="J1112" s="222">
        <v>0</v>
      </c>
    </row>
    <row r="1113" spans="1:10" s="103" customFormat="1">
      <c r="A1113" s="341"/>
      <c r="B1113" s="325"/>
      <c r="C1113" s="205" t="s">
        <v>12</v>
      </c>
      <c r="D1113" s="222">
        <f t="shared" si="725"/>
        <v>0</v>
      </c>
      <c r="E1113" s="222">
        <v>0</v>
      </c>
      <c r="F1113" s="222">
        <v>0</v>
      </c>
      <c r="G1113" s="222">
        <v>0</v>
      </c>
      <c r="H1113" s="222">
        <v>0</v>
      </c>
      <c r="I1113" s="256">
        <v>0</v>
      </c>
      <c r="J1113" s="222">
        <v>0</v>
      </c>
    </row>
    <row r="1114" spans="1:10" s="103" customFormat="1">
      <c r="A1114" s="341"/>
      <c r="B1114" s="325"/>
      <c r="C1114" s="205" t="s">
        <v>13</v>
      </c>
      <c r="D1114" s="222">
        <f t="shared" si="725"/>
        <v>0</v>
      </c>
      <c r="E1114" s="222">
        <v>0</v>
      </c>
      <c r="F1114" s="222">
        <v>0</v>
      </c>
      <c r="G1114" s="222">
        <v>0</v>
      </c>
      <c r="H1114" s="222">
        <v>0</v>
      </c>
      <c r="I1114" s="256">
        <v>0</v>
      </c>
      <c r="J1114" s="222">
        <v>0</v>
      </c>
    </row>
    <row r="1115" spans="1:10" s="103" customFormat="1">
      <c r="A1115" s="341"/>
      <c r="B1115" s="325"/>
      <c r="C1115" s="205" t="s">
        <v>14</v>
      </c>
      <c r="D1115" s="222">
        <f t="shared" si="725"/>
        <v>0</v>
      </c>
      <c r="E1115" s="222">
        <v>0</v>
      </c>
      <c r="F1115" s="222">
        <v>0</v>
      </c>
      <c r="G1115" s="222">
        <v>0</v>
      </c>
      <c r="H1115" s="222">
        <v>0</v>
      </c>
      <c r="I1115" s="256">
        <v>0</v>
      </c>
      <c r="J1115" s="222">
        <v>0</v>
      </c>
    </row>
    <row r="1116" spans="1:10" s="239" customFormat="1" ht="14.25">
      <c r="A1116" s="341"/>
      <c r="B1116" s="325"/>
      <c r="C1116" s="206" t="s">
        <v>15</v>
      </c>
      <c r="D1116" s="207">
        <f t="shared" si="725"/>
        <v>0</v>
      </c>
      <c r="E1116" s="207">
        <v>0</v>
      </c>
      <c r="F1116" s="207">
        <v>0</v>
      </c>
      <c r="G1116" s="207">
        <v>0</v>
      </c>
      <c r="H1116" s="207">
        <v>0</v>
      </c>
      <c r="I1116" s="252">
        <v>0</v>
      </c>
      <c r="J1116" s="207">
        <v>0</v>
      </c>
    </row>
    <row r="1117" spans="1:10" s="107" customFormat="1" ht="30">
      <c r="A1117" s="341"/>
      <c r="B1117" s="325"/>
      <c r="C1117" s="205" t="s">
        <v>404</v>
      </c>
      <c r="D1117" s="222">
        <f t="shared" si="725"/>
        <v>0</v>
      </c>
      <c r="E1117" s="222">
        <v>0</v>
      </c>
      <c r="F1117" s="222">
        <v>0</v>
      </c>
      <c r="G1117" s="222">
        <v>0</v>
      </c>
      <c r="H1117" s="222">
        <v>0</v>
      </c>
      <c r="I1117" s="256">
        <v>0</v>
      </c>
      <c r="J1117" s="222">
        <v>0</v>
      </c>
    </row>
    <row r="1118" spans="1:10" s="107" customFormat="1" ht="30">
      <c r="A1118" s="342"/>
      <c r="B1118" s="326"/>
      <c r="C1118" s="205" t="s">
        <v>405</v>
      </c>
      <c r="D1118" s="222">
        <f t="shared" si="725"/>
        <v>0</v>
      </c>
      <c r="E1118" s="222">
        <v>0</v>
      </c>
      <c r="F1118" s="222">
        <v>0</v>
      </c>
      <c r="G1118" s="222">
        <v>0</v>
      </c>
      <c r="H1118" s="222">
        <v>0</v>
      </c>
      <c r="I1118" s="256">
        <v>0</v>
      </c>
      <c r="J1118" s="222">
        <v>0</v>
      </c>
    </row>
    <row r="1119" spans="1:10" s="103" customFormat="1" ht="28.5" customHeight="1">
      <c r="A1119" s="340" t="s">
        <v>895</v>
      </c>
      <c r="B1119" s="324" t="s">
        <v>538</v>
      </c>
      <c r="C1119" s="206" t="s">
        <v>319</v>
      </c>
      <c r="D1119" s="207">
        <f>SUM(D1120:D1126)</f>
        <v>0</v>
      </c>
      <c r="E1119" s="207">
        <f t="shared" ref="E1119:J1119" si="726">SUM(E1120:E1126)</f>
        <v>0</v>
      </c>
      <c r="F1119" s="207">
        <f t="shared" si="726"/>
        <v>0</v>
      </c>
      <c r="G1119" s="207">
        <f t="shared" si="726"/>
        <v>0</v>
      </c>
      <c r="H1119" s="207">
        <f t="shared" si="726"/>
        <v>0</v>
      </c>
      <c r="I1119" s="252">
        <f t="shared" ref="I1119" si="727">SUM(I1120:I1126)</f>
        <v>0</v>
      </c>
      <c r="J1119" s="207">
        <f t="shared" si="726"/>
        <v>0</v>
      </c>
    </row>
    <row r="1120" spans="1:10" s="103" customFormat="1">
      <c r="A1120" s="341"/>
      <c r="B1120" s="325"/>
      <c r="C1120" s="205" t="s">
        <v>11</v>
      </c>
      <c r="D1120" s="222">
        <f t="shared" ref="D1120:D1126" si="728">SUM(E1120:G1120)</f>
        <v>0</v>
      </c>
      <c r="E1120" s="222">
        <v>0</v>
      </c>
      <c r="F1120" s="222">
        <v>0</v>
      </c>
      <c r="G1120" s="222">
        <v>0</v>
      </c>
      <c r="H1120" s="222">
        <v>0</v>
      </c>
      <c r="I1120" s="256">
        <v>0</v>
      </c>
      <c r="J1120" s="222">
        <v>0</v>
      </c>
    </row>
    <row r="1121" spans="1:10" s="103" customFormat="1">
      <c r="A1121" s="341"/>
      <c r="B1121" s="325"/>
      <c r="C1121" s="205" t="s">
        <v>12</v>
      </c>
      <c r="D1121" s="222">
        <f t="shared" si="728"/>
        <v>0</v>
      </c>
      <c r="E1121" s="222">
        <v>0</v>
      </c>
      <c r="F1121" s="222">
        <v>0</v>
      </c>
      <c r="G1121" s="222">
        <v>0</v>
      </c>
      <c r="H1121" s="222">
        <v>0</v>
      </c>
      <c r="I1121" s="256">
        <v>0</v>
      </c>
      <c r="J1121" s="222">
        <v>0</v>
      </c>
    </row>
    <row r="1122" spans="1:10" s="103" customFormat="1">
      <c r="A1122" s="341"/>
      <c r="B1122" s="325"/>
      <c r="C1122" s="205" t="s">
        <v>13</v>
      </c>
      <c r="D1122" s="222">
        <f t="shared" si="728"/>
        <v>0</v>
      </c>
      <c r="E1122" s="222">
        <v>0</v>
      </c>
      <c r="F1122" s="222">
        <v>0</v>
      </c>
      <c r="G1122" s="222">
        <v>0</v>
      </c>
      <c r="H1122" s="222">
        <v>0</v>
      </c>
      <c r="I1122" s="256">
        <v>0</v>
      </c>
      <c r="J1122" s="222">
        <v>0</v>
      </c>
    </row>
    <row r="1123" spans="1:10" s="103" customFormat="1">
      <c r="A1123" s="341"/>
      <c r="B1123" s="325"/>
      <c r="C1123" s="205" t="s">
        <v>14</v>
      </c>
      <c r="D1123" s="222">
        <f t="shared" si="728"/>
        <v>0</v>
      </c>
      <c r="E1123" s="222">
        <v>0</v>
      </c>
      <c r="F1123" s="222">
        <v>0</v>
      </c>
      <c r="G1123" s="222">
        <v>0</v>
      </c>
      <c r="H1123" s="222">
        <v>0</v>
      </c>
      <c r="I1123" s="256">
        <v>0</v>
      </c>
      <c r="J1123" s="222">
        <v>0</v>
      </c>
    </row>
    <row r="1124" spans="1:10" s="239" customFormat="1" ht="14.25">
      <c r="A1124" s="341"/>
      <c r="B1124" s="325"/>
      <c r="C1124" s="206" t="s">
        <v>15</v>
      </c>
      <c r="D1124" s="207">
        <f t="shared" si="728"/>
        <v>0</v>
      </c>
      <c r="E1124" s="207">
        <v>0</v>
      </c>
      <c r="F1124" s="207">
        <v>0</v>
      </c>
      <c r="G1124" s="207">
        <v>0</v>
      </c>
      <c r="H1124" s="207">
        <v>0</v>
      </c>
      <c r="I1124" s="252">
        <v>0</v>
      </c>
      <c r="J1124" s="207">
        <v>0</v>
      </c>
    </row>
    <row r="1125" spans="1:10" s="107" customFormat="1" ht="30">
      <c r="A1125" s="341"/>
      <c r="B1125" s="325"/>
      <c r="C1125" s="205" t="s">
        <v>404</v>
      </c>
      <c r="D1125" s="222">
        <f t="shared" si="728"/>
        <v>0</v>
      </c>
      <c r="E1125" s="222">
        <v>0</v>
      </c>
      <c r="F1125" s="222">
        <v>0</v>
      </c>
      <c r="G1125" s="222">
        <v>0</v>
      </c>
      <c r="H1125" s="222">
        <v>0</v>
      </c>
      <c r="I1125" s="256">
        <v>0</v>
      </c>
      <c r="J1125" s="222">
        <v>0</v>
      </c>
    </row>
    <row r="1126" spans="1:10" s="107" customFormat="1" ht="30">
      <c r="A1126" s="342"/>
      <c r="B1126" s="326"/>
      <c r="C1126" s="205" t="s">
        <v>405</v>
      </c>
      <c r="D1126" s="222">
        <f t="shared" si="728"/>
        <v>0</v>
      </c>
      <c r="E1126" s="222">
        <v>0</v>
      </c>
      <c r="F1126" s="222">
        <v>0</v>
      </c>
      <c r="G1126" s="222">
        <v>0</v>
      </c>
      <c r="H1126" s="222">
        <v>0</v>
      </c>
      <c r="I1126" s="256">
        <v>0</v>
      </c>
      <c r="J1126" s="222">
        <v>0</v>
      </c>
    </row>
    <row r="1127" spans="1:10" s="103" customFormat="1" ht="28.5" customHeight="1">
      <c r="A1127" s="340" t="s">
        <v>896</v>
      </c>
      <c r="B1127" s="324" t="s">
        <v>411</v>
      </c>
      <c r="C1127" s="206" t="s">
        <v>319</v>
      </c>
      <c r="D1127" s="207">
        <f>SUM(D1128:D1134)</f>
        <v>32</v>
      </c>
      <c r="E1127" s="207">
        <f t="shared" ref="E1127:J1127" si="729">SUM(E1128:E1134)</f>
        <v>0</v>
      </c>
      <c r="F1127" s="207">
        <f t="shared" si="729"/>
        <v>32</v>
      </c>
      <c r="G1127" s="207">
        <f t="shared" si="729"/>
        <v>0</v>
      </c>
      <c r="H1127" s="207">
        <f t="shared" si="729"/>
        <v>0</v>
      </c>
      <c r="I1127" s="252">
        <f t="shared" ref="I1127" si="730">SUM(I1128:I1134)</f>
        <v>0</v>
      </c>
      <c r="J1127" s="207">
        <f t="shared" si="729"/>
        <v>0</v>
      </c>
    </row>
    <row r="1128" spans="1:10" s="103" customFormat="1">
      <c r="A1128" s="341"/>
      <c r="B1128" s="325"/>
      <c r="C1128" s="205" t="s">
        <v>11</v>
      </c>
      <c r="D1128" s="222">
        <f t="shared" ref="D1128:D1134" si="731">SUM(E1128:G1128)</f>
        <v>0</v>
      </c>
      <c r="E1128" s="222">
        <v>0</v>
      </c>
      <c r="F1128" s="222">
        <v>0</v>
      </c>
      <c r="G1128" s="222">
        <v>0</v>
      </c>
      <c r="H1128" s="222">
        <v>0</v>
      </c>
      <c r="I1128" s="256">
        <v>0</v>
      </c>
      <c r="J1128" s="222">
        <v>0</v>
      </c>
    </row>
    <row r="1129" spans="1:10" s="103" customFormat="1">
      <c r="A1129" s="341"/>
      <c r="B1129" s="325"/>
      <c r="C1129" s="205" t="s">
        <v>12</v>
      </c>
      <c r="D1129" s="222">
        <f t="shared" si="731"/>
        <v>0</v>
      </c>
      <c r="E1129" s="222">
        <v>0</v>
      </c>
      <c r="F1129" s="222">
        <v>0</v>
      </c>
      <c r="G1129" s="222">
        <v>0</v>
      </c>
      <c r="H1129" s="222">
        <v>0</v>
      </c>
      <c r="I1129" s="256">
        <v>0</v>
      </c>
      <c r="J1129" s="222">
        <v>0</v>
      </c>
    </row>
    <row r="1130" spans="1:10" s="103" customFormat="1">
      <c r="A1130" s="341"/>
      <c r="B1130" s="325"/>
      <c r="C1130" s="205" t="s">
        <v>13</v>
      </c>
      <c r="D1130" s="222">
        <f t="shared" si="731"/>
        <v>0</v>
      </c>
      <c r="E1130" s="222">
        <v>0</v>
      </c>
      <c r="F1130" s="222">
        <v>0</v>
      </c>
      <c r="G1130" s="222">
        <v>0</v>
      </c>
      <c r="H1130" s="222">
        <v>0</v>
      </c>
      <c r="I1130" s="256">
        <v>0</v>
      </c>
      <c r="J1130" s="222">
        <v>0</v>
      </c>
    </row>
    <row r="1131" spans="1:10" s="103" customFormat="1">
      <c r="A1131" s="341"/>
      <c r="B1131" s="325"/>
      <c r="C1131" s="205" t="s">
        <v>14</v>
      </c>
      <c r="D1131" s="222">
        <f t="shared" si="731"/>
        <v>16</v>
      </c>
      <c r="E1131" s="222">
        <v>0</v>
      </c>
      <c r="F1131" s="222">
        <v>16</v>
      </c>
      <c r="G1131" s="222">
        <v>0</v>
      </c>
      <c r="H1131" s="222">
        <v>0</v>
      </c>
      <c r="I1131" s="256">
        <v>0</v>
      </c>
      <c r="J1131" s="222">
        <v>0</v>
      </c>
    </row>
    <row r="1132" spans="1:10" s="239" customFormat="1" ht="30" customHeight="1">
      <c r="A1132" s="341"/>
      <c r="B1132" s="325"/>
      <c r="C1132" s="206" t="s">
        <v>15</v>
      </c>
      <c r="D1132" s="207">
        <f t="shared" si="731"/>
        <v>16</v>
      </c>
      <c r="E1132" s="207">
        <v>0</v>
      </c>
      <c r="F1132" s="207">
        <v>16</v>
      </c>
      <c r="G1132" s="207">
        <v>0</v>
      </c>
      <c r="H1132" s="207">
        <v>0</v>
      </c>
      <c r="I1132" s="252">
        <v>0</v>
      </c>
      <c r="J1132" s="207">
        <v>0</v>
      </c>
    </row>
    <row r="1133" spans="1:10" s="107" customFormat="1" ht="30">
      <c r="A1133" s="341"/>
      <c r="B1133" s="325"/>
      <c r="C1133" s="205" t="s">
        <v>404</v>
      </c>
      <c r="D1133" s="222">
        <f t="shared" si="731"/>
        <v>0</v>
      </c>
      <c r="E1133" s="222">
        <v>0</v>
      </c>
      <c r="F1133" s="222">
        <v>0</v>
      </c>
      <c r="G1133" s="222">
        <v>0</v>
      </c>
      <c r="H1133" s="222">
        <v>0</v>
      </c>
      <c r="I1133" s="256">
        <v>0</v>
      </c>
      <c r="J1133" s="222">
        <v>0</v>
      </c>
    </row>
    <row r="1134" spans="1:10" s="107" customFormat="1" ht="30">
      <c r="A1134" s="342"/>
      <c r="B1134" s="326"/>
      <c r="C1134" s="205" t="s">
        <v>405</v>
      </c>
      <c r="D1134" s="222">
        <f t="shared" si="731"/>
        <v>0</v>
      </c>
      <c r="E1134" s="222">
        <v>0</v>
      </c>
      <c r="F1134" s="222">
        <v>0</v>
      </c>
      <c r="G1134" s="222">
        <v>0</v>
      </c>
      <c r="H1134" s="222">
        <v>0</v>
      </c>
      <c r="I1134" s="256">
        <v>0</v>
      </c>
      <c r="J1134" s="222">
        <v>0</v>
      </c>
    </row>
    <row r="1135" spans="1:10" s="103" customFormat="1" ht="36" customHeight="1">
      <c r="A1135" s="340" t="s">
        <v>897</v>
      </c>
      <c r="B1135" s="324" t="s">
        <v>540</v>
      </c>
      <c r="C1135" s="206" t="s">
        <v>319</v>
      </c>
      <c r="D1135" s="207">
        <f>SUM(D1136:D1142)</f>
        <v>0</v>
      </c>
      <c r="E1135" s="207">
        <f t="shared" ref="E1135:J1135" si="732">SUM(E1136:E1142)</f>
        <v>0</v>
      </c>
      <c r="F1135" s="207">
        <f t="shared" si="732"/>
        <v>0</v>
      </c>
      <c r="G1135" s="207">
        <f t="shared" si="732"/>
        <v>0</v>
      </c>
      <c r="H1135" s="207">
        <f t="shared" si="732"/>
        <v>0</v>
      </c>
      <c r="I1135" s="252">
        <f t="shared" ref="I1135" si="733">SUM(I1136:I1142)</f>
        <v>0</v>
      </c>
      <c r="J1135" s="207">
        <f t="shared" si="732"/>
        <v>0</v>
      </c>
    </row>
    <row r="1136" spans="1:10" s="103" customFormat="1" ht="21.75" customHeight="1">
      <c r="A1136" s="341"/>
      <c r="B1136" s="325"/>
      <c r="C1136" s="205" t="s">
        <v>11</v>
      </c>
      <c r="D1136" s="222">
        <f t="shared" ref="D1136:D1142" si="734">SUM(E1136:G1136)</f>
        <v>0</v>
      </c>
      <c r="E1136" s="222">
        <v>0</v>
      </c>
      <c r="F1136" s="222">
        <v>0</v>
      </c>
      <c r="G1136" s="222">
        <v>0</v>
      </c>
      <c r="H1136" s="222">
        <v>0</v>
      </c>
      <c r="I1136" s="256">
        <v>0</v>
      </c>
      <c r="J1136" s="222">
        <v>0</v>
      </c>
    </row>
    <row r="1137" spans="1:10" s="103" customFormat="1" ht="22.5" customHeight="1">
      <c r="A1137" s="341"/>
      <c r="B1137" s="325"/>
      <c r="C1137" s="205" t="s">
        <v>12</v>
      </c>
      <c r="D1137" s="222">
        <f t="shared" si="734"/>
        <v>0</v>
      </c>
      <c r="E1137" s="222">
        <v>0</v>
      </c>
      <c r="F1137" s="222">
        <v>0</v>
      </c>
      <c r="G1137" s="222">
        <v>0</v>
      </c>
      <c r="H1137" s="222">
        <v>0</v>
      </c>
      <c r="I1137" s="256">
        <v>0</v>
      </c>
      <c r="J1137" s="222">
        <v>0</v>
      </c>
    </row>
    <row r="1138" spans="1:10" s="103" customFormat="1" ht="27" customHeight="1">
      <c r="A1138" s="341"/>
      <c r="B1138" s="325"/>
      <c r="C1138" s="205" t="s">
        <v>13</v>
      </c>
      <c r="D1138" s="222">
        <f t="shared" si="734"/>
        <v>0</v>
      </c>
      <c r="E1138" s="222">
        <v>0</v>
      </c>
      <c r="F1138" s="222">
        <v>0</v>
      </c>
      <c r="G1138" s="222">
        <v>0</v>
      </c>
      <c r="H1138" s="222">
        <v>0</v>
      </c>
      <c r="I1138" s="256">
        <v>0</v>
      </c>
      <c r="J1138" s="222">
        <v>0</v>
      </c>
    </row>
    <row r="1139" spans="1:10" s="103" customFormat="1" ht="22.5" customHeight="1">
      <c r="A1139" s="341"/>
      <c r="B1139" s="325"/>
      <c r="C1139" s="205" t="s">
        <v>14</v>
      </c>
      <c r="D1139" s="222">
        <f t="shared" si="734"/>
        <v>0</v>
      </c>
      <c r="E1139" s="222">
        <v>0</v>
      </c>
      <c r="F1139" s="222">
        <v>0</v>
      </c>
      <c r="G1139" s="222">
        <v>0</v>
      </c>
      <c r="H1139" s="222">
        <v>0</v>
      </c>
      <c r="I1139" s="256">
        <v>0</v>
      </c>
      <c r="J1139" s="222">
        <v>0</v>
      </c>
    </row>
    <row r="1140" spans="1:10" s="239" customFormat="1" ht="14.25">
      <c r="A1140" s="341"/>
      <c r="B1140" s="325"/>
      <c r="C1140" s="206" t="s">
        <v>15</v>
      </c>
      <c r="D1140" s="207">
        <f t="shared" si="734"/>
        <v>0</v>
      </c>
      <c r="E1140" s="207">
        <v>0</v>
      </c>
      <c r="F1140" s="207">
        <v>0</v>
      </c>
      <c r="G1140" s="207">
        <v>0</v>
      </c>
      <c r="H1140" s="207">
        <v>0</v>
      </c>
      <c r="I1140" s="252">
        <v>0</v>
      </c>
      <c r="J1140" s="207">
        <v>0</v>
      </c>
    </row>
    <row r="1141" spans="1:10" s="107" customFormat="1" ht="38.25" customHeight="1">
      <c r="A1141" s="341"/>
      <c r="B1141" s="325"/>
      <c r="C1141" s="205" t="s">
        <v>404</v>
      </c>
      <c r="D1141" s="222">
        <f t="shared" si="734"/>
        <v>0</v>
      </c>
      <c r="E1141" s="222">
        <v>0</v>
      </c>
      <c r="F1141" s="222">
        <v>0</v>
      </c>
      <c r="G1141" s="222">
        <v>0</v>
      </c>
      <c r="H1141" s="222">
        <v>0</v>
      </c>
      <c r="I1141" s="256">
        <v>0</v>
      </c>
      <c r="J1141" s="222">
        <v>0</v>
      </c>
    </row>
    <row r="1142" spans="1:10" s="107" customFormat="1" ht="35.25" customHeight="1">
      <c r="A1142" s="342"/>
      <c r="B1142" s="326"/>
      <c r="C1142" s="205" t="s">
        <v>405</v>
      </c>
      <c r="D1142" s="222">
        <f t="shared" si="734"/>
        <v>0</v>
      </c>
      <c r="E1142" s="222">
        <v>0</v>
      </c>
      <c r="F1142" s="222">
        <v>0</v>
      </c>
      <c r="G1142" s="222">
        <v>0</v>
      </c>
      <c r="H1142" s="222">
        <v>0</v>
      </c>
      <c r="I1142" s="256">
        <v>0</v>
      </c>
      <c r="J1142" s="222">
        <v>0</v>
      </c>
    </row>
    <row r="1143" spans="1:10" s="103" customFormat="1" ht="31.5" customHeight="1">
      <c r="A1143" s="340" t="s">
        <v>898</v>
      </c>
      <c r="B1143" s="324" t="s">
        <v>541</v>
      </c>
      <c r="C1143" s="206" t="s">
        <v>319</v>
      </c>
      <c r="D1143" s="207">
        <f>SUM(D1144:D1150)</f>
        <v>0</v>
      </c>
      <c r="E1143" s="207">
        <f t="shared" ref="E1143:J1143" si="735">SUM(E1144:E1150)</f>
        <v>0</v>
      </c>
      <c r="F1143" s="207">
        <f t="shared" si="735"/>
        <v>0</v>
      </c>
      <c r="G1143" s="207">
        <f t="shared" si="735"/>
        <v>0</v>
      </c>
      <c r="H1143" s="207">
        <f t="shared" si="735"/>
        <v>0</v>
      </c>
      <c r="I1143" s="252">
        <f t="shared" ref="I1143" si="736">SUM(I1144:I1150)</f>
        <v>0</v>
      </c>
      <c r="J1143" s="207">
        <f t="shared" si="735"/>
        <v>0</v>
      </c>
    </row>
    <row r="1144" spans="1:10" s="103" customFormat="1" ht="24.75" customHeight="1">
      <c r="A1144" s="341"/>
      <c r="B1144" s="325"/>
      <c r="C1144" s="205" t="s">
        <v>11</v>
      </c>
      <c r="D1144" s="222">
        <f t="shared" ref="D1144:D1150" si="737">SUM(E1144:G1144)</f>
        <v>0</v>
      </c>
      <c r="E1144" s="222">
        <v>0</v>
      </c>
      <c r="F1144" s="222">
        <v>0</v>
      </c>
      <c r="G1144" s="222">
        <v>0</v>
      </c>
      <c r="H1144" s="222">
        <v>0</v>
      </c>
      <c r="I1144" s="256">
        <v>0</v>
      </c>
      <c r="J1144" s="222">
        <v>0</v>
      </c>
    </row>
    <row r="1145" spans="1:10" s="103" customFormat="1" ht="21" customHeight="1">
      <c r="A1145" s="341"/>
      <c r="B1145" s="325"/>
      <c r="C1145" s="205" t="s">
        <v>12</v>
      </c>
      <c r="D1145" s="222">
        <f t="shared" si="737"/>
        <v>0</v>
      </c>
      <c r="E1145" s="222">
        <v>0</v>
      </c>
      <c r="F1145" s="222">
        <v>0</v>
      </c>
      <c r="G1145" s="222">
        <v>0</v>
      </c>
      <c r="H1145" s="222">
        <v>0</v>
      </c>
      <c r="I1145" s="256">
        <v>0</v>
      </c>
      <c r="J1145" s="222">
        <v>0</v>
      </c>
    </row>
    <row r="1146" spans="1:10" s="103" customFormat="1" ht="21.75" customHeight="1">
      <c r="A1146" s="341"/>
      <c r="B1146" s="325"/>
      <c r="C1146" s="205" t="s">
        <v>13</v>
      </c>
      <c r="D1146" s="222">
        <f t="shared" si="737"/>
        <v>0</v>
      </c>
      <c r="E1146" s="222">
        <v>0</v>
      </c>
      <c r="F1146" s="222">
        <v>0</v>
      </c>
      <c r="G1146" s="222">
        <v>0</v>
      </c>
      <c r="H1146" s="222">
        <v>0</v>
      </c>
      <c r="I1146" s="256">
        <v>0</v>
      </c>
      <c r="J1146" s="222">
        <v>0</v>
      </c>
    </row>
    <row r="1147" spans="1:10" s="103" customFormat="1" ht="22.5" customHeight="1">
      <c r="A1147" s="341"/>
      <c r="B1147" s="325"/>
      <c r="C1147" s="205" t="s">
        <v>14</v>
      </c>
      <c r="D1147" s="222">
        <f t="shared" si="737"/>
        <v>0</v>
      </c>
      <c r="E1147" s="222">
        <v>0</v>
      </c>
      <c r="F1147" s="222">
        <v>0</v>
      </c>
      <c r="G1147" s="222">
        <v>0</v>
      </c>
      <c r="H1147" s="222">
        <v>0</v>
      </c>
      <c r="I1147" s="256">
        <v>0</v>
      </c>
      <c r="J1147" s="222">
        <v>0</v>
      </c>
    </row>
    <row r="1148" spans="1:10" s="239" customFormat="1" ht="14.25">
      <c r="A1148" s="341"/>
      <c r="B1148" s="325"/>
      <c r="C1148" s="206" t="s">
        <v>15</v>
      </c>
      <c r="D1148" s="207">
        <f t="shared" si="737"/>
        <v>0</v>
      </c>
      <c r="E1148" s="207">
        <v>0</v>
      </c>
      <c r="F1148" s="207">
        <v>0</v>
      </c>
      <c r="G1148" s="207">
        <v>0</v>
      </c>
      <c r="H1148" s="207">
        <v>0</v>
      </c>
      <c r="I1148" s="252">
        <v>0</v>
      </c>
      <c r="J1148" s="207">
        <v>0</v>
      </c>
    </row>
    <row r="1149" spans="1:10" s="107" customFormat="1" ht="30">
      <c r="A1149" s="341"/>
      <c r="B1149" s="325"/>
      <c r="C1149" s="205" t="s">
        <v>404</v>
      </c>
      <c r="D1149" s="222">
        <f t="shared" si="737"/>
        <v>0</v>
      </c>
      <c r="E1149" s="222">
        <v>0</v>
      </c>
      <c r="F1149" s="222">
        <v>0</v>
      </c>
      <c r="G1149" s="222">
        <v>0</v>
      </c>
      <c r="H1149" s="222">
        <v>0</v>
      </c>
      <c r="I1149" s="256">
        <v>0</v>
      </c>
      <c r="J1149" s="222">
        <v>0</v>
      </c>
    </row>
    <row r="1150" spans="1:10" s="107" customFormat="1" ht="30">
      <c r="A1150" s="342"/>
      <c r="B1150" s="326"/>
      <c r="C1150" s="205" t="s">
        <v>405</v>
      </c>
      <c r="D1150" s="222">
        <f t="shared" si="737"/>
        <v>0</v>
      </c>
      <c r="E1150" s="222">
        <v>0</v>
      </c>
      <c r="F1150" s="222">
        <v>0</v>
      </c>
      <c r="G1150" s="222">
        <v>0</v>
      </c>
      <c r="H1150" s="222">
        <v>0</v>
      </c>
      <c r="I1150" s="256">
        <v>0</v>
      </c>
      <c r="J1150" s="222">
        <v>0</v>
      </c>
    </row>
    <row r="1151" spans="1:10" s="103" customFormat="1" ht="39.75" customHeight="1">
      <c r="A1151" s="340" t="s">
        <v>899</v>
      </c>
      <c r="B1151" s="324" t="s">
        <v>543</v>
      </c>
      <c r="C1151" s="206" t="s">
        <v>319</v>
      </c>
      <c r="D1151" s="207">
        <f>SUM(D1152:D1158)</f>
        <v>0</v>
      </c>
      <c r="E1151" s="207">
        <f t="shared" ref="E1151:J1151" si="738">SUM(E1152:E1158)</f>
        <v>0</v>
      </c>
      <c r="F1151" s="207">
        <f t="shared" si="738"/>
        <v>0</v>
      </c>
      <c r="G1151" s="207">
        <f t="shared" si="738"/>
        <v>0</v>
      </c>
      <c r="H1151" s="207">
        <f t="shared" si="738"/>
        <v>0</v>
      </c>
      <c r="I1151" s="252">
        <f t="shared" ref="I1151" si="739">SUM(I1152:I1158)</f>
        <v>0</v>
      </c>
      <c r="J1151" s="207">
        <f t="shared" si="738"/>
        <v>0</v>
      </c>
    </row>
    <row r="1152" spans="1:10" s="103" customFormat="1">
      <c r="A1152" s="341"/>
      <c r="B1152" s="325"/>
      <c r="C1152" s="205" t="s">
        <v>11</v>
      </c>
      <c r="D1152" s="222">
        <f t="shared" ref="D1152:D1158" si="740">SUM(E1152:G1152)</f>
        <v>0</v>
      </c>
      <c r="E1152" s="222">
        <v>0</v>
      </c>
      <c r="F1152" s="222">
        <v>0</v>
      </c>
      <c r="G1152" s="222">
        <v>0</v>
      </c>
      <c r="H1152" s="222">
        <v>0</v>
      </c>
      <c r="I1152" s="256">
        <v>0</v>
      </c>
      <c r="J1152" s="222">
        <v>0</v>
      </c>
    </row>
    <row r="1153" spans="1:10" s="103" customFormat="1">
      <c r="A1153" s="341"/>
      <c r="B1153" s="325"/>
      <c r="C1153" s="205" t="s">
        <v>12</v>
      </c>
      <c r="D1153" s="222">
        <f t="shared" si="740"/>
        <v>0</v>
      </c>
      <c r="E1153" s="222">
        <v>0</v>
      </c>
      <c r="F1153" s="222">
        <v>0</v>
      </c>
      <c r="G1153" s="222">
        <v>0</v>
      </c>
      <c r="H1153" s="222">
        <v>0</v>
      </c>
      <c r="I1153" s="256">
        <v>0</v>
      </c>
      <c r="J1153" s="222">
        <v>0</v>
      </c>
    </row>
    <row r="1154" spans="1:10" s="103" customFormat="1">
      <c r="A1154" s="341"/>
      <c r="B1154" s="325"/>
      <c r="C1154" s="205" t="s">
        <v>13</v>
      </c>
      <c r="D1154" s="222">
        <f t="shared" si="740"/>
        <v>0</v>
      </c>
      <c r="E1154" s="222">
        <v>0</v>
      </c>
      <c r="F1154" s="222">
        <v>0</v>
      </c>
      <c r="G1154" s="222">
        <v>0</v>
      </c>
      <c r="H1154" s="222">
        <v>0</v>
      </c>
      <c r="I1154" s="256">
        <v>0</v>
      </c>
      <c r="J1154" s="222">
        <v>0</v>
      </c>
    </row>
    <row r="1155" spans="1:10" s="103" customFormat="1">
      <c r="A1155" s="341"/>
      <c r="B1155" s="325"/>
      <c r="C1155" s="205" t="s">
        <v>14</v>
      </c>
      <c r="D1155" s="222">
        <f t="shared" si="740"/>
        <v>0</v>
      </c>
      <c r="E1155" s="222">
        <v>0</v>
      </c>
      <c r="F1155" s="222">
        <v>0</v>
      </c>
      <c r="G1155" s="222">
        <v>0</v>
      </c>
      <c r="H1155" s="222">
        <v>0</v>
      </c>
      <c r="I1155" s="256">
        <v>0</v>
      </c>
      <c r="J1155" s="222">
        <v>0</v>
      </c>
    </row>
    <row r="1156" spans="1:10" s="239" customFormat="1" ht="14.25">
      <c r="A1156" s="341"/>
      <c r="B1156" s="325"/>
      <c r="C1156" s="206" t="s">
        <v>15</v>
      </c>
      <c r="D1156" s="207">
        <f t="shared" si="740"/>
        <v>0</v>
      </c>
      <c r="E1156" s="207">
        <v>0</v>
      </c>
      <c r="F1156" s="207">
        <v>0</v>
      </c>
      <c r="G1156" s="207">
        <v>0</v>
      </c>
      <c r="H1156" s="207">
        <v>0</v>
      </c>
      <c r="I1156" s="252">
        <v>0</v>
      </c>
      <c r="J1156" s="207">
        <v>0</v>
      </c>
    </row>
    <row r="1157" spans="1:10" s="107" customFormat="1" ht="30">
      <c r="A1157" s="341"/>
      <c r="B1157" s="325"/>
      <c r="C1157" s="205" t="s">
        <v>404</v>
      </c>
      <c r="D1157" s="222">
        <f t="shared" si="740"/>
        <v>0</v>
      </c>
      <c r="E1157" s="222">
        <v>0</v>
      </c>
      <c r="F1157" s="222">
        <v>0</v>
      </c>
      <c r="G1157" s="222">
        <v>0</v>
      </c>
      <c r="H1157" s="222">
        <v>0</v>
      </c>
      <c r="I1157" s="256">
        <v>0</v>
      </c>
      <c r="J1157" s="222">
        <v>0</v>
      </c>
    </row>
    <row r="1158" spans="1:10" s="107" customFormat="1" ht="30">
      <c r="A1158" s="342"/>
      <c r="B1158" s="326"/>
      <c r="C1158" s="205" t="s">
        <v>405</v>
      </c>
      <c r="D1158" s="222">
        <f t="shared" si="740"/>
        <v>0</v>
      </c>
      <c r="E1158" s="222">
        <v>0</v>
      </c>
      <c r="F1158" s="222">
        <v>0</v>
      </c>
      <c r="G1158" s="222">
        <v>0</v>
      </c>
      <c r="H1158" s="222">
        <v>0</v>
      </c>
      <c r="I1158" s="256">
        <v>0</v>
      </c>
      <c r="J1158" s="222">
        <v>0</v>
      </c>
    </row>
    <row r="1159" spans="1:10" s="103" customFormat="1" ht="28.5" customHeight="1">
      <c r="A1159" s="340" t="s">
        <v>900</v>
      </c>
      <c r="B1159" s="324" t="s">
        <v>545</v>
      </c>
      <c r="C1159" s="206" t="s">
        <v>319</v>
      </c>
      <c r="D1159" s="207">
        <f>SUM(D1160:D1166)</f>
        <v>0</v>
      </c>
      <c r="E1159" s="207">
        <f t="shared" ref="E1159:J1159" si="741">SUM(E1160:E1166)</f>
        <v>0</v>
      </c>
      <c r="F1159" s="207">
        <f t="shared" si="741"/>
        <v>0</v>
      </c>
      <c r="G1159" s="207">
        <f t="shared" si="741"/>
        <v>0</v>
      </c>
      <c r="H1159" s="207">
        <f t="shared" si="741"/>
        <v>0</v>
      </c>
      <c r="I1159" s="252">
        <f t="shared" ref="I1159" si="742">SUM(I1160:I1166)</f>
        <v>0</v>
      </c>
      <c r="J1159" s="207">
        <f t="shared" si="741"/>
        <v>0</v>
      </c>
    </row>
    <row r="1160" spans="1:10" s="103" customFormat="1">
      <c r="A1160" s="341"/>
      <c r="B1160" s="325"/>
      <c r="C1160" s="205" t="s">
        <v>11</v>
      </c>
      <c r="D1160" s="222">
        <f t="shared" ref="D1160:D1166" si="743">SUM(E1160:G1160)</f>
        <v>0</v>
      </c>
      <c r="E1160" s="222">
        <v>0</v>
      </c>
      <c r="F1160" s="222">
        <v>0</v>
      </c>
      <c r="G1160" s="222">
        <v>0</v>
      </c>
      <c r="H1160" s="222">
        <v>0</v>
      </c>
      <c r="I1160" s="256">
        <v>0</v>
      </c>
      <c r="J1160" s="222">
        <v>0</v>
      </c>
    </row>
    <row r="1161" spans="1:10" s="103" customFormat="1">
      <c r="A1161" s="341"/>
      <c r="B1161" s="325"/>
      <c r="C1161" s="205" t="s">
        <v>12</v>
      </c>
      <c r="D1161" s="222">
        <f t="shared" si="743"/>
        <v>0</v>
      </c>
      <c r="E1161" s="222">
        <v>0</v>
      </c>
      <c r="F1161" s="222">
        <v>0</v>
      </c>
      <c r="G1161" s="222">
        <v>0</v>
      </c>
      <c r="H1161" s="222">
        <v>0</v>
      </c>
      <c r="I1161" s="256">
        <v>0</v>
      </c>
      <c r="J1161" s="222">
        <v>0</v>
      </c>
    </row>
    <row r="1162" spans="1:10" s="103" customFormat="1">
      <c r="A1162" s="341"/>
      <c r="B1162" s="325"/>
      <c r="C1162" s="205" t="s">
        <v>13</v>
      </c>
      <c r="D1162" s="222">
        <f t="shared" si="743"/>
        <v>0</v>
      </c>
      <c r="E1162" s="222">
        <v>0</v>
      </c>
      <c r="F1162" s="222">
        <v>0</v>
      </c>
      <c r="G1162" s="222">
        <v>0</v>
      </c>
      <c r="H1162" s="222">
        <v>0</v>
      </c>
      <c r="I1162" s="256">
        <v>0</v>
      </c>
      <c r="J1162" s="222">
        <v>0</v>
      </c>
    </row>
    <row r="1163" spans="1:10" s="103" customFormat="1">
      <c r="A1163" s="341"/>
      <c r="B1163" s="325"/>
      <c r="C1163" s="205" t="s">
        <v>14</v>
      </c>
      <c r="D1163" s="222">
        <f t="shared" si="743"/>
        <v>0</v>
      </c>
      <c r="E1163" s="222">
        <v>0</v>
      </c>
      <c r="F1163" s="222">
        <v>0</v>
      </c>
      <c r="G1163" s="222">
        <v>0</v>
      </c>
      <c r="H1163" s="222">
        <v>0</v>
      </c>
      <c r="I1163" s="256">
        <v>0</v>
      </c>
      <c r="J1163" s="222">
        <v>0</v>
      </c>
    </row>
    <row r="1164" spans="1:10" s="239" customFormat="1" ht="14.25">
      <c r="A1164" s="341"/>
      <c r="B1164" s="325"/>
      <c r="C1164" s="206" t="s">
        <v>15</v>
      </c>
      <c r="D1164" s="207">
        <f t="shared" si="743"/>
        <v>0</v>
      </c>
      <c r="E1164" s="207">
        <v>0</v>
      </c>
      <c r="F1164" s="207">
        <v>0</v>
      </c>
      <c r="G1164" s="207">
        <v>0</v>
      </c>
      <c r="H1164" s="207">
        <v>0</v>
      </c>
      <c r="I1164" s="252">
        <v>0</v>
      </c>
      <c r="J1164" s="207">
        <v>0</v>
      </c>
    </row>
    <row r="1165" spans="1:10" s="107" customFormat="1" ht="30">
      <c r="A1165" s="341"/>
      <c r="B1165" s="325"/>
      <c r="C1165" s="205" t="s">
        <v>404</v>
      </c>
      <c r="D1165" s="222">
        <f t="shared" si="743"/>
        <v>0</v>
      </c>
      <c r="E1165" s="222">
        <v>0</v>
      </c>
      <c r="F1165" s="222">
        <v>0</v>
      </c>
      <c r="G1165" s="222">
        <v>0</v>
      </c>
      <c r="H1165" s="222">
        <v>0</v>
      </c>
      <c r="I1165" s="256">
        <v>0</v>
      </c>
      <c r="J1165" s="222">
        <v>0</v>
      </c>
    </row>
    <row r="1166" spans="1:10" s="107" customFormat="1" ht="30">
      <c r="A1166" s="342"/>
      <c r="B1166" s="326"/>
      <c r="C1166" s="205" t="s">
        <v>405</v>
      </c>
      <c r="D1166" s="222">
        <f t="shared" si="743"/>
        <v>0</v>
      </c>
      <c r="E1166" s="222">
        <v>0</v>
      </c>
      <c r="F1166" s="222">
        <v>0</v>
      </c>
      <c r="G1166" s="222">
        <v>0</v>
      </c>
      <c r="H1166" s="222">
        <v>0</v>
      </c>
      <c r="I1166" s="256">
        <v>0</v>
      </c>
      <c r="J1166" s="222">
        <v>0</v>
      </c>
    </row>
    <row r="1167" spans="1:10" s="103" customFormat="1" ht="28.5" customHeight="1">
      <c r="A1167" s="340" t="s">
        <v>901</v>
      </c>
      <c r="B1167" s="324" t="s">
        <v>546</v>
      </c>
      <c r="C1167" s="206" t="s">
        <v>319</v>
      </c>
      <c r="D1167" s="207">
        <f>SUM(D1168:D1174)</f>
        <v>0</v>
      </c>
      <c r="E1167" s="207">
        <f t="shared" ref="E1167:J1167" si="744">SUM(E1168:E1174)</f>
        <v>0</v>
      </c>
      <c r="F1167" s="207">
        <f t="shared" si="744"/>
        <v>0</v>
      </c>
      <c r="G1167" s="207">
        <f t="shared" si="744"/>
        <v>0</v>
      </c>
      <c r="H1167" s="207">
        <f t="shared" si="744"/>
        <v>0</v>
      </c>
      <c r="I1167" s="252">
        <f t="shared" ref="I1167" si="745">SUM(I1168:I1174)</f>
        <v>0</v>
      </c>
      <c r="J1167" s="207">
        <f t="shared" si="744"/>
        <v>0</v>
      </c>
    </row>
    <row r="1168" spans="1:10" s="103" customFormat="1">
      <c r="A1168" s="341"/>
      <c r="B1168" s="325"/>
      <c r="C1168" s="205" t="s">
        <v>11</v>
      </c>
      <c r="D1168" s="222">
        <f t="shared" ref="D1168:D1174" si="746">SUM(E1168:G1168)</f>
        <v>0</v>
      </c>
      <c r="E1168" s="222">
        <v>0</v>
      </c>
      <c r="F1168" s="222">
        <v>0</v>
      </c>
      <c r="G1168" s="222">
        <v>0</v>
      </c>
      <c r="H1168" s="222">
        <v>0</v>
      </c>
      <c r="I1168" s="256">
        <v>0</v>
      </c>
      <c r="J1168" s="222">
        <v>0</v>
      </c>
    </row>
    <row r="1169" spans="1:10" s="103" customFormat="1">
      <c r="A1169" s="341"/>
      <c r="B1169" s="325"/>
      <c r="C1169" s="205" t="s">
        <v>12</v>
      </c>
      <c r="D1169" s="222">
        <f t="shared" si="746"/>
        <v>0</v>
      </c>
      <c r="E1169" s="222">
        <v>0</v>
      </c>
      <c r="F1169" s="222">
        <v>0</v>
      </c>
      <c r="G1169" s="222">
        <v>0</v>
      </c>
      <c r="H1169" s="222">
        <v>0</v>
      </c>
      <c r="I1169" s="256">
        <v>0</v>
      </c>
      <c r="J1169" s="222">
        <v>0</v>
      </c>
    </row>
    <row r="1170" spans="1:10" s="103" customFormat="1">
      <c r="A1170" s="341"/>
      <c r="B1170" s="325"/>
      <c r="C1170" s="205" t="s">
        <v>13</v>
      </c>
      <c r="D1170" s="222">
        <f t="shared" si="746"/>
        <v>0</v>
      </c>
      <c r="E1170" s="222">
        <v>0</v>
      </c>
      <c r="F1170" s="222">
        <v>0</v>
      </c>
      <c r="G1170" s="222">
        <v>0</v>
      </c>
      <c r="H1170" s="222">
        <v>0</v>
      </c>
      <c r="I1170" s="256">
        <v>0</v>
      </c>
      <c r="J1170" s="222">
        <v>0</v>
      </c>
    </row>
    <row r="1171" spans="1:10" s="103" customFormat="1">
      <c r="A1171" s="341"/>
      <c r="B1171" s="325"/>
      <c r="C1171" s="205" t="s">
        <v>14</v>
      </c>
      <c r="D1171" s="222">
        <f t="shared" si="746"/>
        <v>0</v>
      </c>
      <c r="E1171" s="222">
        <v>0</v>
      </c>
      <c r="F1171" s="222">
        <v>0</v>
      </c>
      <c r="G1171" s="222">
        <v>0</v>
      </c>
      <c r="H1171" s="222">
        <v>0</v>
      </c>
      <c r="I1171" s="256">
        <v>0</v>
      </c>
      <c r="J1171" s="222">
        <v>0</v>
      </c>
    </row>
    <row r="1172" spans="1:10" s="239" customFormat="1" ht="14.25">
      <c r="A1172" s="341"/>
      <c r="B1172" s="325"/>
      <c r="C1172" s="206" t="s">
        <v>15</v>
      </c>
      <c r="D1172" s="207">
        <f t="shared" si="746"/>
        <v>0</v>
      </c>
      <c r="E1172" s="207">
        <v>0</v>
      </c>
      <c r="F1172" s="207">
        <v>0</v>
      </c>
      <c r="G1172" s="207">
        <v>0</v>
      </c>
      <c r="H1172" s="207">
        <v>0</v>
      </c>
      <c r="I1172" s="252">
        <v>0</v>
      </c>
      <c r="J1172" s="207">
        <v>0</v>
      </c>
    </row>
    <row r="1173" spans="1:10" s="107" customFormat="1" ht="59.25" customHeight="1">
      <c r="A1173" s="341"/>
      <c r="B1173" s="325"/>
      <c r="C1173" s="205" t="s">
        <v>404</v>
      </c>
      <c r="D1173" s="222">
        <f t="shared" si="746"/>
        <v>0</v>
      </c>
      <c r="E1173" s="222">
        <v>0</v>
      </c>
      <c r="F1173" s="222">
        <v>0</v>
      </c>
      <c r="G1173" s="222">
        <v>0</v>
      </c>
      <c r="H1173" s="222">
        <v>0</v>
      </c>
      <c r="I1173" s="256">
        <v>0</v>
      </c>
      <c r="J1173" s="222">
        <v>0</v>
      </c>
    </row>
    <row r="1174" spans="1:10" s="107" customFormat="1" ht="30">
      <c r="A1174" s="342"/>
      <c r="B1174" s="326"/>
      <c r="C1174" s="205" t="s">
        <v>405</v>
      </c>
      <c r="D1174" s="222">
        <f t="shared" si="746"/>
        <v>0</v>
      </c>
      <c r="E1174" s="222">
        <v>0</v>
      </c>
      <c r="F1174" s="222">
        <v>0</v>
      </c>
      <c r="G1174" s="222">
        <v>0</v>
      </c>
      <c r="H1174" s="222">
        <v>0</v>
      </c>
      <c r="I1174" s="256">
        <v>0</v>
      </c>
      <c r="J1174" s="222">
        <v>0</v>
      </c>
    </row>
    <row r="1175" spans="1:10" s="103" customFormat="1" ht="28.5" customHeight="1">
      <c r="A1175" s="340" t="s">
        <v>902</v>
      </c>
      <c r="B1175" s="324" t="s">
        <v>547</v>
      </c>
      <c r="C1175" s="206" t="s">
        <v>319</v>
      </c>
      <c r="D1175" s="207">
        <f>SUM(D1176:D1182)</f>
        <v>0</v>
      </c>
      <c r="E1175" s="207">
        <f t="shared" ref="E1175:J1175" si="747">SUM(E1176:E1182)</f>
        <v>0</v>
      </c>
      <c r="F1175" s="207">
        <f t="shared" si="747"/>
        <v>0</v>
      </c>
      <c r="G1175" s="207">
        <f t="shared" si="747"/>
        <v>0</v>
      </c>
      <c r="H1175" s="207">
        <f t="shared" si="747"/>
        <v>0</v>
      </c>
      <c r="I1175" s="252">
        <f t="shared" ref="I1175" si="748">SUM(I1176:I1182)</f>
        <v>0</v>
      </c>
      <c r="J1175" s="207">
        <f t="shared" si="747"/>
        <v>0</v>
      </c>
    </row>
    <row r="1176" spans="1:10" s="103" customFormat="1">
      <c r="A1176" s="341"/>
      <c r="B1176" s="325"/>
      <c r="C1176" s="205" t="s">
        <v>11</v>
      </c>
      <c r="D1176" s="222">
        <f t="shared" ref="D1176:D1182" si="749">SUM(E1176:G1176)</f>
        <v>0</v>
      </c>
      <c r="E1176" s="222">
        <v>0</v>
      </c>
      <c r="F1176" s="222">
        <v>0</v>
      </c>
      <c r="G1176" s="222">
        <v>0</v>
      </c>
      <c r="H1176" s="222">
        <v>0</v>
      </c>
      <c r="I1176" s="256">
        <v>0</v>
      </c>
      <c r="J1176" s="222">
        <v>0</v>
      </c>
    </row>
    <row r="1177" spans="1:10" s="103" customFormat="1">
      <c r="A1177" s="341"/>
      <c r="B1177" s="325"/>
      <c r="C1177" s="205" t="s">
        <v>12</v>
      </c>
      <c r="D1177" s="222">
        <f t="shared" si="749"/>
        <v>0</v>
      </c>
      <c r="E1177" s="222">
        <v>0</v>
      </c>
      <c r="F1177" s="222">
        <v>0</v>
      </c>
      <c r="G1177" s="222">
        <v>0</v>
      </c>
      <c r="H1177" s="222">
        <v>0</v>
      </c>
      <c r="I1177" s="256">
        <v>0</v>
      </c>
      <c r="J1177" s="222">
        <v>0</v>
      </c>
    </row>
    <row r="1178" spans="1:10" s="103" customFormat="1">
      <c r="A1178" s="341"/>
      <c r="B1178" s="325"/>
      <c r="C1178" s="205" t="s">
        <v>13</v>
      </c>
      <c r="D1178" s="222">
        <f t="shared" si="749"/>
        <v>0</v>
      </c>
      <c r="E1178" s="222">
        <v>0</v>
      </c>
      <c r="F1178" s="222">
        <v>0</v>
      </c>
      <c r="G1178" s="222">
        <v>0</v>
      </c>
      <c r="H1178" s="222">
        <v>0</v>
      </c>
      <c r="I1178" s="256">
        <v>0</v>
      </c>
      <c r="J1178" s="222">
        <v>0</v>
      </c>
    </row>
    <row r="1179" spans="1:10" s="103" customFormat="1">
      <c r="A1179" s="341"/>
      <c r="B1179" s="325"/>
      <c r="C1179" s="205" t="s">
        <v>14</v>
      </c>
      <c r="D1179" s="222">
        <f t="shared" si="749"/>
        <v>0</v>
      </c>
      <c r="E1179" s="222">
        <v>0</v>
      </c>
      <c r="F1179" s="222">
        <v>0</v>
      </c>
      <c r="G1179" s="222">
        <v>0</v>
      </c>
      <c r="H1179" s="222">
        <v>0</v>
      </c>
      <c r="I1179" s="256">
        <v>0</v>
      </c>
      <c r="J1179" s="222">
        <v>0</v>
      </c>
    </row>
    <row r="1180" spans="1:10" s="239" customFormat="1" ht="14.25">
      <c r="A1180" s="341"/>
      <c r="B1180" s="325"/>
      <c r="C1180" s="206" t="s">
        <v>15</v>
      </c>
      <c r="D1180" s="207">
        <f t="shared" si="749"/>
        <v>0</v>
      </c>
      <c r="E1180" s="207">
        <v>0</v>
      </c>
      <c r="F1180" s="207">
        <v>0</v>
      </c>
      <c r="G1180" s="207">
        <v>0</v>
      </c>
      <c r="H1180" s="207">
        <v>0</v>
      </c>
      <c r="I1180" s="252">
        <v>0</v>
      </c>
      <c r="J1180" s="207">
        <v>0</v>
      </c>
    </row>
    <row r="1181" spans="1:10" s="107" customFormat="1" ht="30">
      <c r="A1181" s="341"/>
      <c r="B1181" s="325"/>
      <c r="C1181" s="205" t="s">
        <v>404</v>
      </c>
      <c r="D1181" s="222">
        <f t="shared" si="749"/>
        <v>0</v>
      </c>
      <c r="E1181" s="222">
        <v>0</v>
      </c>
      <c r="F1181" s="222">
        <v>0</v>
      </c>
      <c r="G1181" s="222">
        <v>0</v>
      </c>
      <c r="H1181" s="222">
        <v>0</v>
      </c>
      <c r="I1181" s="256">
        <v>0</v>
      </c>
      <c r="J1181" s="222">
        <v>0</v>
      </c>
    </row>
    <row r="1182" spans="1:10" s="107" customFormat="1" ht="30">
      <c r="A1182" s="342"/>
      <c r="B1182" s="326"/>
      <c r="C1182" s="205" t="s">
        <v>405</v>
      </c>
      <c r="D1182" s="222">
        <f t="shared" si="749"/>
        <v>0</v>
      </c>
      <c r="E1182" s="222">
        <v>0</v>
      </c>
      <c r="F1182" s="222">
        <v>0</v>
      </c>
      <c r="G1182" s="222">
        <v>0</v>
      </c>
      <c r="H1182" s="222">
        <v>0</v>
      </c>
      <c r="I1182" s="256">
        <v>0</v>
      </c>
      <c r="J1182" s="222">
        <v>0</v>
      </c>
    </row>
    <row r="1183" spans="1:10" s="103" customFormat="1" ht="28.5" customHeight="1">
      <c r="A1183" s="340" t="s">
        <v>903</v>
      </c>
      <c r="B1183" s="324" t="s">
        <v>549</v>
      </c>
      <c r="C1183" s="206" t="s">
        <v>319</v>
      </c>
      <c r="D1183" s="207">
        <f>SUM(D1184:D1190)</f>
        <v>0</v>
      </c>
      <c r="E1183" s="207">
        <f t="shared" ref="E1183:J1183" si="750">SUM(E1184:E1190)</f>
        <v>0</v>
      </c>
      <c r="F1183" s="207">
        <f t="shared" si="750"/>
        <v>0</v>
      </c>
      <c r="G1183" s="207">
        <f t="shared" si="750"/>
        <v>0</v>
      </c>
      <c r="H1183" s="207">
        <f t="shared" si="750"/>
        <v>0</v>
      </c>
      <c r="I1183" s="252">
        <f t="shared" ref="I1183" si="751">SUM(I1184:I1190)</f>
        <v>0</v>
      </c>
      <c r="J1183" s="207">
        <f t="shared" si="750"/>
        <v>0</v>
      </c>
    </row>
    <row r="1184" spans="1:10" s="103" customFormat="1">
      <c r="A1184" s="341"/>
      <c r="B1184" s="325"/>
      <c r="C1184" s="205" t="s">
        <v>11</v>
      </c>
      <c r="D1184" s="222">
        <f t="shared" ref="D1184:D1190" si="752">SUM(E1184:G1184)</f>
        <v>0</v>
      </c>
      <c r="E1184" s="222">
        <v>0</v>
      </c>
      <c r="F1184" s="222">
        <v>0</v>
      </c>
      <c r="G1184" s="222">
        <v>0</v>
      </c>
      <c r="H1184" s="222">
        <v>0</v>
      </c>
      <c r="I1184" s="256">
        <v>0</v>
      </c>
      <c r="J1184" s="222">
        <v>0</v>
      </c>
    </row>
    <row r="1185" spans="1:10" s="103" customFormat="1">
      <c r="A1185" s="341"/>
      <c r="B1185" s="325"/>
      <c r="C1185" s="205" t="s">
        <v>12</v>
      </c>
      <c r="D1185" s="222">
        <f t="shared" si="752"/>
        <v>0</v>
      </c>
      <c r="E1185" s="222">
        <v>0</v>
      </c>
      <c r="F1185" s="222">
        <v>0</v>
      </c>
      <c r="G1185" s="222">
        <v>0</v>
      </c>
      <c r="H1185" s="222">
        <v>0</v>
      </c>
      <c r="I1185" s="256">
        <v>0</v>
      </c>
      <c r="J1185" s="222">
        <v>0</v>
      </c>
    </row>
    <row r="1186" spans="1:10" s="103" customFormat="1" ht="23.25" customHeight="1">
      <c r="A1186" s="341"/>
      <c r="B1186" s="325"/>
      <c r="C1186" s="205" t="s">
        <v>13</v>
      </c>
      <c r="D1186" s="222">
        <f t="shared" si="752"/>
        <v>0</v>
      </c>
      <c r="E1186" s="222">
        <v>0</v>
      </c>
      <c r="F1186" s="222">
        <v>0</v>
      </c>
      <c r="G1186" s="222">
        <v>0</v>
      </c>
      <c r="H1186" s="222">
        <v>0</v>
      </c>
      <c r="I1186" s="256">
        <v>0</v>
      </c>
      <c r="J1186" s="222">
        <v>0</v>
      </c>
    </row>
    <row r="1187" spans="1:10" s="103" customFormat="1">
      <c r="A1187" s="341"/>
      <c r="B1187" s="325"/>
      <c r="C1187" s="205" t="s">
        <v>14</v>
      </c>
      <c r="D1187" s="222">
        <f t="shared" si="752"/>
        <v>0</v>
      </c>
      <c r="E1187" s="222">
        <v>0</v>
      </c>
      <c r="F1187" s="222">
        <v>0</v>
      </c>
      <c r="G1187" s="222">
        <v>0</v>
      </c>
      <c r="H1187" s="222">
        <v>0</v>
      </c>
      <c r="I1187" s="256">
        <v>0</v>
      </c>
      <c r="J1187" s="222">
        <v>0</v>
      </c>
    </row>
    <row r="1188" spans="1:10" s="239" customFormat="1" ht="14.25">
      <c r="A1188" s="341"/>
      <c r="B1188" s="325"/>
      <c r="C1188" s="206" t="s">
        <v>15</v>
      </c>
      <c r="D1188" s="207">
        <f t="shared" si="752"/>
        <v>0</v>
      </c>
      <c r="E1188" s="207">
        <v>0</v>
      </c>
      <c r="F1188" s="207">
        <v>0</v>
      </c>
      <c r="G1188" s="207">
        <v>0</v>
      </c>
      <c r="H1188" s="207">
        <v>0</v>
      </c>
      <c r="I1188" s="252">
        <v>0</v>
      </c>
      <c r="J1188" s="207">
        <v>0</v>
      </c>
    </row>
    <row r="1189" spans="1:10" s="107" customFormat="1" ht="30">
      <c r="A1189" s="341"/>
      <c r="B1189" s="325"/>
      <c r="C1189" s="205" t="s">
        <v>404</v>
      </c>
      <c r="D1189" s="222">
        <f t="shared" si="752"/>
        <v>0</v>
      </c>
      <c r="E1189" s="222">
        <v>0</v>
      </c>
      <c r="F1189" s="222">
        <v>0</v>
      </c>
      <c r="G1189" s="222">
        <v>0</v>
      </c>
      <c r="H1189" s="222">
        <v>0</v>
      </c>
      <c r="I1189" s="256">
        <v>0</v>
      </c>
      <c r="J1189" s="222">
        <v>0</v>
      </c>
    </row>
    <row r="1190" spans="1:10" s="107" customFormat="1" ht="30">
      <c r="A1190" s="342"/>
      <c r="B1190" s="326"/>
      <c r="C1190" s="205" t="s">
        <v>405</v>
      </c>
      <c r="D1190" s="222">
        <f t="shared" si="752"/>
        <v>0</v>
      </c>
      <c r="E1190" s="222">
        <v>0</v>
      </c>
      <c r="F1190" s="222">
        <v>0</v>
      </c>
      <c r="G1190" s="222">
        <v>0</v>
      </c>
      <c r="H1190" s="222">
        <v>0</v>
      </c>
      <c r="I1190" s="256">
        <v>0</v>
      </c>
      <c r="J1190" s="222">
        <v>0</v>
      </c>
    </row>
    <row r="1191" spans="1:10" ht="28.5">
      <c r="A1191" s="340"/>
      <c r="B1191" s="324" t="s">
        <v>176</v>
      </c>
      <c r="C1191" s="206" t="s">
        <v>319</v>
      </c>
      <c r="D1191" s="207">
        <f>SUM(D1192:D1198)</f>
        <v>1878.5</v>
      </c>
      <c r="E1191" s="207">
        <f t="shared" ref="E1191:F1191" si="753">SUM(E1192:E1198)</f>
        <v>1180.5</v>
      </c>
      <c r="F1191" s="207">
        <f t="shared" si="753"/>
        <v>514</v>
      </c>
      <c r="G1191" s="207">
        <f t="shared" ref="G1191:J1191" si="754">SUM(G1192:G1198)</f>
        <v>184</v>
      </c>
      <c r="H1191" s="207">
        <f t="shared" si="754"/>
        <v>0</v>
      </c>
      <c r="I1191" s="252">
        <f t="shared" ref="I1191" si="755">SUM(I1192:I1198)</f>
        <v>0</v>
      </c>
      <c r="J1191" s="207">
        <f t="shared" si="754"/>
        <v>0</v>
      </c>
    </row>
    <row r="1192" spans="1:10">
      <c r="A1192" s="341"/>
      <c r="B1192" s="325"/>
      <c r="C1192" s="205" t="s">
        <v>11</v>
      </c>
      <c r="D1192" s="222">
        <f t="shared" si="678"/>
        <v>249</v>
      </c>
      <c r="E1192" s="222">
        <v>144</v>
      </c>
      <c r="F1192" s="222">
        <v>105</v>
      </c>
      <c r="G1192" s="222">
        <v>0</v>
      </c>
      <c r="H1192" s="222">
        <v>0</v>
      </c>
      <c r="I1192" s="256">
        <v>0</v>
      </c>
      <c r="J1192" s="222">
        <v>0</v>
      </c>
    </row>
    <row r="1193" spans="1:10">
      <c r="A1193" s="341"/>
      <c r="B1193" s="325"/>
      <c r="C1193" s="205" t="s">
        <v>12</v>
      </c>
      <c r="D1193" s="222">
        <f t="shared" si="678"/>
        <v>459</v>
      </c>
      <c r="E1193" s="222">
        <f>E1041+E1081</f>
        <v>130</v>
      </c>
      <c r="F1193" s="222">
        <f t="shared" ref="F1193:J1193" si="756">F1041+F1081</f>
        <v>145</v>
      </c>
      <c r="G1193" s="222">
        <f t="shared" si="756"/>
        <v>184</v>
      </c>
      <c r="H1193" s="222">
        <f t="shared" si="756"/>
        <v>0</v>
      </c>
      <c r="I1193" s="256">
        <f t="shared" ref="I1193" si="757">I1041+I1081</f>
        <v>0</v>
      </c>
      <c r="J1193" s="222">
        <f t="shared" si="756"/>
        <v>0</v>
      </c>
    </row>
    <row r="1194" spans="1:10">
      <c r="A1194" s="341"/>
      <c r="B1194" s="325"/>
      <c r="C1194" s="205" t="s">
        <v>13</v>
      </c>
      <c r="D1194" s="222">
        <f t="shared" si="678"/>
        <v>296</v>
      </c>
      <c r="E1194" s="222">
        <f t="shared" ref="E1194:J1194" si="758">E1042+E1082</f>
        <v>164</v>
      </c>
      <c r="F1194" s="222">
        <f t="shared" si="758"/>
        <v>132</v>
      </c>
      <c r="G1194" s="222">
        <f t="shared" si="758"/>
        <v>0</v>
      </c>
      <c r="H1194" s="222">
        <f t="shared" si="758"/>
        <v>0</v>
      </c>
      <c r="I1194" s="256">
        <f t="shared" ref="I1194" si="759">I1042+I1082</f>
        <v>0</v>
      </c>
      <c r="J1194" s="222">
        <f t="shared" si="758"/>
        <v>0</v>
      </c>
    </row>
    <row r="1195" spans="1:10">
      <c r="A1195" s="341"/>
      <c r="B1195" s="325"/>
      <c r="C1195" s="205" t="s">
        <v>14</v>
      </c>
      <c r="D1195" s="222">
        <f>SUM(E1195:G1195)</f>
        <v>308.5</v>
      </c>
      <c r="E1195" s="222">
        <f>E1043+E1083</f>
        <v>176.5</v>
      </c>
      <c r="F1195" s="222">
        <f>F1043+F1083</f>
        <v>132</v>
      </c>
      <c r="G1195" s="222">
        <f t="shared" ref="G1195:J1195" si="760">G1043+G1083</f>
        <v>0</v>
      </c>
      <c r="H1195" s="222">
        <f t="shared" si="760"/>
        <v>0</v>
      </c>
      <c r="I1195" s="256">
        <f t="shared" ref="I1195" si="761">I1043+I1083</f>
        <v>0</v>
      </c>
      <c r="J1195" s="222">
        <f t="shared" si="760"/>
        <v>0</v>
      </c>
    </row>
    <row r="1196" spans="1:10" s="102" customFormat="1" ht="14.25">
      <c r="A1196" s="341"/>
      <c r="B1196" s="325"/>
      <c r="C1196" s="206" t="s">
        <v>15</v>
      </c>
      <c r="D1196" s="207">
        <f t="shared" si="678"/>
        <v>298</v>
      </c>
      <c r="E1196" s="207">
        <f t="shared" ref="E1196:J1196" si="762">E1044+E1084</f>
        <v>298</v>
      </c>
      <c r="F1196" s="207">
        <f t="shared" si="762"/>
        <v>0</v>
      </c>
      <c r="G1196" s="207">
        <f t="shared" si="762"/>
        <v>0</v>
      </c>
      <c r="H1196" s="207">
        <f t="shared" si="762"/>
        <v>0</v>
      </c>
      <c r="I1196" s="252">
        <f t="shared" ref="I1196" si="763">I1044+I1084</f>
        <v>0</v>
      </c>
      <c r="J1196" s="207">
        <f t="shared" si="762"/>
        <v>0</v>
      </c>
    </row>
    <row r="1197" spans="1:10" ht="30">
      <c r="A1197" s="341"/>
      <c r="B1197" s="325"/>
      <c r="C1197" s="205" t="s">
        <v>404</v>
      </c>
      <c r="D1197" s="222">
        <f t="shared" si="678"/>
        <v>134</v>
      </c>
      <c r="E1197" s="222">
        <f t="shared" ref="E1197:J1197" si="764">E1045+E1085</f>
        <v>134</v>
      </c>
      <c r="F1197" s="222">
        <f t="shared" si="764"/>
        <v>0</v>
      </c>
      <c r="G1197" s="222">
        <f t="shared" si="764"/>
        <v>0</v>
      </c>
      <c r="H1197" s="222">
        <f t="shared" si="764"/>
        <v>0</v>
      </c>
      <c r="I1197" s="256">
        <f t="shared" ref="I1197" si="765">I1045+I1085</f>
        <v>0</v>
      </c>
      <c r="J1197" s="222">
        <f t="shared" si="764"/>
        <v>0</v>
      </c>
    </row>
    <row r="1198" spans="1:10" ht="30">
      <c r="A1198" s="342"/>
      <c r="B1198" s="326"/>
      <c r="C1198" s="205" t="s">
        <v>405</v>
      </c>
      <c r="D1198" s="222">
        <f>SUM(E1198:G1198)</f>
        <v>134</v>
      </c>
      <c r="E1198" s="222">
        <f t="shared" ref="E1198:J1198" si="766">E1046+E1086</f>
        <v>134</v>
      </c>
      <c r="F1198" s="222">
        <f t="shared" si="766"/>
        <v>0</v>
      </c>
      <c r="G1198" s="222">
        <f t="shared" si="766"/>
        <v>0</v>
      </c>
      <c r="H1198" s="222">
        <f t="shared" si="766"/>
        <v>0</v>
      </c>
      <c r="I1198" s="256">
        <f t="shared" ref="I1198" si="767">I1046+I1086</f>
        <v>0</v>
      </c>
      <c r="J1198" s="222">
        <f t="shared" si="766"/>
        <v>0</v>
      </c>
    </row>
    <row r="1199" spans="1:10" ht="28.5">
      <c r="A1199" s="349"/>
      <c r="B1199" s="327" t="s">
        <v>31</v>
      </c>
      <c r="C1199" s="206" t="s">
        <v>319</v>
      </c>
      <c r="D1199" s="207">
        <f>SUM(D1200:D1206)</f>
        <v>1446921.3542799999</v>
      </c>
      <c r="E1199" s="207">
        <f t="shared" ref="E1199:F1199" si="768">SUM(E1200:E1206)</f>
        <v>585014.22000000009</v>
      </c>
      <c r="F1199" s="207">
        <f t="shared" si="768"/>
        <v>1802.3000000000002</v>
      </c>
      <c r="G1199" s="207">
        <f t="shared" ref="G1199:J1199" si="769">SUM(G1200:G1206)</f>
        <v>257502.8</v>
      </c>
      <c r="H1199" s="207">
        <f t="shared" si="769"/>
        <v>578817.73427999998</v>
      </c>
      <c r="I1199" s="252">
        <f t="shared" ref="I1199" si="770">SUM(I1200:I1206)</f>
        <v>21800.699999999993</v>
      </c>
      <c r="J1199" s="207">
        <f t="shared" si="769"/>
        <v>1983.6000000000001</v>
      </c>
    </row>
    <row r="1200" spans="1:10">
      <c r="A1200" s="360"/>
      <c r="B1200" s="328"/>
      <c r="C1200" s="205" t="s">
        <v>11</v>
      </c>
      <c r="D1200" s="222">
        <f>SUM(E1200:J1200)</f>
        <v>152252.6</v>
      </c>
      <c r="E1200" s="222">
        <f t="shared" ref="E1200:J1206" si="771">E539+E799+E1030+E1192</f>
        <v>90782.6</v>
      </c>
      <c r="F1200" s="222">
        <f t="shared" si="771"/>
        <v>424.1</v>
      </c>
      <c r="G1200" s="222">
        <f t="shared" si="771"/>
        <v>61045.9</v>
      </c>
      <c r="H1200" s="222">
        <f t="shared" si="771"/>
        <v>0</v>
      </c>
      <c r="I1200" s="256">
        <f t="shared" ref="I1200" si="772">I539+I799+I1030+I1192</f>
        <v>0</v>
      </c>
      <c r="J1200" s="222">
        <f t="shared" si="771"/>
        <v>0</v>
      </c>
    </row>
    <row r="1201" spans="1:13">
      <c r="A1201" s="360"/>
      <c r="B1201" s="328"/>
      <c r="C1201" s="205" t="s">
        <v>12</v>
      </c>
      <c r="D1201" s="222">
        <f t="shared" ref="D1201:D1206" si="773">SUM(E1201:J1201)</f>
        <v>185498</v>
      </c>
      <c r="E1201" s="222">
        <f t="shared" si="771"/>
        <v>88694.900000000009</v>
      </c>
      <c r="F1201" s="222">
        <f t="shared" si="771"/>
        <v>145</v>
      </c>
      <c r="G1201" s="222">
        <f t="shared" si="771"/>
        <v>96658.099999999991</v>
      </c>
      <c r="H1201" s="222">
        <f t="shared" si="771"/>
        <v>0</v>
      </c>
      <c r="I1201" s="256">
        <f t="shared" ref="I1201" si="774">I540+I800+I1031+I1193</f>
        <v>0</v>
      </c>
      <c r="J1201" s="222">
        <f t="shared" si="771"/>
        <v>0</v>
      </c>
    </row>
    <row r="1202" spans="1:13">
      <c r="A1202" s="360"/>
      <c r="B1202" s="328"/>
      <c r="C1202" s="205" t="s">
        <v>13</v>
      </c>
      <c r="D1202" s="222">
        <f t="shared" si="773"/>
        <v>201126.8</v>
      </c>
      <c r="E1202" s="222">
        <f t="shared" si="771"/>
        <v>101196</v>
      </c>
      <c r="F1202" s="222">
        <f t="shared" si="771"/>
        <v>132</v>
      </c>
      <c r="G1202" s="222">
        <f t="shared" si="771"/>
        <v>99798.799999999988</v>
      </c>
      <c r="H1202" s="222">
        <f t="shared" si="771"/>
        <v>0</v>
      </c>
      <c r="I1202" s="256">
        <f t="shared" ref="I1202" si="775">I541+I801+I1032+I1194</f>
        <v>0</v>
      </c>
      <c r="J1202" s="222">
        <f t="shared" si="771"/>
        <v>0</v>
      </c>
    </row>
    <row r="1203" spans="1:13" ht="21.75" customHeight="1">
      <c r="A1203" s="360"/>
      <c r="B1203" s="328"/>
      <c r="C1203" s="205" t="s">
        <v>14</v>
      </c>
      <c r="D1203" s="222">
        <f t="shared" si="773"/>
        <v>271171.67427999998</v>
      </c>
      <c r="E1203" s="222">
        <f t="shared" si="771"/>
        <v>68687</v>
      </c>
      <c r="F1203" s="222">
        <f t="shared" si="771"/>
        <v>1101.2</v>
      </c>
      <c r="G1203" s="222">
        <f t="shared" si="771"/>
        <v>0</v>
      </c>
      <c r="H1203" s="222">
        <f t="shared" si="771"/>
        <v>179582.77427999998</v>
      </c>
      <c r="I1203" s="256">
        <f t="shared" ref="I1203" si="776">I542+I802+I1033+I1195</f>
        <v>21800.699999999993</v>
      </c>
      <c r="J1203" s="222">
        <f t="shared" si="771"/>
        <v>0</v>
      </c>
    </row>
    <row r="1204" spans="1:13">
      <c r="A1204" s="360"/>
      <c r="B1204" s="328"/>
      <c r="C1204" s="206" t="s">
        <v>15</v>
      </c>
      <c r="D1204" s="207">
        <f t="shared" si="773"/>
        <v>259220.68</v>
      </c>
      <c r="E1204" s="207">
        <f>E543+E803+E1034+E1196</f>
        <v>75339.520000000004</v>
      </c>
      <c r="F1204" s="207">
        <f t="shared" si="771"/>
        <v>0</v>
      </c>
      <c r="G1204" s="207">
        <f t="shared" si="771"/>
        <v>0</v>
      </c>
      <c r="H1204" s="207">
        <f>H543+H803+H1034+H1196</f>
        <v>183219.96</v>
      </c>
      <c r="I1204" s="252">
        <f t="shared" ref="I1204" si="777">I543+I803+I1034+I1196</f>
        <v>0</v>
      </c>
      <c r="J1204" s="207">
        <f t="shared" si="771"/>
        <v>661.2</v>
      </c>
      <c r="K1204" s="231"/>
      <c r="M1204" s="240"/>
    </row>
    <row r="1205" spans="1:13" ht="30">
      <c r="A1205" s="360"/>
      <c r="B1205" s="328"/>
      <c r="C1205" s="205" t="s">
        <v>404</v>
      </c>
      <c r="D1205" s="222">
        <f t="shared" si="773"/>
        <v>187107.60000000003</v>
      </c>
      <c r="E1205" s="222">
        <f t="shared" si="771"/>
        <v>80127.899999999994</v>
      </c>
      <c r="F1205" s="222">
        <f t="shared" si="771"/>
        <v>0</v>
      </c>
      <c r="G1205" s="222">
        <f t="shared" si="771"/>
        <v>0</v>
      </c>
      <c r="H1205" s="222">
        <f t="shared" si="771"/>
        <v>106318.50000000001</v>
      </c>
      <c r="I1205" s="256">
        <f t="shared" ref="I1205" si="778">I544+I804+I1035+I1197</f>
        <v>0</v>
      </c>
      <c r="J1205" s="222">
        <f t="shared" si="771"/>
        <v>661.2</v>
      </c>
    </row>
    <row r="1206" spans="1:13" ht="30">
      <c r="A1206" s="361"/>
      <c r="B1206" s="329"/>
      <c r="C1206" s="205" t="s">
        <v>405</v>
      </c>
      <c r="D1206" s="222">
        <f t="shared" si="773"/>
        <v>190544.00000000003</v>
      </c>
      <c r="E1206" s="222">
        <f t="shared" si="771"/>
        <v>80186.3</v>
      </c>
      <c r="F1206" s="222">
        <f t="shared" si="771"/>
        <v>0</v>
      </c>
      <c r="G1206" s="222">
        <f t="shared" si="771"/>
        <v>0</v>
      </c>
      <c r="H1206" s="222">
        <f t="shared" si="771"/>
        <v>109696.50000000001</v>
      </c>
      <c r="I1206" s="256">
        <f t="shared" ref="I1206" si="779">I545+I805+I1036+I1198</f>
        <v>0</v>
      </c>
      <c r="J1206" s="222">
        <f t="shared" si="771"/>
        <v>661.2</v>
      </c>
    </row>
  </sheetData>
  <mergeCells count="321">
    <mergeCell ref="A896:A903"/>
    <mergeCell ref="B896:B903"/>
    <mergeCell ref="B906:B913"/>
    <mergeCell ref="A906:A913"/>
    <mergeCell ref="A864:A871"/>
    <mergeCell ref="B848:B855"/>
    <mergeCell ref="A856:A863"/>
    <mergeCell ref="B840:B847"/>
    <mergeCell ref="A538:A545"/>
    <mergeCell ref="A588:A595"/>
    <mergeCell ref="A880:A887"/>
    <mergeCell ref="B880:B887"/>
    <mergeCell ref="A790:A797"/>
    <mergeCell ref="B701:B708"/>
    <mergeCell ref="A701:A708"/>
    <mergeCell ref="B596:B603"/>
    <mergeCell ref="B725:B732"/>
    <mergeCell ref="A580:A587"/>
    <mergeCell ref="B580:B587"/>
    <mergeCell ref="B798:B805"/>
    <mergeCell ref="A840:A847"/>
    <mergeCell ref="A816:A823"/>
    <mergeCell ref="A809:A815"/>
    <mergeCell ref="B781:J781"/>
    <mergeCell ref="B733:B740"/>
    <mergeCell ref="A604:A611"/>
    <mergeCell ref="B749:B756"/>
    <mergeCell ref="B816:B823"/>
    <mergeCell ref="B741:B748"/>
    <mergeCell ref="A741:A748"/>
    <mergeCell ref="A733:A740"/>
    <mergeCell ref="A725:A732"/>
    <mergeCell ref="A717:A724"/>
    <mergeCell ref="B660:B667"/>
    <mergeCell ref="B757:B764"/>
    <mergeCell ref="A668:A675"/>
    <mergeCell ref="B668:B675"/>
    <mergeCell ref="A676:A683"/>
    <mergeCell ref="B676:B683"/>
    <mergeCell ref="A660:A667"/>
    <mergeCell ref="A709:A716"/>
    <mergeCell ref="A872:A879"/>
    <mergeCell ref="B864:B871"/>
    <mergeCell ref="B856:B863"/>
    <mergeCell ref="A686:A692"/>
    <mergeCell ref="B717:B724"/>
    <mergeCell ref="B709:B716"/>
    <mergeCell ref="B693:B700"/>
    <mergeCell ref="A636:A643"/>
    <mergeCell ref="A848:A855"/>
    <mergeCell ref="A782:A789"/>
    <mergeCell ref="A824:A831"/>
    <mergeCell ref="B773:B780"/>
    <mergeCell ref="B807:H807"/>
    <mergeCell ref="B806:H806"/>
    <mergeCell ref="A757:A764"/>
    <mergeCell ref="A798:A805"/>
    <mergeCell ref="B790:B797"/>
    <mergeCell ref="A765:A772"/>
    <mergeCell ref="B765:B772"/>
    <mergeCell ref="A773:A780"/>
    <mergeCell ref="B809:B815"/>
    <mergeCell ref="B686:B692"/>
    <mergeCell ref="B782:B789"/>
    <mergeCell ref="A749:A756"/>
    <mergeCell ref="A1:J2"/>
    <mergeCell ref="B546:H546"/>
    <mergeCell ref="B547:H547"/>
    <mergeCell ref="B684:H684"/>
    <mergeCell ref="B367:B374"/>
    <mergeCell ref="A334:A341"/>
    <mergeCell ref="A269:A276"/>
    <mergeCell ref="C4:C5"/>
    <mergeCell ref="D4:D5"/>
    <mergeCell ref="B50:B57"/>
    <mergeCell ref="B408:B415"/>
    <mergeCell ref="B261:B268"/>
    <mergeCell ref="E4:J4"/>
    <mergeCell ref="B7:H7"/>
    <mergeCell ref="B8:H8"/>
    <mergeCell ref="B4:B5"/>
    <mergeCell ref="B294:B301"/>
    <mergeCell ref="B383:H383"/>
    <mergeCell ref="B123:B130"/>
    <mergeCell ref="A549:A555"/>
    <mergeCell ref="A294:A301"/>
    <mergeCell ref="B285:G285"/>
    <mergeCell ref="A287:A293"/>
    <mergeCell ref="A310:A317"/>
    <mergeCell ref="B506:B513"/>
    <mergeCell ref="A506:A513"/>
    <mergeCell ref="B498:B505"/>
    <mergeCell ref="A498:A505"/>
    <mergeCell ref="B490:B497"/>
    <mergeCell ref="A490:A497"/>
    <mergeCell ref="B385:B391"/>
    <mergeCell ref="B432:B439"/>
    <mergeCell ref="B392:B399"/>
    <mergeCell ref="A448:A455"/>
    <mergeCell ref="B440:B447"/>
    <mergeCell ref="B482:B489"/>
    <mergeCell ref="A482:A489"/>
    <mergeCell ref="A465:A472"/>
    <mergeCell ref="B457:B464"/>
    <mergeCell ref="A457:A464"/>
    <mergeCell ref="B473:B480"/>
    <mergeCell ref="B424:B431"/>
    <mergeCell ref="A408:A415"/>
    <mergeCell ref="A440:A447"/>
    <mergeCell ref="B465:B472"/>
    <mergeCell ref="A400:A407"/>
    <mergeCell ref="A4:A5"/>
    <mergeCell ref="B211:B218"/>
    <mergeCell ref="B115:B122"/>
    <mergeCell ref="B342:G342"/>
    <mergeCell ref="B334:B341"/>
    <mergeCell ref="B163:B170"/>
    <mergeCell ref="A171:A178"/>
    <mergeCell ref="A50:A57"/>
    <mergeCell ref="B58:B65"/>
    <mergeCell ref="A58:A65"/>
    <mergeCell ref="B82:B89"/>
    <mergeCell ref="B74:B81"/>
    <mergeCell ref="B49:H49"/>
    <mergeCell ref="B90:H90"/>
    <mergeCell ref="B66:B73"/>
    <mergeCell ref="A66:A73"/>
    <mergeCell ref="A82:A89"/>
    <mergeCell ref="A74:A81"/>
    <mergeCell ref="B310:B317"/>
    <mergeCell ref="B235:H235"/>
    <mergeCell ref="A211:A218"/>
    <mergeCell ref="A9:A16"/>
    <mergeCell ref="B9:B16"/>
    <mergeCell ref="A17:A24"/>
    <mergeCell ref="A930:A937"/>
    <mergeCell ref="B987:B994"/>
    <mergeCell ref="B922:B929"/>
    <mergeCell ref="B930:B937"/>
    <mergeCell ref="B954:B961"/>
    <mergeCell ref="A1012:A1019"/>
    <mergeCell ref="B1012:B1019"/>
    <mergeCell ref="A1004:A1011"/>
    <mergeCell ref="A1020:A1027"/>
    <mergeCell ref="B1004:B1011"/>
    <mergeCell ref="B963:B970"/>
    <mergeCell ref="B946:B953"/>
    <mergeCell ref="B1020:B1027"/>
    <mergeCell ref="B938:B945"/>
    <mergeCell ref="A922:A929"/>
    <mergeCell ref="B1199:B1206"/>
    <mergeCell ref="A1199:A1206"/>
    <mergeCell ref="B1191:B1198"/>
    <mergeCell ref="A1191:A1198"/>
    <mergeCell ref="B1071:B1078"/>
    <mergeCell ref="A1071:A1078"/>
    <mergeCell ref="B1063:B1070"/>
    <mergeCell ref="A1063:A1070"/>
    <mergeCell ref="B1055:B1062"/>
    <mergeCell ref="A1055:A1062"/>
    <mergeCell ref="A1159:A1166"/>
    <mergeCell ref="A1183:A1190"/>
    <mergeCell ref="B1183:B1190"/>
    <mergeCell ref="A1167:A1174"/>
    <mergeCell ref="B1167:B1174"/>
    <mergeCell ref="A1175:A1182"/>
    <mergeCell ref="B1175:B1182"/>
    <mergeCell ref="A1143:A1150"/>
    <mergeCell ref="B1143:B1150"/>
    <mergeCell ref="A1151:A1158"/>
    <mergeCell ref="B1151:B1158"/>
    <mergeCell ref="B1159:B1166"/>
    <mergeCell ref="A1087:A1094"/>
    <mergeCell ref="B1087:B1094"/>
    <mergeCell ref="A1135:A1142"/>
    <mergeCell ref="B1135:B1142"/>
    <mergeCell ref="A1119:A1126"/>
    <mergeCell ref="B1127:B1134"/>
    <mergeCell ref="A1095:A1102"/>
    <mergeCell ref="B1095:B1102"/>
    <mergeCell ref="A1103:A1110"/>
    <mergeCell ref="B1119:B1126"/>
    <mergeCell ref="A1127:A1134"/>
    <mergeCell ref="B1103:B1110"/>
    <mergeCell ref="A1111:A1118"/>
    <mergeCell ref="B1111:B1118"/>
    <mergeCell ref="B1038:H1038"/>
    <mergeCell ref="A938:A945"/>
    <mergeCell ref="A946:A953"/>
    <mergeCell ref="A987:A994"/>
    <mergeCell ref="B979:B986"/>
    <mergeCell ref="A979:A986"/>
    <mergeCell ref="B971:B978"/>
    <mergeCell ref="A971:A978"/>
    <mergeCell ref="A1079:A1086"/>
    <mergeCell ref="B1079:B1086"/>
    <mergeCell ref="B1047:B1054"/>
    <mergeCell ref="A1047:A1054"/>
    <mergeCell ref="B1040:B1046"/>
    <mergeCell ref="A1040:A1046"/>
    <mergeCell ref="A963:A970"/>
    <mergeCell ref="A995:J995"/>
    <mergeCell ref="B1037:H1037"/>
    <mergeCell ref="B1029:B1036"/>
    <mergeCell ref="A1029:A1036"/>
    <mergeCell ref="A996:A1003"/>
    <mergeCell ref="B996:B1003"/>
    <mergeCell ref="A954:A961"/>
    <mergeCell ref="B962:H962"/>
    <mergeCell ref="B914:B921"/>
    <mergeCell ref="A914:A921"/>
    <mergeCell ref="A888:A895"/>
    <mergeCell ref="B888:B895"/>
    <mergeCell ref="B905:H905"/>
    <mergeCell ref="B219:B226"/>
    <mergeCell ref="B636:B643"/>
    <mergeCell ref="A644:A651"/>
    <mergeCell ref="B644:B651"/>
    <mergeCell ref="A652:A659"/>
    <mergeCell ref="A253:A260"/>
    <mergeCell ref="A385:A391"/>
    <mergeCell ref="B652:B659"/>
    <mergeCell ref="A514:A521"/>
    <mergeCell ref="B514:B521"/>
    <mergeCell ref="A473:A480"/>
    <mergeCell ref="A416:A423"/>
    <mergeCell ref="A424:A431"/>
    <mergeCell ref="B416:B423"/>
    <mergeCell ref="B549:B555"/>
    <mergeCell ref="B604:B611"/>
    <mergeCell ref="A522:A529"/>
    <mergeCell ref="A432:A439"/>
    <mergeCell ref="B400:B407"/>
    <mergeCell ref="B17:B24"/>
    <mergeCell ref="A25:A32"/>
    <mergeCell ref="B25:B32"/>
    <mergeCell ref="A33:A40"/>
    <mergeCell ref="B33:B40"/>
    <mergeCell ref="B41:B48"/>
    <mergeCell ref="A41:A48"/>
    <mergeCell ref="B302:B309"/>
    <mergeCell ref="B344:B350"/>
    <mergeCell ref="B99:B106"/>
    <mergeCell ref="A99:A106"/>
    <mergeCell ref="B92:B98"/>
    <mergeCell ref="B139:B146"/>
    <mergeCell ref="A147:A154"/>
    <mergeCell ref="B195:B202"/>
    <mergeCell ref="B187:B194"/>
    <mergeCell ref="B171:B178"/>
    <mergeCell ref="B179:B186"/>
    <mergeCell ref="B155:B162"/>
    <mergeCell ref="B107:B114"/>
    <mergeCell ref="A115:A122"/>
    <mergeCell ref="A187:A194"/>
    <mergeCell ref="A155:A162"/>
    <mergeCell ref="B147:B154"/>
    <mergeCell ref="A163:A170"/>
    <mergeCell ref="A92:A98"/>
    <mergeCell ref="A107:A114"/>
    <mergeCell ref="A195:A202"/>
    <mergeCell ref="A139:A146"/>
    <mergeCell ref="A203:A210"/>
    <mergeCell ref="B203:B210"/>
    <mergeCell ref="A318:A325"/>
    <mergeCell ref="B359:B366"/>
    <mergeCell ref="B351:B358"/>
    <mergeCell ref="A351:A358"/>
    <mergeCell ref="B326:B333"/>
    <mergeCell ref="A326:A333"/>
    <mergeCell ref="A344:A350"/>
    <mergeCell ref="A359:A366"/>
    <mergeCell ref="B318:B325"/>
    <mergeCell ref="A375:A382"/>
    <mergeCell ref="A219:A226"/>
    <mergeCell ref="A227:A234"/>
    <mergeCell ref="B227:B234"/>
    <mergeCell ref="B277:B284"/>
    <mergeCell ref="A123:A130"/>
    <mergeCell ref="B456:H456"/>
    <mergeCell ref="B375:B382"/>
    <mergeCell ref="A392:A399"/>
    <mergeCell ref="A277:A284"/>
    <mergeCell ref="B269:B276"/>
    <mergeCell ref="A179:A186"/>
    <mergeCell ref="A131:A138"/>
    <mergeCell ref="B131:B138"/>
    <mergeCell ref="B448:B455"/>
    <mergeCell ref="A237:A244"/>
    <mergeCell ref="B245:B252"/>
    <mergeCell ref="A245:A252"/>
    <mergeCell ref="B237:B244"/>
    <mergeCell ref="B253:B260"/>
    <mergeCell ref="A261:A268"/>
    <mergeCell ref="A367:A374"/>
    <mergeCell ref="A302:A309"/>
    <mergeCell ref="B287:B293"/>
    <mergeCell ref="B872:B879"/>
    <mergeCell ref="B832:B839"/>
    <mergeCell ref="A832:A839"/>
    <mergeCell ref="B824:B831"/>
    <mergeCell ref="A628:A635"/>
    <mergeCell ref="B530:B537"/>
    <mergeCell ref="B481:H481"/>
    <mergeCell ref="A693:A700"/>
    <mergeCell ref="B572:B579"/>
    <mergeCell ref="A572:A579"/>
    <mergeCell ref="B564:B571"/>
    <mergeCell ref="A564:A571"/>
    <mergeCell ref="B588:B595"/>
    <mergeCell ref="A612:A619"/>
    <mergeCell ref="B612:B619"/>
    <mergeCell ref="B556:B563"/>
    <mergeCell ref="A620:A627"/>
    <mergeCell ref="B620:B627"/>
    <mergeCell ref="B522:B529"/>
    <mergeCell ref="B538:B545"/>
    <mergeCell ref="A596:A603"/>
    <mergeCell ref="A530:A537"/>
    <mergeCell ref="A556:A563"/>
    <mergeCell ref="B628:B635"/>
  </mergeCells>
  <pageMargins left="0.4" right="0.43" top="0.75" bottom="0.75" header="0.3" footer="0.3"/>
  <pageSetup paperSize="9" scale="55" firstPageNumber="8" fitToHeight="0" orientation="portrait" useFirstPageNumber="1" r:id="rId1"/>
  <headerFooter>
    <oddHeader>&amp;C&amp;12&amp;P</oddHeader>
  </headerFooter>
</worksheet>
</file>

<file path=xl/worksheets/sheet6.xml><?xml version="1.0" encoding="utf-8"?>
<worksheet xmlns="http://schemas.openxmlformats.org/spreadsheetml/2006/main" xmlns:r="http://schemas.openxmlformats.org/officeDocument/2006/relationships">
  <sheetPr>
    <pageSetUpPr fitToPage="1"/>
  </sheetPr>
  <dimension ref="R1"/>
  <sheetViews>
    <sheetView view="pageLayout" topLeftCell="A25" workbookViewId="0">
      <selection activeCell="K72" sqref="K72"/>
    </sheetView>
  </sheetViews>
  <sheetFormatPr defaultRowHeight="15"/>
  <cols>
    <col min="15" max="16" width="9.140625" customWidth="1"/>
    <col min="17" max="17" width="8.85546875" customWidth="1"/>
    <col min="18" max="18" width="9" hidden="1" customWidth="1"/>
  </cols>
  <sheetData/>
  <pageMargins left="0.7" right="0.7" top="0.75" bottom="0.75" header="0.3" footer="0.3"/>
  <pageSetup paperSize="9" scale="56" firstPageNumber="32" fitToHeight="0" orientation="portrait" useFirstPageNumber="1" r:id="rId1"/>
  <headerFooter>
    <oddHeader>&amp;C&amp;12&amp;P</oddHead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J55"/>
  <sheetViews>
    <sheetView view="pageLayout" topLeftCell="A34" zoomScale="84" zoomScaleNormal="90" zoomScalePageLayoutView="84" workbookViewId="0">
      <selection activeCell="F57" sqref="F57"/>
    </sheetView>
  </sheetViews>
  <sheetFormatPr defaultRowHeight="15"/>
  <cols>
    <col min="1" max="1" width="27.140625" style="176" customWidth="1"/>
    <col min="2" max="2" width="29.7109375" style="176" customWidth="1"/>
    <col min="3" max="3" width="14.28515625" style="176" customWidth="1"/>
    <col min="4" max="4" width="13.42578125" style="176" customWidth="1"/>
    <col min="5" max="5" width="12.85546875" style="176" customWidth="1"/>
    <col min="6" max="6" width="12.42578125" style="176" customWidth="1"/>
    <col min="7" max="8" width="12.28515625" style="176" customWidth="1"/>
    <col min="9" max="9" width="12.85546875" style="176" customWidth="1"/>
    <col min="10" max="10" width="13" style="176" customWidth="1"/>
    <col min="11" max="16384" width="9.140625" style="176"/>
  </cols>
  <sheetData>
    <row r="1" spans="1:10" ht="22.5" customHeight="1"/>
    <row r="2" spans="1:10" ht="70.5" customHeight="1">
      <c r="A2" s="387" t="s">
        <v>601</v>
      </c>
      <c r="B2" s="387"/>
      <c r="C2" s="387"/>
      <c r="D2" s="387"/>
      <c r="E2" s="387"/>
      <c r="F2" s="387"/>
      <c r="G2" s="387"/>
      <c r="H2" s="387"/>
      <c r="I2" s="387"/>
      <c r="J2" s="387"/>
    </row>
    <row r="3" spans="1:10" ht="25.5" customHeight="1">
      <c r="A3" s="387"/>
      <c r="B3" s="387"/>
      <c r="C3" s="387"/>
      <c r="D3" s="387"/>
      <c r="E3" s="387"/>
      <c r="F3" s="387"/>
      <c r="G3" s="387"/>
      <c r="H3" s="387"/>
      <c r="I3" s="387"/>
      <c r="J3" s="387"/>
    </row>
    <row r="4" spans="1:10" ht="12" customHeight="1">
      <c r="A4" s="387"/>
      <c r="B4" s="387"/>
      <c r="C4" s="387"/>
      <c r="D4" s="387"/>
      <c r="E4" s="387"/>
      <c r="F4" s="387"/>
      <c r="G4" s="387"/>
      <c r="H4" s="387"/>
      <c r="I4" s="387"/>
      <c r="J4" s="387"/>
    </row>
    <row r="5" spans="1:10" ht="21" hidden="1" customHeight="1"/>
    <row r="6" spans="1:10" ht="30">
      <c r="A6" s="177" t="s">
        <v>417</v>
      </c>
      <c r="B6" s="379" t="s">
        <v>418</v>
      </c>
      <c r="C6" s="380"/>
      <c r="D6" s="380"/>
      <c r="E6" s="380"/>
      <c r="F6" s="380"/>
      <c r="G6" s="380"/>
      <c r="H6" s="380"/>
      <c r="I6" s="380"/>
      <c r="J6" s="381"/>
    </row>
    <row r="7" spans="1:10" ht="60">
      <c r="A7" s="177" t="s">
        <v>419</v>
      </c>
      <c r="B7" s="379" t="s">
        <v>0</v>
      </c>
      <c r="C7" s="380"/>
      <c r="D7" s="380"/>
      <c r="E7" s="380"/>
      <c r="F7" s="380"/>
      <c r="G7" s="380"/>
      <c r="H7" s="380"/>
      <c r="I7" s="380"/>
      <c r="J7" s="381"/>
    </row>
    <row r="8" spans="1:10">
      <c r="A8" s="177" t="s">
        <v>420</v>
      </c>
      <c r="B8" s="379" t="s">
        <v>0</v>
      </c>
      <c r="C8" s="380"/>
      <c r="D8" s="380"/>
      <c r="E8" s="380"/>
      <c r="F8" s="380"/>
      <c r="G8" s="380"/>
      <c r="H8" s="380"/>
      <c r="I8" s="380"/>
      <c r="J8" s="381"/>
    </row>
    <row r="9" spans="1:10">
      <c r="A9" s="177" t="s">
        <v>421</v>
      </c>
      <c r="B9" s="379" t="s">
        <v>422</v>
      </c>
      <c r="C9" s="380"/>
      <c r="D9" s="380"/>
      <c r="E9" s="380"/>
      <c r="F9" s="380"/>
      <c r="G9" s="380"/>
      <c r="H9" s="380"/>
      <c r="I9" s="380"/>
      <c r="J9" s="381"/>
    </row>
    <row r="10" spans="1:10" ht="30">
      <c r="A10" s="376" t="s">
        <v>423</v>
      </c>
      <c r="B10" s="178" t="s">
        <v>424</v>
      </c>
      <c r="C10" s="178" t="s">
        <v>425</v>
      </c>
      <c r="D10" s="178" t="s">
        <v>426</v>
      </c>
      <c r="E10" s="178" t="s">
        <v>427</v>
      </c>
      <c r="F10" s="178" t="s">
        <v>428</v>
      </c>
      <c r="G10" s="178" t="s">
        <v>429</v>
      </c>
      <c r="H10" s="178" t="s">
        <v>430</v>
      </c>
      <c r="I10" s="178" t="s">
        <v>404</v>
      </c>
      <c r="J10" s="178" t="s">
        <v>405</v>
      </c>
    </row>
    <row r="11" spans="1:10" ht="60">
      <c r="A11" s="376"/>
      <c r="B11" s="177" t="s">
        <v>431</v>
      </c>
      <c r="C11" s="178">
        <v>15.4</v>
      </c>
      <c r="D11" s="178">
        <v>16</v>
      </c>
      <c r="E11" s="178">
        <v>16.5</v>
      </c>
      <c r="F11" s="178">
        <v>17</v>
      </c>
      <c r="G11" s="178">
        <v>17.5</v>
      </c>
      <c r="H11" s="178">
        <v>18</v>
      </c>
      <c r="I11" s="178">
        <v>18.5</v>
      </c>
      <c r="J11" s="178">
        <v>19</v>
      </c>
    </row>
    <row r="12" spans="1:10">
      <c r="A12" s="376" t="s">
        <v>432</v>
      </c>
      <c r="B12" s="379" t="s">
        <v>433</v>
      </c>
      <c r="C12" s="380"/>
      <c r="D12" s="380"/>
      <c r="E12" s="380"/>
      <c r="F12" s="380"/>
      <c r="G12" s="380"/>
      <c r="H12" s="380"/>
      <c r="I12" s="380"/>
      <c r="J12" s="381"/>
    </row>
    <row r="13" spans="1:10">
      <c r="A13" s="376"/>
      <c r="B13" s="379" t="s">
        <v>434</v>
      </c>
      <c r="C13" s="380"/>
      <c r="D13" s="380"/>
      <c r="E13" s="380"/>
      <c r="F13" s="380"/>
      <c r="G13" s="380"/>
      <c r="H13" s="380"/>
      <c r="I13" s="380"/>
      <c r="J13" s="381"/>
    </row>
    <row r="14" spans="1:10">
      <c r="A14" s="376"/>
      <c r="B14" s="379" t="s">
        <v>435</v>
      </c>
      <c r="C14" s="380"/>
      <c r="D14" s="380"/>
      <c r="E14" s="380"/>
      <c r="F14" s="380"/>
      <c r="G14" s="380"/>
      <c r="H14" s="380"/>
      <c r="I14" s="380"/>
      <c r="J14" s="381"/>
    </row>
    <row r="15" spans="1:10">
      <c r="A15" s="376"/>
      <c r="B15" s="379" t="s">
        <v>436</v>
      </c>
      <c r="C15" s="380"/>
      <c r="D15" s="380"/>
      <c r="E15" s="380"/>
      <c r="F15" s="380"/>
      <c r="G15" s="380"/>
      <c r="H15" s="380"/>
      <c r="I15" s="380"/>
      <c r="J15" s="381"/>
    </row>
    <row r="16" spans="1:10">
      <c r="A16" s="376"/>
      <c r="B16" s="379" t="s">
        <v>437</v>
      </c>
      <c r="C16" s="380"/>
      <c r="D16" s="380"/>
      <c r="E16" s="380"/>
      <c r="F16" s="380"/>
      <c r="G16" s="380"/>
      <c r="H16" s="380"/>
      <c r="I16" s="380"/>
      <c r="J16" s="381"/>
    </row>
    <row r="17" spans="1:10">
      <c r="A17" s="376"/>
      <c r="B17" s="379" t="s">
        <v>438</v>
      </c>
      <c r="C17" s="380"/>
      <c r="D17" s="380"/>
      <c r="E17" s="380"/>
      <c r="F17" s="380"/>
      <c r="G17" s="380"/>
      <c r="H17" s="380"/>
      <c r="I17" s="380"/>
      <c r="J17" s="381"/>
    </row>
    <row r="18" spans="1:10">
      <c r="A18" s="376"/>
      <c r="B18" s="379" t="s">
        <v>439</v>
      </c>
      <c r="C18" s="380"/>
      <c r="D18" s="380"/>
      <c r="E18" s="380"/>
      <c r="F18" s="380"/>
      <c r="G18" s="380"/>
      <c r="H18" s="380"/>
      <c r="I18" s="380"/>
      <c r="J18" s="381"/>
    </row>
    <row r="19" spans="1:10">
      <c r="A19" s="376"/>
      <c r="B19" s="379" t="s">
        <v>440</v>
      </c>
      <c r="C19" s="385"/>
      <c r="D19" s="385"/>
      <c r="E19" s="385"/>
      <c r="F19" s="385"/>
      <c r="G19" s="385"/>
      <c r="H19" s="385"/>
      <c r="I19" s="385"/>
      <c r="J19" s="386"/>
    </row>
    <row r="20" spans="1:10" ht="29.25" customHeight="1">
      <c r="A20" s="376"/>
      <c r="B20" s="379" t="s">
        <v>832</v>
      </c>
      <c r="C20" s="380"/>
      <c r="D20" s="380"/>
      <c r="E20" s="380"/>
      <c r="F20" s="380"/>
      <c r="G20" s="380"/>
      <c r="H20" s="380"/>
      <c r="I20" s="380"/>
      <c r="J20" s="381"/>
    </row>
    <row r="21" spans="1:10" ht="30">
      <c r="A21" s="388" t="s">
        <v>441</v>
      </c>
      <c r="B21" s="178" t="s">
        <v>442</v>
      </c>
      <c r="C21" s="178" t="s">
        <v>425</v>
      </c>
      <c r="D21" s="178" t="s">
        <v>426</v>
      </c>
      <c r="E21" s="178" t="s">
        <v>427</v>
      </c>
      <c r="F21" s="178" t="s">
        <v>428</v>
      </c>
      <c r="G21" s="178" t="s">
        <v>429</v>
      </c>
      <c r="H21" s="178" t="s">
        <v>430</v>
      </c>
      <c r="I21" s="178" t="s">
        <v>404</v>
      </c>
      <c r="J21" s="178" t="s">
        <v>405</v>
      </c>
    </row>
    <row r="22" spans="1:10">
      <c r="A22" s="389"/>
      <c r="B22" s="379" t="s">
        <v>433</v>
      </c>
      <c r="C22" s="380"/>
      <c r="D22" s="380"/>
      <c r="E22" s="380"/>
      <c r="F22" s="380"/>
      <c r="G22" s="380"/>
      <c r="H22" s="380"/>
      <c r="I22" s="380"/>
      <c r="J22" s="381"/>
    </row>
    <row r="23" spans="1:10" ht="63.75">
      <c r="A23" s="389"/>
      <c r="B23" s="179" t="s">
        <v>240</v>
      </c>
      <c r="C23" s="178">
        <v>4</v>
      </c>
      <c r="D23" s="178">
        <v>4</v>
      </c>
      <c r="E23" s="178">
        <v>4</v>
      </c>
      <c r="F23" s="178">
        <v>4</v>
      </c>
      <c r="G23" s="178">
        <v>4</v>
      </c>
      <c r="H23" s="178">
        <v>4</v>
      </c>
      <c r="I23" s="178">
        <v>4</v>
      </c>
      <c r="J23" s="178">
        <v>4</v>
      </c>
    </row>
    <row r="24" spans="1:10">
      <c r="A24" s="389"/>
      <c r="B24" s="379" t="s">
        <v>434</v>
      </c>
      <c r="C24" s="380"/>
      <c r="D24" s="380"/>
      <c r="E24" s="380"/>
      <c r="F24" s="380"/>
      <c r="G24" s="380"/>
      <c r="H24" s="380"/>
      <c r="I24" s="380"/>
      <c r="J24" s="381"/>
    </row>
    <row r="25" spans="1:10" ht="38.25">
      <c r="A25" s="389"/>
      <c r="B25" s="179" t="s">
        <v>252</v>
      </c>
      <c r="C25" s="178">
        <v>24</v>
      </c>
      <c r="D25" s="178">
        <v>24</v>
      </c>
      <c r="E25" s="178">
        <v>24</v>
      </c>
      <c r="F25" s="178">
        <v>23</v>
      </c>
      <c r="G25" s="178">
        <v>23</v>
      </c>
      <c r="H25" s="178">
        <v>20</v>
      </c>
      <c r="I25" s="178">
        <v>20</v>
      </c>
      <c r="J25" s="178">
        <v>20</v>
      </c>
    </row>
    <row r="26" spans="1:10">
      <c r="A26" s="389"/>
      <c r="B26" s="379" t="s">
        <v>435</v>
      </c>
      <c r="C26" s="380"/>
      <c r="D26" s="380"/>
      <c r="E26" s="380"/>
      <c r="F26" s="380"/>
      <c r="G26" s="380"/>
      <c r="H26" s="380"/>
      <c r="I26" s="380"/>
      <c r="J26" s="381"/>
    </row>
    <row r="27" spans="1:10" ht="25.5">
      <c r="A27" s="389"/>
      <c r="B27" s="179" t="s">
        <v>904</v>
      </c>
      <c r="C27" s="180">
        <v>11000</v>
      </c>
      <c r="D27" s="180">
        <v>11400</v>
      </c>
      <c r="E27" s="180">
        <v>12000</v>
      </c>
      <c r="F27" s="180">
        <v>12400</v>
      </c>
      <c r="G27" s="180">
        <v>13000</v>
      </c>
      <c r="H27" s="180">
        <v>13500</v>
      </c>
      <c r="I27" s="180">
        <v>13500</v>
      </c>
      <c r="J27" s="180">
        <v>13500</v>
      </c>
    </row>
    <row r="28" spans="1:10">
      <c r="A28" s="389"/>
      <c r="B28" s="379" t="s">
        <v>436</v>
      </c>
      <c r="C28" s="380"/>
      <c r="D28" s="380"/>
      <c r="E28" s="380"/>
      <c r="F28" s="380"/>
      <c r="G28" s="380"/>
      <c r="H28" s="380"/>
      <c r="I28" s="380"/>
      <c r="J28" s="381"/>
    </row>
    <row r="29" spans="1:10" ht="25.5">
      <c r="A29" s="389"/>
      <c r="B29" s="179" t="s">
        <v>273</v>
      </c>
      <c r="C29" s="178">
        <v>370</v>
      </c>
      <c r="D29" s="178">
        <v>370</v>
      </c>
      <c r="E29" s="178">
        <v>380</v>
      </c>
      <c r="F29" s="178">
        <v>380</v>
      </c>
      <c r="G29" s="178">
        <v>390</v>
      </c>
      <c r="H29" s="178">
        <v>400</v>
      </c>
      <c r="I29" s="178">
        <v>400</v>
      </c>
      <c r="J29" s="178">
        <v>400</v>
      </c>
    </row>
    <row r="30" spans="1:10">
      <c r="A30" s="389"/>
      <c r="B30" s="379" t="s">
        <v>437</v>
      </c>
      <c r="C30" s="380"/>
      <c r="D30" s="380"/>
      <c r="E30" s="380"/>
      <c r="F30" s="380"/>
      <c r="G30" s="380"/>
      <c r="H30" s="380"/>
      <c r="I30" s="380"/>
      <c r="J30" s="381"/>
    </row>
    <row r="31" spans="1:10">
      <c r="A31" s="389"/>
      <c r="B31" s="378" t="s">
        <v>282</v>
      </c>
      <c r="C31" s="377">
        <v>1000</v>
      </c>
      <c r="D31" s="377">
        <v>1000</v>
      </c>
      <c r="E31" s="391" t="s">
        <v>443</v>
      </c>
      <c r="F31" s="377">
        <v>1024</v>
      </c>
      <c r="G31" s="377">
        <v>1024</v>
      </c>
      <c r="H31" s="377">
        <v>1024</v>
      </c>
      <c r="I31" s="377">
        <v>1024</v>
      </c>
      <c r="J31" s="377">
        <v>1024</v>
      </c>
    </row>
    <row r="32" spans="1:10" ht="48" customHeight="1">
      <c r="A32" s="389"/>
      <c r="B32" s="378"/>
      <c r="C32" s="377"/>
      <c r="D32" s="377"/>
      <c r="E32" s="391"/>
      <c r="F32" s="377"/>
      <c r="G32" s="377"/>
      <c r="H32" s="377"/>
      <c r="I32" s="377"/>
      <c r="J32" s="377"/>
    </row>
    <row r="33" spans="1:10" ht="15" customHeight="1">
      <c r="A33" s="389"/>
      <c r="B33" s="379" t="s">
        <v>438</v>
      </c>
      <c r="C33" s="380"/>
      <c r="D33" s="380"/>
      <c r="E33" s="380"/>
      <c r="F33" s="380"/>
      <c r="G33" s="380"/>
      <c r="H33" s="380"/>
      <c r="I33" s="380"/>
      <c r="J33" s="381"/>
    </row>
    <row r="34" spans="1:10" ht="76.5">
      <c r="A34" s="389"/>
      <c r="B34" s="179" t="s">
        <v>285</v>
      </c>
      <c r="C34" s="181">
        <v>4</v>
      </c>
      <c r="D34" s="181">
        <v>4</v>
      </c>
      <c r="E34" s="181">
        <v>4</v>
      </c>
      <c r="F34" s="181">
        <v>4</v>
      </c>
      <c r="G34" s="181">
        <v>4</v>
      </c>
      <c r="H34" s="181">
        <v>4</v>
      </c>
      <c r="I34" s="181">
        <v>4</v>
      </c>
      <c r="J34" s="181">
        <v>4</v>
      </c>
    </row>
    <row r="35" spans="1:10">
      <c r="A35" s="389"/>
      <c r="B35" s="382" t="s">
        <v>439</v>
      </c>
      <c r="C35" s="383"/>
      <c r="D35" s="383"/>
      <c r="E35" s="383"/>
      <c r="F35" s="383"/>
      <c r="G35" s="383"/>
      <c r="H35" s="383"/>
      <c r="I35" s="383"/>
      <c r="J35" s="384"/>
    </row>
    <row r="36" spans="1:10" ht="25.5">
      <c r="A36" s="389"/>
      <c r="B36" s="179" t="s">
        <v>444</v>
      </c>
      <c r="C36" s="181">
        <v>100</v>
      </c>
      <c r="D36" s="181">
        <v>100</v>
      </c>
      <c r="E36" s="181">
        <v>105</v>
      </c>
      <c r="F36" s="181">
        <v>105</v>
      </c>
      <c r="G36" s="181">
        <v>110</v>
      </c>
      <c r="H36" s="181">
        <v>112</v>
      </c>
      <c r="I36" s="181">
        <v>114</v>
      </c>
      <c r="J36" s="181">
        <v>116</v>
      </c>
    </row>
    <row r="37" spans="1:10">
      <c r="A37" s="389"/>
      <c r="B37" s="382" t="s">
        <v>440</v>
      </c>
      <c r="C37" s="383"/>
      <c r="D37" s="383"/>
      <c r="E37" s="383"/>
      <c r="F37" s="383"/>
      <c r="G37" s="383"/>
      <c r="H37" s="383"/>
      <c r="I37" s="383"/>
      <c r="J37" s="384"/>
    </row>
    <row r="38" spans="1:10" ht="46.5" customHeight="1">
      <c r="A38" s="389"/>
      <c r="B38" s="179" t="s">
        <v>299</v>
      </c>
      <c r="C38" s="181">
        <v>2</v>
      </c>
      <c r="D38" s="181">
        <v>2</v>
      </c>
      <c r="E38" s="181">
        <v>2</v>
      </c>
      <c r="F38" s="181">
        <v>2</v>
      </c>
      <c r="G38" s="181" t="s">
        <v>16</v>
      </c>
      <c r="H38" s="181" t="s">
        <v>16</v>
      </c>
      <c r="I38" s="182"/>
      <c r="J38" s="182"/>
    </row>
    <row r="39" spans="1:10" ht="25.5" customHeight="1">
      <c r="A39" s="389"/>
      <c r="B39" s="382" t="s">
        <v>445</v>
      </c>
      <c r="C39" s="383"/>
      <c r="D39" s="383"/>
      <c r="E39" s="383"/>
      <c r="F39" s="383"/>
      <c r="G39" s="383"/>
      <c r="H39" s="383"/>
      <c r="I39" s="383"/>
      <c r="J39" s="384"/>
    </row>
    <row r="40" spans="1:10" ht="27.75">
      <c r="A40" s="390"/>
      <c r="B40" s="179" t="s">
        <v>446</v>
      </c>
      <c r="C40" s="181">
        <v>1100</v>
      </c>
      <c r="D40" s="181">
        <v>500</v>
      </c>
      <c r="E40" s="181">
        <v>600</v>
      </c>
      <c r="F40" s="181">
        <v>234</v>
      </c>
      <c r="G40" s="181"/>
      <c r="H40" s="181"/>
      <c r="I40" s="182"/>
      <c r="J40" s="182"/>
    </row>
    <row r="41" spans="1:10" ht="27.75" customHeight="1">
      <c r="A41" s="378" t="s">
        <v>447</v>
      </c>
      <c r="B41" s="382" t="s">
        <v>6</v>
      </c>
      <c r="C41" s="383"/>
      <c r="D41" s="383"/>
      <c r="E41" s="383"/>
      <c r="F41" s="383"/>
      <c r="G41" s="383"/>
      <c r="H41" s="383"/>
      <c r="I41" s="383"/>
      <c r="J41" s="384"/>
    </row>
    <row r="42" spans="1:10">
      <c r="A42" s="378"/>
      <c r="B42" s="382" t="s">
        <v>7</v>
      </c>
      <c r="C42" s="383"/>
      <c r="D42" s="383"/>
      <c r="E42" s="383"/>
      <c r="F42" s="383"/>
      <c r="G42" s="383"/>
      <c r="H42" s="383"/>
      <c r="I42" s="383"/>
      <c r="J42" s="384"/>
    </row>
    <row r="43" spans="1:10">
      <c r="A43" s="378"/>
      <c r="B43" s="382" t="s">
        <v>9</v>
      </c>
      <c r="C43" s="383"/>
      <c r="D43" s="383"/>
      <c r="E43" s="383"/>
      <c r="F43" s="383"/>
      <c r="G43" s="383"/>
      <c r="H43" s="383"/>
      <c r="I43" s="383"/>
      <c r="J43" s="384"/>
    </row>
    <row r="44" spans="1:10">
      <c r="A44" s="378"/>
      <c r="B44" s="382" t="s">
        <v>448</v>
      </c>
      <c r="C44" s="383"/>
      <c r="D44" s="383"/>
      <c r="E44" s="383"/>
      <c r="F44" s="383"/>
      <c r="G44" s="383"/>
      <c r="H44" s="383"/>
      <c r="I44" s="383"/>
      <c r="J44" s="384"/>
    </row>
    <row r="45" spans="1:10">
      <c r="A45" s="378"/>
      <c r="B45" s="382" t="s">
        <v>10</v>
      </c>
      <c r="C45" s="383"/>
      <c r="D45" s="383"/>
      <c r="E45" s="383"/>
      <c r="F45" s="383"/>
      <c r="G45" s="383"/>
      <c r="H45" s="383"/>
      <c r="I45" s="383"/>
      <c r="J45" s="384"/>
    </row>
    <row r="46" spans="1:10" ht="25.5">
      <c r="A46" s="179" t="s">
        <v>449</v>
      </c>
      <c r="B46" s="382" t="s">
        <v>905</v>
      </c>
      <c r="C46" s="383"/>
      <c r="D46" s="383"/>
      <c r="E46" s="383"/>
      <c r="F46" s="383"/>
      <c r="G46" s="383"/>
      <c r="H46" s="383"/>
      <c r="I46" s="383"/>
      <c r="J46" s="384"/>
    </row>
    <row r="47" spans="1:10" ht="30">
      <c r="A47" s="378" t="s">
        <v>450</v>
      </c>
      <c r="B47" s="181" t="s">
        <v>451</v>
      </c>
      <c r="C47" s="181" t="s">
        <v>452</v>
      </c>
      <c r="D47" s="181" t="s">
        <v>426</v>
      </c>
      <c r="E47" s="181" t="s">
        <v>427</v>
      </c>
      <c r="F47" s="181" t="s">
        <v>428</v>
      </c>
      <c r="G47" s="181" t="s">
        <v>429</v>
      </c>
      <c r="H47" s="183" t="s">
        <v>430</v>
      </c>
      <c r="I47" s="178" t="s">
        <v>404</v>
      </c>
      <c r="J47" s="178" t="s">
        <v>405</v>
      </c>
    </row>
    <row r="48" spans="1:10" ht="25.5">
      <c r="A48" s="378"/>
      <c r="B48" s="179" t="s">
        <v>453</v>
      </c>
      <c r="C48" s="184">
        <f>SUM(D48:J48)</f>
        <v>13167.300000000001</v>
      </c>
      <c r="D48" s="184">
        <f>'пп 1'!E544</f>
        <v>237.7</v>
      </c>
      <c r="E48" s="184">
        <f>'пп 1'!E545</f>
        <v>192.1</v>
      </c>
      <c r="F48" s="184">
        <f>'пп 1'!E546</f>
        <v>564.4</v>
      </c>
      <c r="G48" s="184">
        <f>'пп 1'!E547</f>
        <v>11687.5</v>
      </c>
      <c r="H48" s="185">
        <f>'пп 1'!E548</f>
        <v>485.6</v>
      </c>
      <c r="I48" s="184">
        <f>'пп 1'!E549</f>
        <v>0</v>
      </c>
      <c r="J48" s="184">
        <f>'пп 1'!E550</f>
        <v>0</v>
      </c>
    </row>
    <row r="49" spans="1:10" ht="25.5">
      <c r="A49" s="378"/>
      <c r="B49" s="179" t="s">
        <v>454</v>
      </c>
      <c r="C49" s="184">
        <f t="shared" ref="C49:C52" si="0">SUM(D49:J49)</f>
        <v>263039.3</v>
      </c>
      <c r="D49" s="184">
        <f>'пп 1'!F544</f>
        <v>29493.599999999999</v>
      </c>
      <c r="E49" s="184">
        <f>'пп 1'!F545</f>
        <v>51716.4</v>
      </c>
      <c r="F49" s="184">
        <f>'пп 1'!F546</f>
        <v>66934.399999999994</v>
      </c>
      <c r="G49" s="184">
        <f>'пп 1'!F547</f>
        <v>65050.999999999993</v>
      </c>
      <c r="H49" s="185">
        <f>'пп 1'!F548</f>
        <v>43011.700000000004</v>
      </c>
      <c r="I49" s="184">
        <f>'пп 1'!F549</f>
        <v>3416.1000000000004</v>
      </c>
      <c r="J49" s="184">
        <f>'пп 1'!F550</f>
        <v>3416.1000000000004</v>
      </c>
    </row>
    <row r="50" spans="1:10" ht="15.75">
      <c r="A50" s="378"/>
      <c r="B50" s="177" t="s">
        <v>455</v>
      </c>
      <c r="C50" s="184">
        <f t="shared" si="0"/>
        <v>532987.39</v>
      </c>
      <c r="D50" s="184">
        <f>'пп 1'!G544</f>
        <v>51066.7</v>
      </c>
      <c r="E50" s="184">
        <f>'пп 1'!G545</f>
        <v>58089.200000000004</v>
      </c>
      <c r="F50" s="184">
        <f>'пп 1'!G546</f>
        <v>52991.8</v>
      </c>
      <c r="G50" s="184">
        <f>'пп 1'!G547</f>
        <v>82547.94</v>
      </c>
      <c r="H50" s="185">
        <f>'пп 1'!G548</f>
        <v>116832.55</v>
      </c>
      <c r="I50" s="184">
        <f>'пп 1'!G549</f>
        <v>84510.599999999991</v>
      </c>
      <c r="J50" s="184">
        <f>'пп 1'!G550</f>
        <v>86948.599999999991</v>
      </c>
    </row>
    <row r="51" spans="1:10" ht="15.75">
      <c r="A51" s="378"/>
      <c r="B51" s="177" t="s">
        <v>456</v>
      </c>
      <c r="C51" s="184">
        <f t="shared" si="0"/>
        <v>0</v>
      </c>
      <c r="D51" s="184">
        <v>0</v>
      </c>
      <c r="E51" s="184">
        <v>0</v>
      </c>
      <c r="F51" s="184">
        <v>0</v>
      </c>
      <c r="G51" s="184">
        <v>0</v>
      </c>
      <c r="H51" s="185">
        <v>0</v>
      </c>
      <c r="I51" s="184">
        <v>0</v>
      </c>
      <c r="J51" s="184">
        <v>0</v>
      </c>
    </row>
    <row r="52" spans="1:10" ht="30">
      <c r="A52" s="378"/>
      <c r="B52" s="177" t="s">
        <v>457</v>
      </c>
      <c r="C52" s="184">
        <f t="shared" si="0"/>
        <v>0</v>
      </c>
      <c r="D52" s="184">
        <v>0</v>
      </c>
      <c r="E52" s="184">
        <v>0</v>
      </c>
      <c r="F52" s="184">
        <v>0</v>
      </c>
      <c r="G52" s="184">
        <v>0</v>
      </c>
      <c r="H52" s="185">
        <v>0</v>
      </c>
      <c r="I52" s="184">
        <v>0</v>
      </c>
      <c r="J52" s="184">
        <v>0</v>
      </c>
    </row>
    <row r="53" spans="1:10" ht="15.75">
      <c r="A53" s="378"/>
      <c r="B53" s="186" t="s">
        <v>458</v>
      </c>
      <c r="C53" s="187">
        <f>SUM(D53:J53)</f>
        <v>809193.98999999987</v>
      </c>
      <c r="D53" s="65">
        <f>SUM(D48:D52)</f>
        <v>80798</v>
      </c>
      <c r="E53" s="65">
        <f t="shared" ref="E53:J53" si="1">SUM(E48:E52)</f>
        <v>109997.70000000001</v>
      </c>
      <c r="F53" s="65">
        <f t="shared" si="1"/>
        <v>120490.59999999999</v>
      </c>
      <c r="G53" s="65">
        <f t="shared" si="1"/>
        <v>159286.44</v>
      </c>
      <c r="H53" s="188">
        <f t="shared" si="1"/>
        <v>160329.85</v>
      </c>
      <c r="I53" s="65">
        <f t="shared" si="1"/>
        <v>87926.7</v>
      </c>
      <c r="J53" s="65">
        <f t="shared" si="1"/>
        <v>90364.7</v>
      </c>
    </row>
    <row r="54" spans="1:10">
      <c r="E54" s="176" t="s">
        <v>954</v>
      </c>
    </row>
    <row r="55" spans="1:10">
      <c r="G55" s="189"/>
      <c r="H55" s="189"/>
    </row>
  </sheetData>
  <mergeCells count="43">
    <mergeCell ref="A2:J4"/>
    <mergeCell ref="B42:J42"/>
    <mergeCell ref="B41:J41"/>
    <mergeCell ref="B46:J46"/>
    <mergeCell ref="A21:A40"/>
    <mergeCell ref="B33:J33"/>
    <mergeCell ref="E31:E32"/>
    <mergeCell ref="F31:F32"/>
    <mergeCell ref="G31:G32"/>
    <mergeCell ref="H31:H32"/>
    <mergeCell ref="B31:B32"/>
    <mergeCell ref="C31:C32"/>
    <mergeCell ref="D31:D32"/>
    <mergeCell ref="B6:J6"/>
    <mergeCell ref="B30:J30"/>
    <mergeCell ref="B28:J28"/>
    <mergeCell ref="B26:J26"/>
    <mergeCell ref="B24:J24"/>
    <mergeCell ref="B22:J22"/>
    <mergeCell ref="B15:J15"/>
    <mergeCell ref="B14:J14"/>
    <mergeCell ref="B19:J19"/>
    <mergeCell ref="B13:J13"/>
    <mergeCell ref="B12:J12"/>
    <mergeCell ref="B9:J9"/>
    <mergeCell ref="B8:J8"/>
    <mergeCell ref="B7:J7"/>
    <mergeCell ref="A10:A11"/>
    <mergeCell ref="A12:A20"/>
    <mergeCell ref="J31:J32"/>
    <mergeCell ref="I31:I32"/>
    <mergeCell ref="A47:A53"/>
    <mergeCell ref="B20:J20"/>
    <mergeCell ref="B18:J18"/>
    <mergeCell ref="B17:J17"/>
    <mergeCell ref="B16:J16"/>
    <mergeCell ref="B39:J39"/>
    <mergeCell ref="B37:J37"/>
    <mergeCell ref="B35:J35"/>
    <mergeCell ref="B45:J45"/>
    <mergeCell ref="A41:A45"/>
    <mergeCell ref="B44:J44"/>
    <mergeCell ref="B43:J43"/>
  </mergeCells>
  <pageMargins left="0.7" right="0.7" top="0.75" bottom="0.75" header="0.3" footer="0.3"/>
  <pageSetup paperSize="9" scale="54" firstPageNumber="33" fitToHeight="0" orientation="portrait" useFirstPageNumber="1" r:id="rId1"/>
  <headerFooter>
    <oddHeader>&amp;C&amp;12&amp;P</oddHeader>
  </headerFooter>
</worksheet>
</file>

<file path=xl/worksheets/sheet8.xml><?xml version="1.0" encoding="utf-8"?>
<worksheet xmlns="http://schemas.openxmlformats.org/spreadsheetml/2006/main" xmlns:r="http://schemas.openxmlformats.org/officeDocument/2006/relationships">
  <sheetPr>
    <pageSetUpPr fitToPage="1"/>
  </sheetPr>
  <dimension ref="A103:A122"/>
  <sheetViews>
    <sheetView view="pageLayout" topLeftCell="A19" workbookViewId="0">
      <selection activeCell="T174" sqref="T174"/>
    </sheetView>
  </sheetViews>
  <sheetFormatPr defaultRowHeight="15"/>
  <sheetData>
    <row r="103" ht="24" customHeight="1"/>
    <row r="122" ht="37.5" customHeight="1"/>
  </sheetData>
  <pageMargins left="0.7" right="0.7" top="0.75" bottom="0.75" header="0.3" footer="0.3"/>
  <pageSetup paperSize="9" scale="47" firstPageNumber="34" fitToHeight="0" orientation="portrait" useFirstPageNumber="1" r:id="rId1"/>
  <headerFooter>
    <oddHeader>&amp;C&amp;12&amp;P</oddHeader>
  </headerFooter>
  <drawing r:id="rId2"/>
</worksheet>
</file>

<file path=xl/worksheets/sheet9.xml><?xml version="1.0" encoding="utf-8"?>
<worksheet xmlns="http://schemas.openxmlformats.org/spreadsheetml/2006/main" xmlns:r="http://schemas.openxmlformats.org/officeDocument/2006/relationships">
  <sheetPr>
    <pageSetUpPr fitToPage="1"/>
  </sheetPr>
  <dimension ref="B1:I53"/>
  <sheetViews>
    <sheetView view="pageLayout" topLeftCell="A31" workbookViewId="0">
      <selection activeCell="B62" sqref="B62"/>
    </sheetView>
  </sheetViews>
  <sheetFormatPr defaultRowHeight="15"/>
  <cols>
    <col min="3" max="3" width="29.42578125" customWidth="1"/>
    <col min="4" max="4" width="10.28515625" customWidth="1"/>
    <col min="5" max="5" width="9.85546875" customWidth="1"/>
    <col min="6" max="6" width="12.42578125" customWidth="1"/>
    <col min="7" max="7" width="27.85546875" customWidth="1"/>
    <col min="8" max="8" width="17.5703125" customWidth="1"/>
    <col min="9" max="9" width="31.7109375" customWidth="1"/>
    <col min="11" max="11" width="16.85546875" customWidth="1"/>
    <col min="12" max="12" width="29" customWidth="1"/>
    <col min="13" max="13" width="11.140625" customWidth="1"/>
  </cols>
  <sheetData>
    <row r="1" spans="2:9">
      <c r="B1" s="392" t="s">
        <v>742</v>
      </c>
      <c r="C1" s="392"/>
      <c r="D1" s="392"/>
      <c r="E1" s="392"/>
      <c r="F1" s="392"/>
      <c r="G1" s="392"/>
      <c r="H1" s="392"/>
      <c r="I1" s="392"/>
    </row>
    <row r="2" spans="2:9">
      <c r="B2" s="392"/>
      <c r="C2" s="392"/>
      <c r="D2" s="392"/>
      <c r="E2" s="392"/>
      <c r="F2" s="392"/>
      <c r="G2" s="392"/>
      <c r="H2" s="392"/>
      <c r="I2" s="392"/>
    </row>
    <row r="3" spans="2:9" ht="30.75" customHeight="1">
      <c r="B3" s="392"/>
      <c r="C3" s="392"/>
      <c r="D3" s="392"/>
      <c r="E3" s="392"/>
      <c r="F3" s="392"/>
      <c r="G3" s="392"/>
      <c r="H3" s="392"/>
      <c r="I3" s="392"/>
    </row>
    <row r="4" spans="2:9" ht="15.75" thickBot="1"/>
    <row r="5" spans="2:9" ht="74.25" customHeight="1">
      <c r="B5" s="42" t="s">
        <v>644</v>
      </c>
      <c r="C5" s="299" t="s">
        <v>646</v>
      </c>
      <c r="D5" s="299" t="s">
        <v>647</v>
      </c>
      <c r="E5" s="299" t="s">
        <v>648</v>
      </c>
      <c r="F5" s="299" t="s">
        <v>649</v>
      </c>
      <c r="G5" s="299" t="s">
        <v>650</v>
      </c>
      <c r="H5" s="299" t="s">
        <v>651</v>
      </c>
      <c r="I5" s="299" t="s">
        <v>652</v>
      </c>
    </row>
    <row r="6" spans="2:9" ht="16.5" customHeight="1" thickBot="1">
      <c r="B6" s="41" t="s">
        <v>645</v>
      </c>
      <c r="C6" s="301"/>
      <c r="D6" s="301"/>
      <c r="E6" s="301"/>
      <c r="F6" s="301"/>
      <c r="G6" s="301"/>
      <c r="H6" s="301"/>
      <c r="I6" s="301"/>
    </row>
    <row r="7" spans="2:9" ht="15.75" thickBot="1">
      <c r="B7" s="41">
        <v>1</v>
      </c>
      <c r="C7" s="36">
        <v>2</v>
      </c>
      <c r="D7" s="36">
        <v>3</v>
      </c>
      <c r="E7" s="36">
        <v>4</v>
      </c>
      <c r="F7" s="36">
        <v>5</v>
      </c>
      <c r="G7" s="36">
        <v>6</v>
      </c>
      <c r="H7" s="36">
        <v>7</v>
      </c>
      <c r="I7" s="36">
        <v>8</v>
      </c>
    </row>
    <row r="8" spans="2:9" ht="30" customHeight="1" thickBot="1">
      <c r="B8" s="280" t="s">
        <v>697</v>
      </c>
      <c r="C8" s="286"/>
      <c r="D8" s="286"/>
      <c r="E8" s="286"/>
      <c r="F8" s="286"/>
      <c r="G8" s="286"/>
      <c r="H8" s="286"/>
      <c r="I8" s="281"/>
    </row>
    <row r="9" spans="2:9" ht="51.75" customHeight="1">
      <c r="B9" s="299">
        <v>1</v>
      </c>
      <c r="C9" s="302" t="s">
        <v>666</v>
      </c>
      <c r="D9" s="299" t="s">
        <v>655</v>
      </c>
      <c r="E9" s="299" t="s">
        <v>656</v>
      </c>
      <c r="F9" s="299" t="s">
        <v>657</v>
      </c>
      <c r="G9" s="38" t="s">
        <v>667</v>
      </c>
      <c r="H9" s="299" t="s">
        <v>662</v>
      </c>
      <c r="I9" s="38" t="s">
        <v>663</v>
      </c>
    </row>
    <row r="10" spans="2:9" ht="84" customHeight="1">
      <c r="B10" s="300"/>
      <c r="C10" s="303"/>
      <c r="D10" s="300"/>
      <c r="E10" s="300"/>
      <c r="F10" s="300"/>
      <c r="G10" s="38" t="s">
        <v>668</v>
      </c>
      <c r="H10" s="300"/>
      <c r="I10" s="38" t="s">
        <v>615</v>
      </c>
    </row>
    <row r="11" spans="2:9" ht="40.5" customHeight="1">
      <c r="B11" s="300"/>
      <c r="C11" s="303"/>
      <c r="D11" s="300"/>
      <c r="E11" s="300"/>
      <c r="F11" s="300"/>
      <c r="G11" s="38" t="s">
        <v>669</v>
      </c>
      <c r="H11" s="300"/>
      <c r="I11" s="39"/>
    </row>
    <row r="12" spans="2:9" ht="42" customHeight="1">
      <c r="B12" s="300"/>
      <c r="C12" s="303"/>
      <c r="D12" s="300"/>
      <c r="E12" s="300"/>
      <c r="F12" s="300"/>
      <c r="G12" s="38" t="s">
        <v>670</v>
      </c>
      <c r="H12" s="300"/>
      <c r="I12" s="39"/>
    </row>
    <row r="13" spans="2:9" ht="39" customHeight="1" thickBot="1">
      <c r="B13" s="301"/>
      <c r="C13" s="304"/>
      <c r="D13" s="301"/>
      <c r="E13" s="301"/>
      <c r="F13" s="301"/>
      <c r="G13" s="37" t="s">
        <v>672</v>
      </c>
      <c r="H13" s="301"/>
      <c r="I13" s="40"/>
    </row>
    <row r="14" spans="2:9" ht="26.25" customHeight="1" thickBot="1">
      <c r="B14" s="280" t="s">
        <v>698</v>
      </c>
      <c r="C14" s="286"/>
      <c r="D14" s="286"/>
      <c r="E14" s="286"/>
      <c r="F14" s="286"/>
      <c r="G14" s="286"/>
      <c r="H14" s="286"/>
      <c r="I14" s="281"/>
    </row>
    <row r="15" spans="2:9" ht="51" customHeight="1">
      <c r="B15" s="299">
        <v>1</v>
      </c>
      <c r="C15" s="302" t="s">
        <v>699</v>
      </c>
      <c r="D15" s="299" t="s">
        <v>689</v>
      </c>
      <c r="E15" s="299" t="s">
        <v>656</v>
      </c>
      <c r="F15" s="299" t="s">
        <v>657</v>
      </c>
      <c r="G15" s="38" t="s">
        <v>700</v>
      </c>
      <c r="H15" s="299" t="s">
        <v>662</v>
      </c>
      <c r="I15" s="38" t="s">
        <v>663</v>
      </c>
    </row>
    <row r="16" spans="2:9" ht="90" customHeight="1">
      <c r="B16" s="300"/>
      <c r="C16" s="303"/>
      <c r="D16" s="300"/>
      <c r="E16" s="300"/>
      <c r="F16" s="300"/>
      <c r="G16" s="38" t="s">
        <v>701</v>
      </c>
      <c r="H16" s="300"/>
      <c r="I16" s="38" t="s">
        <v>615</v>
      </c>
    </row>
    <row r="17" spans="2:9" ht="93.75" customHeight="1">
      <c r="B17" s="300"/>
      <c r="C17" s="303"/>
      <c r="D17" s="300"/>
      <c r="E17" s="300"/>
      <c r="F17" s="300"/>
      <c r="G17" s="38" t="s">
        <v>702</v>
      </c>
      <c r="H17" s="300"/>
      <c r="I17" s="39"/>
    </row>
    <row r="18" spans="2:9" ht="87.75" customHeight="1" thickBot="1">
      <c r="B18" s="301"/>
      <c r="C18" s="304"/>
      <c r="D18" s="301"/>
      <c r="E18" s="301"/>
      <c r="F18" s="301"/>
      <c r="G18" s="37" t="s">
        <v>703</v>
      </c>
      <c r="H18" s="301"/>
      <c r="I18" s="40"/>
    </row>
    <row r="19" spans="2:9" ht="30" customHeight="1" thickBot="1">
      <c r="B19" s="280" t="s">
        <v>704</v>
      </c>
      <c r="C19" s="286"/>
      <c r="D19" s="286"/>
      <c r="E19" s="286"/>
      <c r="F19" s="286"/>
      <c r="G19" s="286"/>
      <c r="H19" s="286"/>
      <c r="I19" s="281"/>
    </row>
    <row r="20" spans="2:9" ht="50.25" customHeight="1">
      <c r="B20" s="299">
        <v>1</v>
      </c>
      <c r="C20" s="302" t="s">
        <v>705</v>
      </c>
      <c r="D20" s="299" t="s">
        <v>689</v>
      </c>
      <c r="E20" s="299" t="s">
        <v>656</v>
      </c>
      <c r="F20" s="299" t="s">
        <v>657</v>
      </c>
      <c r="G20" s="38" t="s">
        <v>700</v>
      </c>
      <c r="H20" s="299" t="s">
        <v>662</v>
      </c>
      <c r="I20" s="38" t="s">
        <v>663</v>
      </c>
    </row>
    <row r="21" spans="2:9" ht="78" customHeight="1">
      <c r="B21" s="300"/>
      <c r="C21" s="303"/>
      <c r="D21" s="300"/>
      <c r="E21" s="300"/>
      <c r="F21" s="300"/>
      <c r="G21" s="38" t="s">
        <v>706</v>
      </c>
      <c r="H21" s="300"/>
      <c r="I21" s="38" t="s">
        <v>615</v>
      </c>
    </row>
    <row r="22" spans="2:9" ht="73.5" customHeight="1">
      <c r="B22" s="300"/>
      <c r="C22" s="303"/>
      <c r="D22" s="300"/>
      <c r="E22" s="300"/>
      <c r="F22" s="300"/>
      <c r="G22" s="38" t="s">
        <v>707</v>
      </c>
      <c r="H22" s="300"/>
      <c r="I22" s="39"/>
    </row>
    <row r="23" spans="2:9" ht="80.25" customHeight="1" thickBot="1">
      <c r="B23" s="301"/>
      <c r="C23" s="304"/>
      <c r="D23" s="301"/>
      <c r="E23" s="301"/>
      <c r="F23" s="301"/>
      <c r="G23" s="37" t="s">
        <v>708</v>
      </c>
      <c r="H23" s="301"/>
      <c r="I23" s="40"/>
    </row>
    <row r="24" spans="2:9" ht="30" customHeight="1" thickBot="1">
      <c r="B24" s="280" t="s">
        <v>709</v>
      </c>
      <c r="C24" s="286"/>
      <c r="D24" s="286"/>
      <c r="E24" s="286"/>
      <c r="F24" s="286"/>
      <c r="G24" s="286"/>
      <c r="H24" s="286"/>
      <c r="I24" s="281"/>
    </row>
    <row r="25" spans="2:9" ht="51.75" customHeight="1">
      <c r="B25" s="299">
        <v>1</v>
      </c>
      <c r="C25" s="302" t="s">
        <v>906</v>
      </c>
      <c r="D25" s="299" t="s">
        <v>710</v>
      </c>
      <c r="E25" s="299" t="s">
        <v>656</v>
      </c>
      <c r="F25" s="299" t="s">
        <v>657</v>
      </c>
      <c r="G25" s="393" t="s">
        <v>711</v>
      </c>
      <c r="H25" s="299" t="s">
        <v>662</v>
      </c>
      <c r="I25" s="38" t="s">
        <v>663</v>
      </c>
    </row>
    <row r="26" spans="2:9" ht="57.75" customHeight="1" thickBot="1">
      <c r="B26" s="301"/>
      <c r="C26" s="304"/>
      <c r="D26" s="301"/>
      <c r="E26" s="301"/>
      <c r="F26" s="301"/>
      <c r="G26" s="394"/>
      <c r="H26" s="301"/>
      <c r="I26" s="37" t="s">
        <v>615</v>
      </c>
    </row>
    <row r="27" spans="2:9" ht="24.75" customHeight="1" thickBot="1">
      <c r="B27" s="280" t="s">
        <v>712</v>
      </c>
      <c r="C27" s="286"/>
      <c r="D27" s="286"/>
      <c r="E27" s="286"/>
      <c r="F27" s="286"/>
      <c r="G27" s="286"/>
      <c r="H27" s="286"/>
      <c r="I27" s="281"/>
    </row>
    <row r="28" spans="2:9" ht="42" customHeight="1">
      <c r="B28" s="299">
        <v>1</v>
      </c>
      <c r="C28" s="302" t="s">
        <v>713</v>
      </c>
      <c r="D28" s="299" t="s">
        <v>689</v>
      </c>
      <c r="E28" s="299" t="s">
        <v>656</v>
      </c>
      <c r="F28" s="299" t="s">
        <v>657</v>
      </c>
      <c r="G28" s="38" t="s">
        <v>714</v>
      </c>
      <c r="H28" s="299" t="s">
        <v>662</v>
      </c>
      <c r="I28" s="38" t="s">
        <v>663</v>
      </c>
    </row>
    <row r="29" spans="2:9" ht="57.75" customHeight="1">
      <c r="B29" s="300"/>
      <c r="C29" s="303"/>
      <c r="D29" s="300"/>
      <c r="E29" s="300"/>
      <c r="F29" s="300"/>
      <c r="G29" s="38" t="s">
        <v>715</v>
      </c>
      <c r="H29" s="300"/>
      <c r="I29" s="38" t="s">
        <v>615</v>
      </c>
    </row>
    <row r="30" spans="2:9" ht="75" customHeight="1">
      <c r="B30" s="300"/>
      <c r="C30" s="303"/>
      <c r="D30" s="300"/>
      <c r="E30" s="300"/>
      <c r="F30" s="300"/>
      <c r="G30" s="38" t="s">
        <v>716</v>
      </c>
      <c r="H30" s="300"/>
      <c r="I30" s="39"/>
    </row>
    <row r="31" spans="2:9" ht="48" customHeight="1" thickBot="1">
      <c r="B31" s="301"/>
      <c r="C31" s="304"/>
      <c r="D31" s="301"/>
      <c r="E31" s="301"/>
      <c r="F31" s="301"/>
      <c r="G31" s="37" t="s">
        <v>717</v>
      </c>
      <c r="H31" s="301"/>
      <c r="I31" s="40"/>
    </row>
    <row r="32" spans="2:9" ht="30" customHeight="1" thickBot="1">
      <c r="B32" s="280" t="s">
        <v>718</v>
      </c>
      <c r="C32" s="286"/>
      <c r="D32" s="286"/>
      <c r="E32" s="286"/>
      <c r="F32" s="286"/>
      <c r="G32" s="286"/>
      <c r="H32" s="286"/>
      <c r="I32" s="281"/>
    </row>
    <row r="33" spans="2:9" ht="49.5" customHeight="1">
      <c r="B33" s="299">
        <v>1</v>
      </c>
      <c r="C33" s="302" t="s">
        <v>719</v>
      </c>
      <c r="D33" s="299" t="s">
        <v>710</v>
      </c>
      <c r="E33" s="299" t="s">
        <v>656</v>
      </c>
      <c r="F33" s="299" t="s">
        <v>657</v>
      </c>
      <c r="G33" s="38" t="s">
        <v>720</v>
      </c>
      <c r="H33" s="299" t="s">
        <v>662</v>
      </c>
      <c r="I33" s="38" t="s">
        <v>663</v>
      </c>
    </row>
    <row r="34" spans="2:9" ht="75" customHeight="1">
      <c r="B34" s="300"/>
      <c r="C34" s="303"/>
      <c r="D34" s="300"/>
      <c r="E34" s="300"/>
      <c r="F34" s="300"/>
      <c r="G34" s="38" t="s">
        <v>721</v>
      </c>
      <c r="H34" s="300"/>
      <c r="I34" s="38" t="s">
        <v>615</v>
      </c>
    </row>
    <row r="35" spans="2:9" ht="116.25" customHeight="1">
      <c r="B35" s="300"/>
      <c r="C35" s="303"/>
      <c r="D35" s="300"/>
      <c r="E35" s="300"/>
      <c r="F35" s="300"/>
      <c r="G35" s="38" t="s">
        <v>722</v>
      </c>
      <c r="H35" s="300"/>
      <c r="I35" s="39"/>
    </row>
    <row r="36" spans="2:9" ht="104.25" customHeight="1" thickBot="1">
      <c r="B36" s="301"/>
      <c r="C36" s="304"/>
      <c r="D36" s="301"/>
      <c r="E36" s="301"/>
      <c r="F36" s="301"/>
      <c r="G36" s="37" t="s">
        <v>723</v>
      </c>
      <c r="H36" s="301"/>
      <c r="I36" s="40"/>
    </row>
    <row r="37" spans="2:9" ht="24.75" customHeight="1" thickBot="1">
      <c r="B37" s="280" t="s">
        <v>724</v>
      </c>
      <c r="C37" s="286"/>
      <c r="D37" s="286"/>
      <c r="E37" s="286"/>
      <c r="F37" s="286"/>
      <c r="G37" s="286"/>
      <c r="H37" s="286"/>
      <c r="I37" s="281"/>
    </row>
    <row r="38" spans="2:9">
      <c r="B38" s="299">
        <v>1</v>
      </c>
      <c r="C38" s="302" t="s">
        <v>725</v>
      </c>
      <c r="D38" s="299" t="s">
        <v>689</v>
      </c>
      <c r="E38" s="299" t="s">
        <v>656</v>
      </c>
      <c r="F38" s="299" t="s">
        <v>657</v>
      </c>
      <c r="G38" s="38" t="s">
        <v>726</v>
      </c>
      <c r="H38" s="299" t="s">
        <v>662</v>
      </c>
      <c r="I38" s="302" t="s">
        <v>728</v>
      </c>
    </row>
    <row r="39" spans="2:9" ht="136.5" customHeight="1" thickBot="1">
      <c r="B39" s="301"/>
      <c r="C39" s="304"/>
      <c r="D39" s="301"/>
      <c r="E39" s="301"/>
      <c r="F39" s="301"/>
      <c r="G39" s="37" t="s">
        <v>727</v>
      </c>
      <c r="H39" s="301"/>
      <c r="I39" s="304"/>
    </row>
    <row r="40" spans="2:9" ht="30" customHeight="1" thickBot="1">
      <c r="B40" s="280" t="s">
        <v>729</v>
      </c>
      <c r="C40" s="286"/>
      <c r="D40" s="286"/>
      <c r="E40" s="286"/>
      <c r="F40" s="286"/>
      <c r="G40" s="286"/>
      <c r="H40" s="286"/>
      <c r="I40" s="281"/>
    </row>
    <row r="41" spans="2:9" ht="53.25" customHeight="1">
      <c r="B41" s="299">
        <v>1</v>
      </c>
      <c r="C41" s="302" t="s">
        <v>730</v>
      </c>
      <c r="D41" s="299" t="s">
        <v>731</v>
      </c>
      <c r="E41" s="299" t="s">
        <v>656</v>
      </c>
      <c r="F41" s="299" t="s">
        <v>657</v>
      </c>
      <c r="G41" s="38" t="s">
        <v>732</v>
      </c>
      <c r="H41" s="299" t="s">
        <v>662</v>
      </c>
      <c r="I41" s="38" t="s">
        <v>663</v>
      </c>
    </row>
    <row r="42" spans="2:9" ht="51.75" customHeight="1">
      <c r="B42" s="300"/>
      <c r="C42" s="303"/>
      <c r="D42" s="300"/>
      <c r="E42" s="300"/>
      <c r="F42" s="300"/>
      <c r="G42" s="38" t="s">
        <v>733</v>
      </c>
      <c r="H42" s="300"/>
      <c r="I42" s="38" t="s">
        <v>615</v>
      </c>
    </row>
    <row r="43" spans="2:9" ht="40.5" customHeight="1">
      <c r="B43" s="300"/>
      <c r="C43" s="303"/>
      <c r="D43" s="300"/>
      <c r="E43" s="300"/>
      <c r="F43" s="300"/>
      <c r="G43" s="38" t="s">
        <v>734</v>
      </c>
      <c r="H43" s="300"/>
      <c r="I43" s="39"/>
    </row>
    <row r="44" spans="2:9" ht="54.75" customHeight="1">
      <c r="B44" s="300"/>
      <c r="C44" s="303"/>
      <c r="D44" s="300"/>
      <c r="E44" s="300"/>
      <c r="F44" s="300"/>
      <c r="G44" s="38" t="s">
        <v>735</v>
      </c>
      <c r="H44" s="300"/>
      <c r="I44" s="39"/>
    </row>
    <row r="45" spans="2:9" ht="65.25" customHeight="1" thickBot="1">
      <c r="B45" s="301"/>
      <c r="C45" s="304"/>
      <c r="D45" s="301"/>
      <c r="E45" s="301"/>
      <c r="F45" s="301"/>
      <c r="G45" s="37" t="s">
        <v>736</v>
      </c>
      <c r="H45" s="301"/>
      <c r="I45" s="40"/>
    </row>
    <row r="46" spans="2:9" ht="36" customHeight="1" thickBot="1">
      <c r="B46" s="280" t="s">
        <v>737</v>
      </c>
      <c r="C46" s="286"/>
      <c r="D46" s="286"/>
      <c r="E46" s="286"/>
      <c r="F46" s="286"/>
      <c r="G46" s="286"/>
      <c r="H46" s="286"/>
      <c r="I46" s="281"/>
    </row>
    <row r="47" spans="2:9" ht="30" customHeight="1">
      <c r="B47" s="299">
        <v>1</v>
      </c>
      <c r="C47" s="302" t="s">
        <v>738</v>
      </c>
      <c r="D47" s="299" t="s">
        <v>689</v>
      </c>
      <c r="E47" s="299" t="s">
        <v>656</v>
      </c>
      <c r="F47" s="299" t="s">
        <v>657</v>
      </c>
      <c r="G47" s="38" t="s">
        <v>739</v>
      </c>
      <c r="H47" s="299" t="s">
        <v>662</v>
      </c>
      <c r="I47" s="302" t="s">
        <v>728</v>
      </c>
    </row>
    <row r="48" spans="2:9" ht="61.5" customHeight="1">
      <c r="B48" s="300"/>
      <c r="C48" s="303"/>
      <c r="D48" s="300"/>
      <c r="E48" s="300"/>
      <c r="F48" s="300"/>
      <c r="G48" s="38" t="s">
        <v>740</v>
      </c>
      <c r="H48" s="300"/>
      <c r="I48" s="303"/>
    </row>
    <row r="49" spans="2:9" ht="78" customHeight="1" thickBot="1">
      <c r="B49" s="301"/>
      <c r="C49" s="304"/>
      <c r="D49" s="301"/>
      <c r="E49" s="301"/>
      <c r="F49" s="301"/>
      <c r="G49" s="37" t="s">
        <v>741</v>
      </c>
      <c r="H49" s="301"/>
      <c r="I49" s="304"/>
    </row>
    <row r="50" spans="2:9" ht="30" customHeight="1" thickBot="1">
      <c r="B50" s="280" t="s">
        <v>911</v>
      </c>
      <c r="C50" s="286"/>
      <c r="D50" s="286"/>
      <c r="E50" s="286"/>
      <c r="F50" s="286"/>
      <c r="G50" s="286"/>
      <c r="H50" s="286"/>
      <c r="I50" s="281"/>
    </row>
    <row r="51" spans="2:9" ht="16.5">
      <c r="B51" s="299">
        <v>1</v>
      </c>
      <c r="C51" s="302" t="s">
        <v>912</v>
      </c>
      <c r="D51" s="299" t="s">
        <v>913</v>
      </c>
      <c r="E51" s="299" t="s">
        <v>656</v>
      </c>
      <c r="F51" s="299" t="s">
        <v>657</v>
      </c>
      <c r="G51" s="97" t="s">
        <v>915</v>
      </c>
      <c r="H51" s="299" t="s">
        <v>662</v>
      </c>
      <c r="I51" s="302" t="s">
        <v>0</v>
      </c>
    </row>
    <row r="52" spans="2:9" ht="46.5">
      <c r="B52" s="300"/>
      <c r="C52" s="303"/>
      <c r="D52" s="300"/>
      <c r="E52" s="300"/>
      <c r="F52" s="300"/>
      <c r="G52" s="97" t="s">
        <v>916</v>
      </c>
      <c r="H52" s="300"/>
      <c r="I52" s="303"/>
    </row>
    <row r="53" spans="2:9" ht="45.75" thickBot="1">
      <c r="B53" s="301"/>
      <c r="C53" s="304"/>
      <c r="D53" s="301"/>
      <c r="E53" s="301"/>
      <c r="F53" s="301"/>
      <c r="G53" s="98" t="s">
        <v>914</v>
      </c>
      <c r="H53" s="301"/>
      <c r="I53" s="304"/>
    </row>
  </sheetData>
  <mergeCells count="82">
    <mergeCell ref="B50:I50"/>
    <mergeCell ref="B51:B53"/>
    <mergeCell ref="C51:C53"/>
    <mergeCell ref="D51:D53"/>
    <mergeCell ref="E51:E53"/>
    <mergeCell ref="F51:F53"/>
    <mergeCell ref="H51:H53"/>
    <mergeCell ref="I51:I53"/>
    <mergeCell ref="H5:H6"/>
    <mergeCell ref="I5:I6"/>
    <mergeCell ref="C5:C6"/>
    <mergeCell ref="D5:D6"/>
    <mergeCell ref="E5:E6"/>
    <mergeCell ref="F5:F6"/>
    <mergeCell ref="G5:G6"/>
    <mergeCell ref="B24:I24"/>
    <mergeCell ref="B14:I14"/>
    <mergeCell ref="B15:B18"/>
    <mergeCell ref="C15:C18"/>
    <mergeCell ref="D15:D18"/>
    <mergeCell ref="E15:E18"/>
    <mergeCell ref="F15:F18"/>
    <mergeCell ref="H15:H18"/>
    <mergeCell ref="B19:I19"/>
    <mergeCell ref="B20:B23"/>
    <mergeCell ref="C20:C23"/>
    <mergeCell ref="D20:D23"/>
    <mergeCell ref="E20:E23"/>
    <mergeCell ref="F20:F23"/>
    <mergeCell ref="H20:H23"/>
    <mergeCell ref="I47:I49"/>
    <mergeCell ref="B46:I46"/>
    <mergeCell ref="B37:I37"/>
    <mergeCell ref="B32:I32"/>
    <mergeCell ref="B33:B36"/>
    <mergeCell ref="C33:C36"/>
    <mergeCell ref="D33:D36"/>
    <mergeCell ref="E33:E36"/>
    <mergeCell ref="F33:F36"/>
    <mergeCell ref="H33:H36"/>
    <mergeCell ref="C38:C39"/>
    <mergeCell ref="D38:D39"/>
    <mergeCell ref="E38:E39"/>
    <mergeCell ref="F38:F39"/>
    <mergeCell ref="H38:H39"/>
    <mergeCell ref="B8:I8"/>
    <mergeCell ref="B9:B13"/>
    <mergeCell ref="C9:C13"/>
    <mergeCell ref="D9:D13"/>
    <mergeCell ref="E9:E13"/>
    <mergeCell ref="F9:F13"/>
    <mergeCell ref="H9:H13"/>
    <mergeCell ref="H25:H26"/>
    <mergeCell ref="B27:I27"/>
    <mergeCell ref="B28:B31"/>
    <mergeCell ref="C28:C31"/>
    <mergeCell ref="D28:D31"/>
    <mergeCell ref="E28:E31"/>
    <mergeCell ref="F28:F31"/>
    <mergeCell ref="H28:H31"/>
    <mergeCell ref="B25:B26"/>
    <mergeCell ref="C25:C26"/>
    <mergeCell ref="D25:D26"/>
    <mergeCell ref="E25:E26"/>
    <mergeCell ref="F25:F26"/>
    <mergeCell ref="G25:G26"/>
    <mergeCell ref="B1:I3"/>
    <mergeCell ref="B47:B49"/>
    <mergeCell ref="C47:C49"/>
    <mergeCell ref="D47:D49"/>
    <mergeCell ref="E47:E49"/>
    <mergeCell ref="F47:F49"/>
    <mergeCell ref="H47:H49"/>
    <mergeCell ref="I38:I39"/>
    <mergeCell ref="B40:I40"/>
    <mergeCell ref="B41:B45"/>
    <mergeCell ref="C41:C45"/>
    <mergeCell ref="D41:D45"/>
    <mergeCell ref="E41:E45"/>
    <mergeCell ref="F41:F45"/>
    <mergeCell ref="H41:H45"/>
    <mergeCell ref="B38:B39"/>
  </mergeCells>
  <hyperlinks>
    <hyperlink ref="G25" r:id="rId1" tooltip="Приказ Росстата от 30.12.2015 N 671 &quot;Об утверждении статистического инструментария для организации Министерством культуры Российской Федерации федерального статистического наблюдения за деятельностью учреждений культуры&quot;_x000b_{КонсультантПлюс}" display="consultantplus://offline/ref=4F326386C0462CC68D3673A784D5DDA645D4FA9BCFEAFBBC2885176E6726595C2B76100A96781C70j4zEG"/>
  </hyperlinks>
  <pageMargins left="0.70866141732283472" right="0.70866141732283472" top="0.74803149606299213" bottom="0.74803149606299213" header="0.31496062992125984" footer="0.31496062992125984"/>
  <pageSetup paperSize="9" scale="55" firstPageNumber="36" fitToHeight="0" orientation="portrait" useFirstPageNumber="1" r:id="rId2"/>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22</vt:i4>
      </vt:variant>
      <vt:variant>
        <vt:lpstr>Именованные диапазоны</vt:lpstr>
      </vt:variant>
      <vt:variant>
        <vt:i4>10</vt:i4>
      </vt:variant>
    </vt:vector>
  </HeadingPairs>
  <TitlesOfParts>
    <vt:vector size="32" baseType="lpstr">
      <vt:lpstr>паспорт</vt:lpstr>
      <vt:lpstr>характеристика</vt:lpstr>
      <vt:lpstr>перечень показателей</vt:lpstr>
      <vt:lpstr>мп итого</vt:lpstr>
      <vt:lpstr>грбс</vt:lpstr>
      <vt:lpstr>механизм реализации</vt:lpstr>
      <vt:lpstr>паспорт пп1</vt:lpstr>
      <vt:lpstr>характеристика подпр 1</vt:lpstr>
      <vt:lpstr>перечень основных мероприятий 1</vt:lpstr>
      <vt:lpstr>пп 1</vt:lpstr>
      <vt:lpstr>паспорт пп2</vt:lpstr>
      <vt:lpstr>характеристики 2</vt:lpstr>
      <vt:lpstr>перечень основных мероприятий 2</vt:lpstr>
      <vt:lpstr>пп 2</vt:lpstr>
      <vt:lpstr>паспорт пп3</vt:lpstr>
      <vt:lpstr>характеристика 3</vt:lpstr>
      <vt:lpstr>перечень основных мероприятий 3</vt:lpstr>
      <vt:lpstr>пп 3</vt:lpstr>
      <vt:lpstr>паспорт пп4</vt:lpstr>
      <vt:lpstr>характеристика 4</vt:lpstr>
      <vt:lpstr>перечень основных мероприятий 4</vt:lpstr>
      <vt:lpstr>пп 4</vt:lpstr>
      <vt:lpstr>'пп 2'!OLE_LINK1</vt:lpstr>
      <vt:lpstr>грбс!Заголовки_для_печати</vt:lpstr>
      <vt:lpstr>'пп 1'!Заголовки_для_печати</vt:lpstr>
      <vt:lpstr>'пп 2'!Заголовки_для_печати</vt:lpstr>
      <vt:lpstr>'пп 3'!Заголовки_для_печати</vt:lpstr>
      <vt:lpstr>'пп 4'!Заголовки_для_печати</vt:lpstr>
      <vt:lpstr>грбс!Область_печати</vt:lpstr>
      <vt:lpstr>'мп итого'!Область_печати</vt:lpstr>
      <vt:lpstr>паспорт!Область_печати</vt:lpstr>
      <vt:lpstr>'пп 4'!Область_печати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2020-06-26T10:36:04Z</dcterms:modified>
</cp:coreProperties>
</file>