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filterPrivacy="1" defaultThemeVersion="124226"/>
  <xr:revisionPtr revIDLastSave="0" documentId="8_{B0BA12ED-654A-44FC-81AC-450DF4E4B1D2}" xr6:coauthVersionLast="46" xr6:coauthVersionMax="46" xr10:uidLastSave="{00000000-0000-0000-0000-000000000000}"/>
  <bookViews>
    <workbookView xWindow="-120" yWindow="-120" windowWidth="29040" windowHeight="15840" tabRatio="954" xr2:uid="{00000000-000D-0000-FFFF-FFFF00000000}"/>
  </bookViews>
  <sheets>
    <sheet name="паспорт" sheetId="20" r:id="rId1"/>
    <sheet name="характеристика" sheetId="21" r:id="rId2"/>
    <sheet name="перечень показателей" sheetId="22" r:id="rId3"/>
    <sheet name="мп итого" sheetId="15" r:id="rId4"/>
    <sheet name="грбс" sheetId="10" r:id="rId5"/>
    <sheet name="механизм реализации" sheetId="23" r:id="rId6"/>
    <sheet name="паспорт пп1" sheetId="16" r:id="rId7"/>
    <sheet name="характеристика подпр 1" sheetId="24" r:id="rId8"/>
    <sheet name="перечень основных мероприятий 1" sheetId="25" r:id="rId9"/>
    <sheet name="пп 1" sheetId="8" r:id="rId10"/>
    <sheet name="паспорт пп2" sheetId="17" r:id="rId11"/>
    <sheet name="характеристики 2" sheetId="26" r:id="rId12"/>
    <sheet name="перечень основных мероприятий 2" sheetId="27" r:id="rId13"/>
    <sheet name="пп 2" sheetId="11" r:id="rId14"/>
    <sheet name="паспорт пп3" sheetId="18" r:id="rId15"/>
    <sheet name="характеристика 3" sheetId="28" r:id="rId16"/>
    <sheet name="перечень основных мероприятий 3" sheetId="29" r:id="rId17"/>
    <sheet name="пп 3" sheetId="12" r:id="rId18"/>
    <sheet name="паспорт пп4" sheetId="19" r:id="rId19"/>
    <sheet name="характеристика 4" sheetId="30" r:id="rId20"/>
    <sheet name="перечень основных мероприятий 4" sheetId="31" r:id="rId21"/>
    <sheet name="пп 4" sheetId="13" r:id="rId22"/>
  </sheets>
  <definedNames>
    <definedName name="OLE_LINK1" localSheetId="13">'пп 2'!$A$5</definedName>
    <definedName name="_xlnm.Print_Titles" localSheetId="4">грбс!$5:$7</definedName>
    <definedName name="_xlnm.Print_Titles" localSheetId="9">'пп 1'!$6:$8</definedName>
    <definedName name="_xlnm.Print_Titles" localSheetId="13">'пп 2'!$5:$7</definedName>
    <definedName name="_xlnm.Print_Titles" localSheetId="17">'пп 3'!$5:$7</definedName>
    <definedName name="_xlnm.Print_Titles" localSheetId="21">'пп 4'!$5:$7</definedName>
    <definedName name="_xlnm.Print_Area" localSheetId="4">грбс!$A$1:$J$1224</definedName>
    <definedName name="_xlnm.Print_Area" localSheetId="3">'мп итого'!$A$1:$J$48</definedName>
    <definedName name="_xlnm.Print_Area" localSheetId="0">паспорт!$A$1:$L$64</definedName>
    <definedName name="_xlnm.Print_Area" localSheetId="21">'пп 4'!$A$1:$L$170</definedName>
  </definedNames>
  <calcPr calcId="181029"/>
</workbook>
</file>

<file path=xl/calcChain.xml><?xml version="1.0" encoding="utf-8"?>
<calcChain xmlns="http://schemas.openxmlformats.org/spreadsheetml/2006/main">
  <c r="L117" i="12" l="1"/>
  <c r="L110" i="12"/>
  <c r="L115" i="12"/>
  <c r="L114" i="12"/>
  <c r="L113" i="12"/>
  <c r="L111" i="12"/>
  <c r="I115" i="12" l="1"/>
  <c r="I116" i="12"/>
  <c r="H115" i="12"/>
  <c r="H116" i="12"/>
  <c r="G115" i="12"/>
  <c r="G116" i="12"/>
  <c r="F115" i="12"/>
  <c r="F116" i="12"/>
  <c r="E115" i="12"/>
  <c r="D115" i="12" s="1"/>
  <c r="E116" i="12"/>
  <c r="E114" i="12"/>
  <c r="I173" i="12"/>
  <c r="H173" i="12"/>
  <c r="G173" i="12"/>
  <c r="F173" i="12"/>
  <c r="E173" i="12"/>
  <c r="D173" i="12" s="1"/>
  <c r="I172" i="12"/>
  <c r="H172" i="12"/>
  <c r="G172" i="12"/>
  <c r="F172" i="12"/>
  <c r="D172" i="12" s="1"/>
  <c r="E172" i="12"/>
  <c r="I171" i="12"/>
  <c r="H171" i="12"/>
  <c r="G171" i="12"/>
  <c r="D171" i="12" s="1"/>
  <c r="F171" i="12"/>
  <c r="E171" i="12"/>
  <c r="I170" i="12"/>
  <c r="H170" i="12"/>
  <c r="G170" i="12"/>
  <c r="F170" i="12"/>
  <c r="E170" i="12"/>
  <c r="I169" i="12"/>
  <c r="H169" i="12"/>
  <c r="G169" i="12"/>
  <c r="G166" i="12" s="1"/>
  <c r="F169" i="12"/>
  <c r="D169" i="12" s="1"/>
  <c r="E169" i="12"/>
  <c r="I168" i="12"/>
  <c r="H168" i="12"/>
  <c r="G168" i="12"/>
  <c r="F168" i="12"/>
  <c r="E168" i="12"/>
  <c r="I167" i="12"/>
  <c r="I166" i="12" s="1"/>
  <c r="H167" i="12"/>
  <c r="G167" i="12"/>
  <c r="F167" i="12"/>
  <c r="F166" i="12" s="1"/>
  <c r="E167" i="12"/>
  <c r="E166" i="12" s="1"/>
  <c r="G174" i="12"/>
  <c r="D176" i="12"/>
  <c r="D175" i="12"/>
  <c r="G204" i="12"/>
  <c r="G203" i="12"/>
  <c r="E174" i="12"/>
  <c r="D163" i="12"/>
  <c r="D164" i="12"/>
  <c r="D170" i="12" l="1"/>
  <c r="D167" i="12"/>
  <c r="D166" i="12" s="1"/>
  <c r="H166" i="12"/>
  <c r="D168" i="12"/>
  <c r="E12" i="12"/>
  <c r="F174" i="12" l="1"/>
  <c r="H174" i="12"/>
  <c r="I174" i="12"/>
  <c r="F117" i="12"/>
  <c r="F114" i="12"/>
  <c r="D147" i="12" l="1"/>
  <c r="D146" i="12"/>
  <c r="D140" i="12"/>
  <c r="D139" i="12"/>
  <c r="D138" i="12"/>
  <c r="D132" i="12"/>
  <c r="D131" i="12"/>
  <c r="D130" i="12"/>
  <c r="D148" i="12"/>
  <c r="H112" i="11" l="1"/>
  <c r="F295" i="8" l="1"/>
  <c r="G295" i="8"/>
  <c r="D162" i="12" l="1"/>
  <c r="F154" i="12"/>
  <c r="J68" i="20" l="1"/>
  <c r="J1102" i="10" l="1"/>
  <c r="I1102" i="10"/>
  <c r="H1102" i="10"/>
  <c r="G1102" i="10"/>
  <c r="F1102" i="10"/>
  <c r="E1102" i="10"/>
  <c r="L342" i="10" l="1"/>
  <c r="K46" i="15"/>
  <c r="H660" i="10" l="1"/>
  <c r="G56" i="13" l="1"/>
  <c r="D548" i="10" l="1"/>
  <c r="D547" i="10"/>
  <c r="D546" i="10"/>
  <c r="D545" i="10"/>
  <c r="D544" i="10"/>
  <c r="D543" i="10"/>
  <c r="D542" i="10"/>
  <c r="J541" i="10"/>
  <c r="I541" i="10"/>
  <c r="H541" i="10"/>
  <c r="G541" i="10"/>
  <c r="F541" i="10"/>
  <c r="E541" i="10"/>
  <c r="D541" i="10" l="1"/>
  <c r="D32" i="11"/>
  <c r="D749" i="10" l="1"/>
  <c r="J744" i="10"/>
  <c r="H744" i="10"/>
  <c r="D353" i="8" l="1"/>
  <c r="D352" i="8"/>
  <c r="D351" i="8"/>
  <c r="D350" i="8"/>
  <c r="D349" i="8"/>
  <c r="D348" i="8"/>
  <c r="D347" i="8"/>
  <c r="I346" i="8"/>
  <c r="H346" i="8"/>
  <c r="G346" i="8"/>
  <c r="F346" i="8"/>
  <c r="E346" i="8"/>
  <c r="H286" i="10"/>
  <c r="L286" i="10" s="1"/>
  <c r="D344" i="10"/>
  <c r="D343" i="10"/>
  <c r="D342" i="10"/>
  <c r="D341" i="10"/>
  <c r="D340" i="10"/>
  <c r="D339" i="10"/>
  <c r="D338" i="10"/>
  <c r="J337" i="10"/>
  <c r="I337" i="10"/>
  <c r="G337" i="10"/>
  <c r="F337" i="10"/>
  <c r="E337" i="10"/>
  <c r="D346" i="8" l="1"/>
  <c r="D337" i="10"/>
  <c r="H337" i="10"/>
  <c r="G206" i="12"/>
  <c r="G205" i="12"/>
  <c r="D121" i="11" l="1"/>
  <c r="D120" i="11"/>
  <c r="E115" i="11"/>
  <c r="F115" i="11"/>
  <c r="G115" i="11"/>
  <c r="H115" i="11"/>
  <c r="I115" i="11"/>
  <c r="E69" i="10" l="1"/>
  <c r="F69" i="10"/>
  <c r="G69" i="10"/>
  <c r="H69" i="10"/>
  <c r="I69" i="10"/>
  <c r="J69" i="10"/>
  <c r="E61" i="10"/>
  <c r="F61" i="10"/>
  <c r="G61" i="10"/>
  <c r="H61" i="10"/>
  <c r="I61" i="10"/>
  <c r="J61" i="10"/>
  <c r="E53" i="10"/>
  <c r="F53" i="10"/>
  <c r="G53" i="10"/>
  <c r="H53" i="10"/>
  <c r="I53" i="10"/>
  <c r="J53" i="10"/>
  <c r="I45" i="10"/>
  <c r="J45" i="10"/>
  <c r="E34" i="10"/>
  <c r="F34" i="10"/>
  <c r="G34" i="10"/>
  <c r="H34" i="10"/>
  <c r="I34" i="10"/>
  <c r="J34" i="10"/>
  <c r="E26" i="10"/>
  <c r="F26" i="10"/>
  <c r="G26" i="10"/>
  <c r="H26" i="10"/>
  <c r="I26" i="10"/>
  <c r="J26" i="10"/>
  <c r="E18" i="10"/>
  <c r="F18" i="10"/>
  <c r="G18" i="10"/>
  <c r="H18" i="10"/>
  <c r="I18" i="10"/>
  <c r="J18" i="10"/>
  <c r="D238" i="12" l="1"/>
  <c r="D237" i="12"/>
  <c r="D236" i="12"/>
  <c r="D235" i="12"/>
  <c r="E234" i="12"/>
  <c r="D234" i="12" s="1"/>
  <c r="E233" i="12"/>
  <c r="D233" i="12" s="1"/>
  <c r="E232" i="12"/>
  <c r="D232" i="12"/>
  <c r="L231" i="12"/>
  <c r="I231" i="12"/>
  <c r="H231" i="12"/>
  <c r="G231" i="12"/>
  <c r="F231" i="12"/>
  <c r="H564" i="10"/>
  <c r="E1012" i="10"/>
  <c r="D1046" i="10"/>
  <c r="D1045" i="10"/>
  <c r="D1044" i="10"/>
  <c r="D1043" i="10"/>
  <c r="D1042" i="10"/>
  <c r="D1041" i="10"/>
  <c r="D1040" i="10"/>
  <c r="J1039" i="10"/>
  <c r="I1039" i="10"/>
  <c r="H1039" i="10"/>
  <c r="G1039" i="10"/>
  <c r="F1039" i="10"/>
  <c r="E1039" i="10"/>
  <c r="E231" i="12" l="1"/>
  <c r="D1039" i="10"/>
  <c r="D231" i="12"/>
  <c r="E11" i="10"/>
  <c r="E12" i="10"/>
  <c r="E13" i="10"/>
  <c r="E14" i="10"/>
  <c r="E15" i="10"/>
  <c r="E16" i="10"/>
  <c r="E17" i="10"/>
  <c r="F11" i="10"/>
  <c r="F12" i="10"/>
  <c r="F13" i="10"/>
  <c r="F14" i="10"/>
  <c r="F15" i="10"/>
  <c r="F16" i="10"/>
  <c r="F17" i="10"/>
  <c r="G11" i="10"/>
  <c r="G12" i="10"/>
  <c r="G13" i="10"/>
  <c r="G14" i="10"/>
  <c r="G15" i="10"/>
  <c r="G16" i="10"/>
  <c r="G17" i="10"/>
  <c r="H11" i="10"/>
  <c r="H12" i="10"/>
  <c r="H13" i="10"/>
  <c r="H14" i="10"/>
  <c r="H15" i="10"/>
  <c r="H16" i="10"/>
  <c r="H17" i="10"/>
  <c r="I11" i="10"/>
  <c r="I12" i="10"/>
  <c r="I13" i="10"/>
  <c r="I14" i="10"/>
  <c r="I15" i="10"/>
  <c r="I16" i="10"/>
  <c r="I17" i="10"/>
  <c r="J11" i="10"/>
  <c r="J12" i="10"/>
  <c r="J13" i="10"/>
  <c r="J14" i="10"/>
  <c r="J15" i="10"/>
  <c r="J16" i="10"/>
  <c r="J17" i="10"/>
  <c r="G10" i="10" l="1"/>
  <c r="H10" i="10"/>
  <c r="I10" i="10"/>
  <c r="E10" i="10"/>
  <c r="J10" i="10"/>
  <c r="F10" i="10"/>
  <c r="D122" i="11"/>
  <c r="D115" i="11" s="1"/>
  <c r="D119" i="11"/>
  <c r="E43" i="11" l="1"/>
  <c r="D48" i="11"/>
  <c r="L19" i="13" l="1"/>
  <c r="L75" i="13"/>
  <c r="L99" i="13"/>
  <c r="H132" i="11"/>
  <c r="F132" i="11"/>
  <c r="G190" i="11"/>
  <c r="D805" i="10" l="1"/>
  <c r="J623" i="10"/>
  <c r="I1201" i="10"/>
  <c r="I1193" i="10"/>
  <c r="I1185" i="10"/>
  <c r="I1177" i="10"/>
  <c r="I1169" i="10"/>
  <c r="I1161" i="10"/>
  <c r="I1153" i="10"/>
  <c r="I1145" i="10"/>
  <c r="I1137" i="10"/>
  <c r="I1129" i="10"/>
  <c r="I1121" i="10"/>
  <c r="I1113" i="10"/>
  <c r="I1105" i="10"/>
  <c r="I1104" i="10"/>
  <c r="I1103" i="10"/>
  <c r="I1101" i="10"/>
  <c r="I1100" i="10"/>
  <c r="I1099" i="10"/>
  <c r="I1098" i="10"/>
  <c r="I1089" i="10"/>
  <c r="I1081" i="10"/>
  <c r="I1073" i="10"/>
  <c r="I1065" i="10"/>
  <c r="I1064" i="10"/>
  <c r="I1063" i="10"/>
  <c r="I1062" i="10"/>
  <c r="I1061" i="10"/>
  <c r="I1060" i="10"/>
  <c r="I1059" i="10"/>
  <c r="I1031" i="10"/>
  <c r="I1023" i="10"/>
  <c r="I1015" i="10"/>
  <c r="I1014" i="10"/>
  <c r="I1013" i="10"/>
  <c r="I1012" i="10"/>
  <c r="I1011" i="10"/>
  <c r="I1010" i="10"/>
  <c r="I1009" i="10"/>
  <c r="I1008" i="10"/>
  <c r="I998" i="10"/>
  <c r="I997" i="10"/>
  <c r="I996" i="10"/>
  <c r="I995" i="10"/>
  <c r="I994" i="10"/>
  <c r="I993" i="10"/>
  <c r="I992" i="10"/>
  <c r="I991" i="10"/>
  <c r="I982" i="10"/>
  <c r="I981" i="10"/>
  <c r="I980" i="10"/>
  <c r="I979" i="10"/>
  <c r="I978" i="10"/>
  <c r="I977" i="10"/>
  <c r="I976" i="10"/>
  <c r="I975" i="10"/>
  <c r="I965" i="10"/>
  <c r="I964" i="10"/>
  <c r="I963" i="10"/>
  <c r="I962" i="10"/>
  <c r="I961" i="10"/>
  <c r="I960" i="10"/>
  <c r="I959" i="10"/>
  <c r="I958" i="10"/>
  <c r="I949" i="10"/>
  <c r="I941" i="10"/>
  <c r="I933" i="10"/>
  <c r="I925" i="10"/>
  <c r="I924" i="10"/>
  <c r="I923" i="10"/>
  <c r="I922" i="10"/>
  <c r="I921" i="10"/>
  <c r="I920" i="10"/>
  <c r="I919" i="10"/>
  <c r="I918" i="10"/>
  <c r="I907" i="10"/>
  <c r="I899" i="10"/>
  <c r="I891" i="10"/>
  <c r="I883" i="10"/>
  <c r="I875" i="10"/>
  <c r="I867" i="10"/>
  <c r="I859" i="10"/>
  <c r="I851" i="10"/>
  <c r="I843" i="10"/>
  <c r="I835" i="10"/>
  <c r="I827" i="10"/>
  <c r="I826" i="10"/>
  <c r="I825" i="10"/>
  <c r="I824" i="10"/>
  <c r="I823" i="10"/>
  <c r="I822" i="10"/>
  <c r="I821" i="10"/>
  <c r="I801" i="10"/>
  <c r="I800" i="10"/>
  <c r="I799" i="10"/>
  <c r="I798" i="10"/>
  <c r="I797" i="10"/>
  <c r="I796" i="10"/>
  <c r="I795" i="10"/>
  <c r="I794" i="10"/>
  <c r="I784" i="10"/>
  <c r="I776" i="10"/>
  <c r="I768" i="10"/>
  <c r="I760" i="10"/>
  <c r="I752" i="10"/>
  <c r="I744" i="10"/>
  <c r="I736" i="10"/>
  <c r="I728" i="10"/>
  <c r="I720" i="10"/>
  <c r="I712" i="10"/>
  <c r="I704" i="10"/>
  <c r="I703" i="10"/>
  <c r="I702" i="10"/>
  <c r="I701" i="10"/>
  <c r="I700" i="10"/>
  <c r="I699" i="10"/>
  <c r="I698" i="10"/>
  <c r="I687" i="10"/>
  <c r="I679" i="10"/>
  <c r="I671" i="10"/>
  <c r="I663" i="10"/>
  <c r="I662" i="10"/>
  <c r="I661" i="10"/>
  <c r="I660" i="10"/>
  <c r="I647" i="10"/>
  <c r="I639" i="10"/>
  <c r="I631" i="10"/>
  <c r="I623" i="10"/>
  <c r="I615" i="10"/>
  <c r="I607" i="10"/>
  <c r="I606" i="10"/>
  <c r="I605" i="10"/>
  <c r="I604" i="10"/>
  <c r="I603" i="10"/>
  <c r="I602" i="10"/>
  <c r="I601" i="10"/>
  <c r="I600" i="10"/>
  <c r="I591" i="10"/>
  <c r="I583" i="10"/>
  <c r="I575" i="10"/>
  <c r="I567" i="10"/>
  <c r="I566" i="10"/>
  <c r="I565" i="10"/>
  <c r="I564" i="10"/>
  <c r="I563" i="10"/>
  <c r="I562" i="10"/>
  <c r="I561" i="10"/>
  <c r="I533" i="10"/>
  <c r="I525" i="10"/>
  <c r="I517" i="10"/>
  <c r="I509" i="10"/>
  <c r="I501" i="10"/>
  <c r="I493" i="10"/>
  <c r="I492" i="10"/>
  <c r="I491" i="10"/>
  <c r="I490" i="10"/>
  <c r="I489" i="10"/>
  <c r="I488" i="10"/>
  <c r="I487" i="10"/>
  <c r="I486" i="10"/>
  <c r="I476" i="10"/>
  <c r="I468" i="10"/>
  <c r="I467" i="10"/>
  <c r="I466" i="10"/>
  <c r="I465" i="10"/>
  <c r="I464" i="10"/>
  <c r="I463" i="10"/>
  <c r="I462" i="10"/>
  <c r="I461" i="10"/>
  <c r="I451" i="10"/>
  <c r="I443" i="10"/>
  <c r="I435" i="10"/>
  <c r="I427" i="10"/>
  <c r="I419" i="10"/>
  <c r="I411" i="10"/>
  <c r="I403" i="10"/>
  <c r="I395" i="10"/>
  <c r="I394" i="10" s="1"/>
  <c r="I393" i="10" s="1"/>
  <c r="I392" i="10" s="1"/>
  <c r="I391" i="10" s="1"/>
  <c r="I390" i="10" s="1"/>
  <c r="I389" i="10" s="1"/>
  <c r="I388" i="10" s="1"/>
  <c r="I378" i="10"/>
  <c r="I370" i="10"/>
  <c r="I362" i="10"/>
  <c r="I354" i="10"/>
  <c r="I353" i="10" s="1"/>
  <c r="I352" i="10" s="1"/>
  <c r="I351" i="10" s="1"/>
  <c r="I350" i="10" s="1"/>
  <c r="I349" i="10" s="1"/>
  <c r="I348" i="10" s="1"/>
  <c r="I347" i="10" s="1"/>
  <c r="I329" i="10"/>
  <c r="I321" i="10"/>
  <c r="I313" i="10"/>
  <c r="I305" i="10"/>
  <c r="I297" i="10"/>
  <c r="I289" i="10"/>
  <c r="I288" i="10" s="1"/>
  <c r="I287" i="10" s="1"/>
  <c r="I286" i="10" s="1"/>
  <c r="I285" i="10" s="1"/>
  <c r="I284" i="10" s="1"/>
  <c r="I283" i="10" s="1"/>
  <c r="I282" i="10" s="1"/>
  <c r="I272" i="10"/>
  <c r="I264" i="10"/>
  <c r="I256" i="10"/>
  <c r="I248" i="10"/>
  <c r="I240" i="10"/>
  <c r="I239" i="10" s="1"/>
  <c r="I238" i="10" s="1"/>
  <c r="I237" i="10" s="1"/>
  <c r="I236" i="10"/>
  <c r="I222" i="10"/>
  <c r="I221" i="10"/>
  <c r="I220" i="10"/>
  <c r="I219" i="10"/>
  <c r="I218" i="10"/>
  <c r="I217" i="10"/>
  <c r="I216" i="10"/>
  <c r="I215" i="10"/>
  <c r="I206" i="10"/>
  <c r="I205" i="10"/>
  <c r="I204" i="10"/>
  <c r="I203" i="10"/>
  <c r="I202" i="10"/>
  <c r="I201" i="10"/>
  <c r="I200" i="10"/>
  <c r="I199" i="10"/>
  <c r="I190" i="10"/>
  <c r="I189" i="10"/>
  <c r="I188" i="10"/>
  <c r="I187" i="10"/>
  <c r="I186" i="10"/>
  <c r="I185" i="10"/>
  <c r="I184" i="10"/>
  <c r="I183" i="10"/>
  <c r="I174" i="10"/>
  <c r="I166" i="10"/>
  <c r="I158" i="10"/>
  <c r="I150" i="10"/>
  <c r="I142" i="10"/>
  <c r="I134" i="10"/>
  <c r="I126" i="10"/>
  <c r="I118" i="10"/>
  <c r="I110" i="10"/>
  <c r="I102" i="10"/>
  <c r="I94" i="10"/>
  <c r="I93" i="10"/>
  <c r="I92" i="10"/>
  <c r="I91" i="10"/>
  <c r="I90" i="10"/>
  <c r="I89" i="10"/>
  <c r="I88" i="10"/>
  <c r="I77" i="10"/>
  <c r="I42" i="10"/>
  <c r="F1062" i="10"/>
  <c r="G1062" i="10"/>
  <c r="H1062" i="10"/>
  <c r="J1062" i="10"/>
  <c r="I235" i="10" l="1"/>
  <c r="I234" i="10" s="1"/>
  <c r="I233" i="10" s="1"/>
  <c r="I232" i="10" s="1"/>
  <c r="I1212" i="10"/>
  <c r="I1216" i="10"/>
  <c r="I1097" i="10"/>
  <c r="I1215" i="10"/>
  <c r="I214" i="10"/>
  <c r="I1213" i="10"/>
  <c r="I87" i="10"/>
  <c r="I560" i="10"/>
  <c r="I816" i="10"/>
  <c r="I1058" i="10"/>
  <c r="I1214" i="10"/>
  <c r="I485" i="10"/>
  <c r="I811" i="10"/>
  <c r="I815" i="10"/>
  <c r="I917" i="10"/>
  <c r="I1048" i="10"/>
  <c r="I1218" i="10" s="1"/>
  <c r="I1007" i="10"/>
  <c r="I1054" i="10"/>
  <c r="I1049" i="10"/>
  <c r="I1053" i="10"/>
  <c r="I555" i="10"/>
  <c r="I599" i="10"/>
  <c r="I551" i="10"/>
  <c r="I198" i="10"/>
  <c r="I460" i="10"/>
  <c r="I813" i="10"/>
  <c r="I697" i="10"/>
  <c r="I553" i="10"/>
  <c r="I182" i="10"/>
  <c r="I814" i="10"/>
  <c r="I655" i="10"/>
  <c r="I793" i="10"/>
  <c r="I820" i="10"/>
  <c r="I957" i="10"/>
  <c r="I1052" i="10"/>
  <c r="I990" i="10"/>
  <c r="I1051" i="10"/>
  <c r="I554" i="10"/>
  <c r="I552" i="10"/>
  <c r="I556" i="10"/>
  <c r="I812" i="10"/>
  <c r="I1211" i="10"/>
  <c r="G112" i="11"/>
  <c r="F112" i="11"/>
  <c r="G211" i="8"/>
  <c r="H203" i="10"/>
  <c r="I1209" i="10" l="1"/>
  <c r="I809" i="10"/>
  <c r="I1222" i="10"/>
  <c r="I1224" i="10"/>
  <c r="I1223" i="10"/>
  <c r="I1221" i="10"/>
  <c r="I1047" i="10"/>
  <c r="I1220" i="10"/>
  <c r="I549" i="10"/>
  <c r="I1219" i="10"/>
  <c r="G16" i="12"/>
  <c r="I1217" i="10" l="1"/>
  <c r="D105" i="12"/>
  <c r="D104" i="12"/>
  <c r="D102" i="12"/>
  <c r="D101" i="12"/>
  <c r="D100" i="12"/>
  <c r="I99" i="12"/>
  <c r="H99" i="12"/>
  <c r="G99" i="12"/>
  <c r="F99" i="12"/>
  <c r="E99" i="12"/>
  <c r="E110" i="12"/>
  <c r="F110" i="12"/>
  <c r="G110" i="12"/>
  <c r="H110" i="12"/>
  <c r="I110" i="12"/>
  <c r="E111" i="12"/>
  <c r="F111" i="12"/>
  <c r="G111" i="12"/>
  <c r="H111" i="12"/>
  <c r="I111" i="12"/>
  <c r="E112" i="12"/>
  <c r="F112" i="12"/>
  <c r="G112" i="12"/>
  <c r="H112" i="12"/>
  <c r="I112" i="12"/>
  <c r="L112" i="12"/>
  <c r="L109" i="12" s="1"/>
  <c r="E113" i="12"/>
  <c r="F113" i="12"/>
  <c r="G113" i="12"/>
  <c r="H113" i="12"/>
  <c r="I113" i="12"/>
  <c r="G114" i="12"/>
  <c r="H114" i="12"/>
  <c r="D114" i="12" s="1"/>
  <c r="I114" i="12"/>
  <c r="D110" i="12" l="1"/>
  <c r="D113" i="12"/>
  <c r="D99" i="12"/>
  <c r="D111" i="12"/>
  <c r="D112" i="12"/>
  <c r="H824" i="10"/>
  <c r="D912" i="10"/>
  <c r="D910" i="10"/>
  <c r="D909" i="10"/>
  <c r="D908" i="10"/>
  <c r="J907" i="10"/>
  <c r="H907" i="10"/>
  <c r="G907" i="10"/>
  <c r="F907" i="10"/>
  <c r="E907" i="10"/>
  <c r="D907" i="10" l="1"/>
  <c r="E979" i="10"/>
  <c r="E922" i="10" l="1"/>
  <c r="J660" i="10"/>
  <c r="G660" i="10"/>
  <c r="F660" i="10"/>
  <c r="E660" i="10"/>
  <c r="E112" i="11"/>
  <c r="H1012" i="10"/>
  <c r="D1036" i="10" l="1"/>
  <c r="E1034" i="10"/>
  <c r="D1034" i="10" s="1"/>
  <c r="E1033" i="10"/>
  <c r="D1033" i="10" s="1"/>
  <c r="E1032" i="10"/>
  <c r="D1032" i="10" s="1"/>
  <c r="J1031" i="10"/>
  <c r="H1031" i="10"/>
  <c r="G1031" i="10"/>
  <c r="F1031" i="10"/>
  <c r="D228" i="12"/>
  <c r="E226" i="12"/>
  <c r="D226" i="12" s="1"/>
  <c r="E225" i="12"/>
  <c r="D225" i="12" s="1"/>
  <c r="E224" i="12"/>
  <c r="D224" i="12" s="1"/>
  <c r="L223" i="12"/>
  <c r="I223" i="12"/>
  <c r="H223" i="12"/>
  <c r="G223" i="12"/>
  <c r="F223" i="12"/>
  <c r="D33" i="8"/>
  <c r="D34" i="8"/>
  <c r="D32" i="8"/>
  <c r="D25" i="8"/>
  <c r="D26" i="8"/>
  <c r="D24" i="8"/>
  <c r="D223" i="12" l="1"/>
  <c r="E223" i="12"/>
  <c r="E1031" i="10"/>
  <c r="D1031" i="10"/>
  <c r="D947" i="10"/>
  <c r="D270" i="10" l="1"/>
  <c r="G16" i="11"/>
  <c r="D580" i="10" l="1"/>
  <c r="L215" i="12" l="1"/>
  <c r="L207" i="12"/>
  <c r="H566" i="10" l="1"/>
  <c r="D214" i="12"/>
  <c r="F215" i="12"/>
  <c r="G215" i="12"/>
  <c r="H215" i="12"/>
  <c r="I215" i="12"/>
  <c r="E216" i="12"/>
  <c r="D216" i="12" s="1"/>
  <c r="E217" i="12"/>
  <c r="D217" i="12" s="1"/>
  <c r="E218" i="12"/>
  <c r="D218" i="12" s="1"/>
  <c r="D219" i="12"/>
  <c r="D220" i="12"/>
  <c r="D221" i="12"/>
  <c r="D222" i="12"/>
  <c r="D215" i="12" l="1"/>
  <c r="E215" i="12"/>
  <c r="E109" i="12"/>
  <c r="E154" i="12"/>
  <c r="F109" i="12"/>
  <c r="I132" i="11" l="1"/>
  <c r="G132" i="11"/>
  <c r="E132" i="11"/>
  <c r="E140" i="11"/>
  <c r="H140" i="11"/>
  <c r="I140" i="11"/>
  <c r="D147" i="11"/>
  <c r="D146" i="11"/>
  <c r="D145" i="11"/>
  <c r="D140" i="11" s="1"/>
  <c r="D144" i="11"/>
  <c r="G140" i="11"/>
  <c r="I114" i="11"/>
  <c r="H114" i="11"/>
  <c r="G114" i="11"/>
  <c r="F114" i="11"/>
  <c r="E114" i="11"/>
  <c r="I113" i="11"/>
  <c r="H113" i="11"/>
  <c r="F113" i="11"/>
  <c r="E113" i="11"/>
  <c r="I112" i="11"/>
  <c r="I155" i="11"/>
  <c r="H155" i="11"/>
  <c r="G155" i="11"/>
  <c r="F155" i="11"/>
  <c r="E155" i="11"/>
  <c r="G18" i="11"/>
  <c r="G17" i="11"/>
  <c r="D694" i="10"/>
  <c r="D693" i="10"/>
  <c r="D692" i="10"/>
  <c r="D691" i="10"/>
  <c r="D690" i="10"/>
  <c r="D689" i="10"/>
  <c r="D688" i="10"/>
  <c r="J687" i="10"/>
  <c r="H687" i="10"/>
  <c r="G687" i="10"/>
  <c r="F687" i="10"/>
  <c r="E687" i="10"/>
  <c r="J662" i="10"/>
  <c r="H662" i="10"/>
  <c r="G662" i="10"/>
  <c r="F662" i="10"/>
  <c r="E662" i="10"/>
  <c r="J661" i="10"/>
  <c r="H661" i="10"/>
  <c r="G661" i="10"/>
  <c r="F661" i="10"/>
  <c r="E661" i="10"/>
  <c r="D686" i="10"/>
  <c r="D685" i="10"/>
  <c r="D684" i="10"/>
  <c r="D683" i="10"/>
  <c r="D682" i="10"/>
  <c r="D681" i="10"/>
  <c r="D680" i="10"/>
  <c r="J679" i="10"/>
  <c r="H679" i="10"/>
  <c r="G679" i="10"/>
  <c r="F679" i="10"/>
  <c r="E679" i="10"/>
  <c r="H797" i="10"/>
  <c r="E700" i="10"/>
  <c r="F700" i="10"/>
  <c r="D660" i="10" l="1"/>
  <c r="D687" i="10"/>
  <c r="D679" i="10"/>
  <c r="E1014" i="10"/>
  <c r="E1013" i="10"/>
  <c r="D1020" i="10"/>
  <c r="D1030" i="10"/>
  <c r="D1029" i="10"/>
  <c r="D1028" i="10"/>
  <c r="D1027" i="10"/>
  <c r="D1026" i="10"/>
  <c r="D1025" i="10"/>
  <c r="D1024" i="10"/>
  <c r="J1023" i="10"/>
  <c r="H1023" i="10"/>
  <c r="G1023" i="10"/>
  <c r="F1023" i="10"/>
  <c r="E1023" i="10"/>
  <c r="D1023" i="10" l="1"/>
  <c r="D136" i="11"/>
  <c r="D137" i="11"/>
  <c r="D138" i="11"/>
  <c r="D139" i="11"/>
  <c r="D132" i="11" l="1"/>
  <c r="D130" i="11"/>
  <c r="D129" i="11"/>
  <c r="D128" i="11"/>
  <c r="D127" i="11"/>
  <c r="G15" i="11"/>
  <c r="E205" i="12"/>
  <c r="E206" i="12"/>
  <c r="D21" i="12"/>
  <c r="G17" i="12" l="1"/>
  <c r="F1101" i="10"/>
  <c r="G17" i="13"/>
  <c r="G18" i="13"/>
  <c r="G154" i="11"/>
  <c r="D131" i="11"/>
  <c r="D114" i="11"/>
  <c r="D112" i="11"/>
  <c r="I111" i="11"/>
  <c r="H111" i="11"/>
  <c r="G111" i="11"/>
  <c r="F111" i="11"/>
  <c r="F107" i="11" s="1"/>
  <c r="E111" i="11"/>
  <c r="I110" i="11"/>
  <c r="H110" i="11"/>
  <c r="G110" i="11"/>
  <c r="E110" i="11"/>
  <c r="I109" i="11"/>
  <c r="H109" i="11"/>
  <c r="G109" i="11"/>
  <c r="E109" i="11"/>
  <c r="I108" i="11"/>
  <c r="H108" i="11"/>
  <c r="G108" i="11"/>
  <c r="E108" i="11"/>
  <c r="E107" i="11" s="1"/>
  <c r="H107" i="11" l="1"/>
  <c r="G107" i="11"/>
  <c r="I107" i="11"/>
  <c r="D111" i="11"/>
  <c r="D107" i="11" s="1"/>
  <c r="D113" i="11"/>
  <c r="G55" i="11"/>
  <c r="H408" i="10"/>
  <c r="G246" i="8"/>
  <c r="D40" i="8"/>
  <c r="D48" i="8"/>
  <c r="D65" i="8"/>
  <c r="D89" i="8"/>
  <c r="D115" i="8"/>
  <c r="D123" i="8"/>
  <c r="D131" i="8"/>
  <c r="D139" i="8"/>
  <c r="D147" i="8"/>
  <c r="D163" i="8"/>
  <c r="D171" i="8"/>
  <c r="D179" i="8"/>
  <c r="D187" i="8"/>
  <c r="D203" i="8"/>
  <c r="D219" i="8"/>
  <c r="D235" i="8"/>
  <c r="D253" i="8"/>
  <c r="D261" i="8"/>
  <c r="D269" i="8"/>
  <c r="D277" i="8"/>
  <c r="D285" i="8"/>
  <c r="D303" i="8"/>
  <c r="D311" i="8"/>
  <c r="D319" i="8"/>
  <c r="D327" i="8"/>
  <c r="D335" i="8"/>
  <c r="D342" i="8"/>
  <c r="D369" i="8"/>
  <c r="D377" i="8"/>
  <c r="D393" i="8"/>
  <c r="D411" i="8"/>
  <c r="D408" i="8"/>
  <c r="D428" i="8"/>
  <c r="D435" i="8"/>
  <c r="D443" i="8"/>
  <c r="D451" i="8"/>
  <c r="D459" i="8"/>
  <c r="D467" i="8"/>
  <c r="D484" i="8"/>
  <c r="D492" i="8"/>
  <c r="D509" i="8"/>
  <c r="D517" i="8"/>
  <c r="D525" i="8"/>
  <c r="D541" i="8"/>
  <c r="D549" i="8"/>
  <c r="G296" i="8"/>
  <c r="F58" i="8"/>
  <c r="F57" i="8"/>
  <c r="G419" i="8"/>
  <c r="D419" i="8" s="1"/>
  <c r="G420" i="8"/>
  <c r="G404" i="8" s="1"/>
  <c r="G421" i="8"/>
  <c r="G402" i="8"/>
  <c r="G361" i="8"/>
  <c r="G107" i="8"/>
  <c r="D107" i="8" s="1"/>
  <c r="D16" i="8" l="1"/>
  <c r="G99" i="8"/>
  <c r="G403" i="8"/>
  <c r="G476" i="8" l="1"/>
  <c r="G477" i="8"/>
  <c r="G478" i="8"/>
  <c r="D328" i="8"/>
  <c r="D1019" i="10"/>
  <c r="D662" i="10"/>
  <c r="D678" i="10"/>
  <c r="D677" i="10"/>
  <c r="D676" i="10"/>
  <c r="D675" i="10"/>
  <c r="D674" i="10"/>
  <c r="D673" i="10"/>
  <c r="D672" i="10"/>
  <c r="J671" i="10"/>
  <c r="H671" i="10"/>
  <c r="G671" i="10"/>
  <c r="F671" i="10"/>
  <c r="E671" i="10"/>
  <c r="D670" i="10"/>
  <c r="D669" i="10"/>
  <c r="D668" i="10"/>
  <c r="D667" i="10"/>
  <c r="D666" i="10"/>
  <c r="D665" i="10"/>
  <c r="D664" i="10"/>
  <c r="J663" i="10"/>
  <c r="H663" i="10"/>
  <c r="G663" i="10"/>
  <c r="F663" i="10"/>
  <c r="E663" i="10"/>
  <c r="E698" i="10"/>
  <c r="F698" i="10"/>
  <c r="G698" i="10"/>
  <c r="H698" i="10"/>
  <c r="J698" i="10"/>
  <c r="E699" i="10"/>
  <c r="F699" i="10"/>
  <c r="G699" i="10"/>
  <c r="H699" i="10"/>
  <c r="J699" i="10"/>
  <c r="G700" i="10"/>
  <c r="J700" i="10"/>
  <c r="E701" i="10"/>
  <c r="F701" i="10"/>
  <c r="G701" i="10"/>
  <c r="H701" i="10"/>
  <c r="J701" i="10"/>
  <c r="D659" i="10"/>
  <c r="D661" i="10"/>
  <c r="D658" i="10"/>
  <c r="D657" i="10"/>
  <c r="D656" i="10"/>
  <c r="J655" i="10"/>
  <c r="G655" i="10"/>
  <c r="F655" i="10"/>
  <c r="E655" i="10"/>
  <c r="E980" i="10"/>
  <c r="E981" i="10"/>
  <c r="H799" i="10"/>
  <c r="H800" i="10"/>
  <c r="H565" i="10"/>
  <c r="H218" i="10"/>
  <c r="H205" i="10"/>
  <c r="H204" i="10"/>
  <c r="H409" i="10"/>
  <c r="H410" i="10"/>
  <c r="H798" i="10"/>
  <c r="D663" i="10" l="1"/>
  <c r="D699" i="10"/>
  <c r="D701" i="10"/>
  <c r="H655" i="10"/>
  <c r="D671" i="10"/>
  <c r="D698" i="10"/>
  <c r="D655" i="10"/>
  <c r="F98" i="8" l="1"/>
  <c r="H563" i="10" l="1"/>
  <c r="E796" i="10"/>
  <c r="F250" i="11"/>
  <c r="D259" i="11"/>
  <c r="F56" i="8"/>
  <c r="F15" i="8"/>
  <c r="H236" i="10" l="1"/>
  <c r="G796" i="10" l="1"/>
  <c r="J603" i="10"/>
  <c r="H489" i="10"/>
  <c r="H98" i="10"/>
  <c r="H90" i="10" s="1"/>
  <c r="H51" i="10"/>
  <c r="H49" i="10"/>
  <c r="H237" i="10" l="1"/>
  <c r="H99" i="10"/>
  <c r="H100" i="10"/>
  <c r="H202" i="10" l="1"/>
  <c r="H94" i="10"/>
  <c r="J236" i="10" l="1"/>
  <c r="D114" i="10"/>
  <c r="D211" i="12" l="1"/>
  <c r="D577" i="10" l="1"/>
  <c r="D598" i="10" l="1"/>
  <c r="D597" i="10"/>
  <c r="D596" i="10"/>
  <c r="D595" i="10"/>
  <c r="D594" i="10"/>
  <c r="D593" i="10"/>
  <c r="D592" i="10"/>
  <c r="J591" i="10"/>
  <c r="H591" i="10"/>
  <c r="G591" i="10"/>
  <c r="F591" i="10"/>
  <c r="E591" i="10"/>
  <c r="D591" i="10" l="1"/>
  <c r="D50" i="11"/>
  <c r="D49" i="11"/>
  <c r="D47" i="11"/>
  <c r="D46" i="11"/>
  <c r="D45" i="11"/>
  <c r="D44" i="11"/>
  <c r="I43" i="11"/>
  <c r="H43" i="11"/>
  <c r="G43" i="11"/>
  <c r="F43" i="11"/>
  <c r="D43" i="11" l="1"/>
  <c r="J1014" i="10"/>
  <c r="H1014" i="10"/>
  <c r="G1014" i="10"/>
  <c r="F1014" i="10"/>
  <c r="J1013" i="10"/>
  <c r="H1013" i="10"/>
  <c r="G1013" i="10"/>
  <c r="F1013" i="10"/>
  <c r="J1012" i="10"/>
  <c r="G1012" i="10"/>
  <c r="F1012" i="10"/>
  <c r="J1011" i="10"/>
  <c r="H1011" i="10"/>
  <c r="G1011" i="10"/>
  <c r="F1011" i="10"/>
  <c r="E1011" i="10"/>
  <c r="J1010" i="10"/>
  <c r="H1010" i="10"/>
  <c r="G1010" i="10"/>
  <c r="F1010" i="10"/>
  <c r="E1010" i="10"/>
  <c r="J1009" i="10"/>
  <c r="H1009" i="10"/>
  <c r="G1009" i="10"/>
  <c r="F1009" i="10"/>
  <c r="E1009" i="10"/>
  <c r="J1008" i="10"/>
  <c r="H1008" i="10"/>
  <c r="G1008" i="10"/>
  <c r="F1008" i="10"/>
  <c r="E1008" i="10"/>
  <c r="E991" i="10"/>
  <c r="F991" i="10"/>
  <c r="G991" i="10"/>
  <c r="H991" i="10"/>
  <c r="J991" i="10"/>
  <c r="E992" i="10"/>
  <c r="F992" i="10"/>
  <c r="G992" i="10"/>
  <c r="H992" i="10"/>
  <c r="J992" i="10"/>
  <c r="E993" i="10"/>
  <c r="F993" i="10"/>
  <c r="G993" i="10"/>
  <c r="H993" i="10"/>
  <c r="J993" i="10"/>
  <c r="E994" i="10"/>
  <c r="F994" i="10"/>
  <c r="G994" i="10"/>
  <c r="H994" i="10"/>
  <c r="J994" i="10"/>
  <c r="E995" i="10"/>
  <c r="F995" i="10"/>
  <c r="G995" i="10"/>
  <c r="H995" i="10"/>
  <c r="J995" i="10"/>
  <c r="E996" i="10"/>
  <c r="F996" i="10"/>
  <c r="G996" i="10"/>
  <c r="H996" i="10"/>
  <c r="J996" i="10"/>
  <c r="E997" i="10"/>
  <c r="F997" i="10"/>
  <c r="G997" i="10"/>
  <c r="H997" i="10"/>
  <c r="J997" i="10"/>
  <c r="D1022" i="10"/>
  <c r="D1021" i="10"/>
  <c r="D1018" i="10"/>
  <c r="D1017" i="10"/>
  <c r="D1016" i="10"/>
  <c r="J1015" i="10"/>
  <c r="H1015" i="10"/>
  <c r="G1015" i="10"/>
  <c r="F1015" i="10"/>
  <c r="E1015" i="10"/>
  <c r="I206" i="12"/>
  <c r="H206" i="12"/>
  <c r="F206" i="12"/>
  <c r="I205" i="12"/>
  <c r="H205" i="12"/>
  <c r="F205" i="12"/>
  <c r="I204" i="12"/>
  <c r="H204" i="12"/>
  <c r="F204" i="12"/>
  <c r="I203" i="12"/>
  <c r="H203" i="12"/>
  <c r="F203" i="12"/>
  <c r="I202" i="12"/>
  <c r="H202" i="12"/>
  <c r="G202" i="12"/>
  <c r="F202" i="12"/>
  <c r="I201" i="12"/>
  <c r="H201" i="12"/>
  <c r="G201" i="12"/>
  <c r="F201" i="12"/>
  <c r="I200" i="12"/>
  <c r="H200" i="12"/>
  <c r="G200" i="12"/>
  <c r="G199" i="12" s="1"/>
  <c r="F200" i="12"/>
  <c r="E203" i="12"/>
  <c r="E210" i="12"/>
  <c r="E209" i="12"/>
  <c r="E208" i="12"/>
  <c r="I207" i="12"/>
  <c r="H207" i="12"/>
  <c r="G207" i="12"/>
  <c r="F207" i="12"/>
  <c r="I199" i="12" l="1"/>
  <c r="F199" i="12"/>
  <c r="D203" i="12"/>
  <c r="D1008" i="10"/>
  <c r="G1007" i="10"/>
  <c r="J1007" i="10"/>
  <c r="D1010" i="10"/>
  <c r="D1012" i="10"/>
  <c r="D1014" i="10"/>
  <c r="F1007" i="10"/>
  <c r="H1007" i="10"/>
  <c r="E1007" i="10"/>
  <c r="D1009" i="10"/>
  <c r="E201" i="12"/>
  <c r="D201" i="12" s="1"/>
  <c r="D209" i="12"/>
  <c r="D205" i="12"/>
  <c r="D213" i="12"/>
  <c r="E200" i="12"/>
  <c r="D200" i="12" s="1"/>
  <c r="D208" i="12"/>
  <c r="E202" i="12"/>
  <c r="D202" i="12" s="1"/>
  <c r="D210" i="12"/>
  <c r="D212" i="12"/>
  <c r="H199" i="12"/>
  <c r="D1011" i="10"/>
  <c r="D1013" i="10"/>
  <c r="D1015" i="10"/>
  <c r="D997" i="10"/>
  <c r="D995" i="10"/>
  <c r="D993" i="10"/>
  <c r="J990" i="10"/>
  <c r="G990" i="10"/>
  <c r="D991" i="10"/>
  <c r="D204" i="12"/>
  <c r="D206" i="12"/>
  <c r="D996" i="10"/>
  <c r="D994" i="10"/>
  <c r="D992" i="10"/>
  <c r="H990" i="10"/>
  <c r="F990" i="10"/>
  <c r="E990" i="10"/>
  <c r="E207" i="12"/>
  <c r="E199" i="12" l="1"/>
  <c r="D990" i="10"/>
  <c r="D1007" i="10"/>
  <c r="D207" i="12"/>
  <c r="D199" i="12"/>
  <c r="E978" i="10"/>
  <c r="E563" i="10"/>
  <c r="E813" i="10" s="1"/>
  <c r="D579" i="10"/>
  <c r="H288" i="10"/>
  <c r="G288" i="10"/>
  <c r="F288" i="10"/>
  <c r="E288" i="10"/>
  <c r="H287" i="10"/>
  <c r="G287" i="10"/>
  <c r="F287" i="10"/>
  <c r="E287" i="10"/>
  <c r="G286" i="10"/>
  <c r="F286" i="10"/>
  <c r="E286" i="10"/>
  <c r="G285" i="10"/>
  <c r="F285" i="10"/>
  <c r="E285" i="10"/>
  <c r="D32" i="17" l="1"/>
  <c r="E156" i="11" l="1"/>
  <c r="E157" i="11"/>
  <c r="F154" i="11"/>
  <c r="H154" i="11"/>
  <c r="I154" i="11"/>
  <c r="E154" i="11"/>
  <c r="D245" i="11"/>
  <c r="D244" i="11"/>
  <c r="D243" i="11"/>
  <c r="D242" i="11"/>
  <c r="D240" i="11"/>
  <c r="D239" i="11"/>
  <c r="I238" i="11"/>
  <c r="H238" i="11"/>
  <c r="G238" i="11"/>
  <c r="F238" i="11"/>
  <c r="E238" i="11"/>
  <c r="D50" i="16"/>
  <c r="D154" i="11" l="1"/>
  <c r="D238" i="11"/>
  <c r="G500" i="8"/>
  <c r="D551" i="8"/>
  <c r="D550" i="8"/>
  <c r="D548" i="8"/>
  <c r="D547" i="8"/>
  <c r="D546" i="8"/>
  <c r="D545" i="8"/>
  <c r="I544" i="8"/>
  <c r="H544" i="8"/>
  <c r="G544" i="8"/>
  <c r="F544" i="8"/>
  <c r="E544" i="8"/>
  <c r="D544" i="8" l="1"/>
  <c r="I229" i="8"/>
  <c r="H229" i="8"/>
  <c r="G229" i="8"/>
  <c r="F229" i="8"/>
  <c r="E229" i="8"/>
  <c r="I228" i="8"/>
  <c r="H228" i="8"/>
  <c r="G228" i="8"/>
  <c r="F228" i="8"/>
  <c r="E228" i="8"/>
  <c r="I227" i="8"/>
  <c r="H227" i="8"/>
  <c r="G227" i="8"/>
  <c r="F227" i="8"/>
  <c r="E227" i="8"/>
  <c r="D227" i="8" s="1"/>
  <c r="I226" i="8"/>
  <c r="H226" i="8"/>
  <c r="G226" i="8"/>
  <c r="F226" i="8"/>
  <c r="E226" i="8"/>
  <c r="I225" i="8"/>
  <c r="H225" i="8"/>
  <c r="G225" i="8"/>
  <c r="F225" i="8"/>
  <c r="E225" i="8"/>
  <c r="I224" i="8"/>
  <c r="H224" i="8"/>
  <c r="H222" i="8" s="1"/>
  <c r="G224" i="8"/>
  <c r="F224" i="8"/>
  <c r="E224" i="8"/>
  <c r="I223" i="8"/>
  <c r="I222" i="8" s="1"/>
  <c r="H223" i="8"/>
  <c r="G223" i="8"/>
  <c r="F223" i="8"/>
  <c r="E223" i="8"/>
  <c r="D223" i="8" s="1"/>
  <c r="D237" i="8"/>
  <c r="D236" i="8"/>
  <c r="D234" i="8"/>
  <c r="D233" i="8"/>
  <c r="D232" i="8"/>
  <c r="D231" i="8"/>
  <c r="I230" i="8"/>
  <c r="H230" i="8"/>
  <c r="G230" i="8"/>
  <c r="F230" i="8"/>
  <c r="E230" i="8"/>
  <c r="D154" i="8"/>
  <c r="D186" i="8"/>
  <c r="G222" i="8" l="1"/>
  <c r="F222" i="8"/>
  <c r="D225" i="8"/>
  <c r="D229" i="8"/>
  <c r="E222" i="8"/>
  <c r="D224" i="8"/>
  <c r="D226" i="8"/>
  <c r="D228" i="8"/>
  <c r="D230" i="8"/>
  <c r="D222" i="8" l="1"/>
  <c r="H823" i="10"/>
  <c r="J702" i="10" l="1"/>
  <c r="J703" i="10"/>
  <c r="H702" i="10"/>
  <c r="H703" i="10"/>
  <c r="G702" i="10"/>
  <c r="G703" i="10"/>
  <c r="F702" i="10"/>
  <c r="F703" i="10"/>
  <c r="E702" i="10"/>
  <c r="E703" i="10"/>
  <c r="D791" i="10"/>
  <c r="D790" i="10"/>
  <c r="D789" i="10"/>
  <c r="D788" i="10"/>
  <c r="D787" i="10"/>
  <c r="D786" i="10"/>
  <c r="D785" i="10"/>
  <c r="J784" i="10"/>
  <c r="H784" i="10"/>
  <c r="G784" i="10"/>
  <c r="F784" i="10"/>
  <c r="E784" i="10"/>
  <c r="D783" i="10"/>
  <c r="F697" i="10" l="1"/>
  <c r="G697" i="10"/>
  <c r="J697" i="10"/>
  <c r="E697" i="10"/>
  <c r="D703" i="10"/>
  <c r="D702" i="10"/>
  <c r="D784" i="10"/>
  <c r="H716" i="10"/>
  <c r="H780" i="10"/>
  <c r="H487" i="10"/>
  <c r="H488" i="10"/>
  <c r="H490" i="10"/>
  <c r="L490" i="10" s="1"/>
  <c r="H491" i="10"/>
  <c r="H492" i="10"/>
  <c r="G487" i="10"/>
  <c r="G488" i="10"/>
  <c r="G489" i="10"/>
  <c r="G490" i="10"/>
  <c r="G491" i="10"/>
  <c r="G492" i="10"/>
  <c r="F487" i="10"/>
  <c r="F488" i="10"/>
  <c r="F489" i="10"/>
  <c r="F490" i="10"/>
  <c r="F491" i="10"/>
  <c r="F492" i="10"/>
  <c r="E492" i="10"/>
  <c r="E491" i="10"/>
  <c r="E490" i="10"/>
  <c r="E489" i="10"/>
  <c r="E488" i="10"/>
  <c r="E487" i="10"/>
  <c r="F486" i="10"/>
  <c r="G486" i="10"/>
  <c r="H486" i="10"/>
  <c r="J486" i="10"/>
  <c r="E486" i="10"/>
  <c r="D540" i="10"/>
  <c r="D539" i="10"/>
  <c r="D538" i="10"/>
  <c r="D537" i="10"/>
  <c r="D536" i="10"/>
  <c r="D535" i="10"/>
  <c r="D534" i="10"/>
  <c r="J533" i="10"/>
  <c r="H533" i="10"/>
  <c r="G533" i="10"/>
  <c r="F533" i="10"/>
  <c r="E533" i="10"/>
  <c r="H700" i="10" l="1"/>
  <c r="H697" i="10" s="1"/>
  <c r="D533" i="10"/>
  <c r="D700" i="10" l="1"/>
  <c r="D697" i="10" s="1"/>
  <c r="H222" i="10"/>
  <c r="E89" i="10"/>
  <c r="D229" i="10"/>
  <c r="D228" i="10"/>
  <c r="D227" i="10"/>
  <c r="D226" i="10"/>
  <c r="D225" i="10"/>
  <c r="D224" i="10"/>
  <c r="D223" i="10"/>
  <c r="J222" i="10"/>
  <c r="G222" i="10"/>
  <c r="F222" i="10"/>
  <c r="E222" i="10"/>
  <c r="J216" i="10"/>
  <c r="J217" i="10"/>
  <c r="J218" i="10"/>
  <c r="J219" i="10"/>
  <c r="J220" i="10"/>
  <c r="J221" i="10"/>
  <c r="H216" i="10"/>
  <c r="H217" i="10"/>
  <c r="H219" i="10"/>
  <c r="H220" i="10"/>
  <c r="H221" i="10"/>
  <c r="G216" i="10"/>
  <c r="G217" i="10"/>
  <c r="G218" i="10"/>
  <c r="G219" i="10"/>
  <c r="G220" i="10"/>
  <c r="G221" i="10"/>
  <c r="F216" i="10"/>
  <c r="F217" i="10"/>
  <c r="F218" i="10"/>
  <c r="F219" i="10"/>
  <c r="F220" i="10"/>
  <c r="F221" i="10"/>
  <c r="E221" i="10"/>
  <c r="E216" i="10"/>
  <c r="E217" i="10"/>
  <c r="E218" i="10"/>
  <c r="E219" i="10"/>
  <c r="E220" i="10"/>
  <c r="G215" i="10"/>
  <c r="F215" i="10"/>
  <c r="H215" i="10"/>
  <c r="J215" i="10"/>
  <c r="E215" i="10"/>
  <c r="D217" i="10" l="1"/>
  <c r="J214" i="10"/>
  <c r="D220" i="10"/>
  <c r="D216" i="10"/>
  <c r="F214" i="10"/>
  <c r="G214" i="10"/>
  <c r="D219" i="10"/>
  <c r="H214" i="10"/>
  <c r="D221" i="10"/>
  <c r="E214" i="10"/>
  <c r="D218" i="10"/>
  <c r="D222" i="10"/>
  <c r="D215" i="10"/>
  <c r="D214" i="10" l="1"/>
  <c r="D155" i="10" l="1"/>
  <c r="D156" i="10"/>
  <c r="D157" i="10"/>
  <c r="D154" i="10"/>
  <c r="D505" i="10" l="1"/>
  <c r="D506" i="10"/>
  <c r="H333" i="10"/>
  <c r="H285" i="10" s="1"/>
  <c r="I157" i="11" l="1"/>
  <c r="H157" i="11"/>
  <c r="G157" i="11"/>
  <c r="F157" i="11"/>
  <c r="I156" i="11"/>
  <c r="H156" i="11"/>
  <c r="G156" i="11"/>
  <c r="F156" i="11"/>
  <c r="G244" i="8"/>
  <c r="D543" i="8"/>
  <c r="D542" i="8"/>
  <c r="D540" i="8"/>
  <c r="D539" i="8"/>
  <c r="D538" i="8"/>
  <c r="D537" i="8"/>
  <c r="I536" i="8"/>
  <c r="H536" i="8"/>
  <c r="G536" i="8"/>
  <c r="F536" i="8"/>
  <c r="E536" i="8"/>
  <c r="D535" i="8"/>
  <c r="D534" i="8"/>
  <c r="D533" i="8"/>
  <c r="D532" i="8"/>
  <c r="D531" i="8"/>
  <c r="D530" i="8"/>
  <c r="I528" i="8"/>
  <c r="H528" i="8"/>
  <c r="G528" i="8"/>
  <c r="F528" i="8"/>
  <c r="E528" i="8"/>
  <c r="D532" i="10"/>
  <c r="D531" i="10"/>
  <c r="D530" i="10"/>
  <c r="D529" i="10"/>
  <c r="D528" i="10"/>
  <c r="D527" i="10"/>
  <c r="D526" i="10"/>
  <c r="J525" i="10"/>
  <c r="H525" i="10"/>
  <c r="G525" i="10"/>
  <c r="F525" i="10"/>
  <c r="E525" i="10"/>
  <c r="D524" i="10"/>
  <c r="D523" i="10"/>
  <c r="D522" i="10"/>
  <c r="D521" i="10"/>
  <c r="D520" i="10"/>
  <c r="D519" i="10"/>
  <c r="D518" i="10"/>
  <c r="J517" i="10"/>
  <c r="H517" i="10"/>
  <c r="G517" i="10"/>
  <c r="F517" i="10"/>
  <c r="E517" i="10"/>
  <c r="D528" i="8" l="1"/>
  <c r="D517" i="10"/>
  <c r="D525" i="10"/>
  <c r="D536" i="8"/>
  <c r="D778" i="10" l="1"/>
  <c r="D779" i="10"/>
  <c r="D780" i="10"/>
  <c r="D781" i="10"/>
  <c r="D782" i="10"/>
  <c r="D777" i="10"/>
  <c r="J776" i="10"/>
  <c r="H776" i="10"/>
  <c r="G776" i="10"/>
  <c r="F776" i="10"/>
  <c r="E776" i="10"/>
  <c r="D237" i="11"/>
  <c r="D236" i="11"/>
  <c r="D235" i="11"/>
  <c r="D234" i="11"/>
  <c r="D232" i="11"/>
  <c r="D231" i="11"/>
  <c r="I230" i="11"/>
  <c r="H230" i="11"/>
  <c r="G230" i="11"/>
  <c r="F230" i="11"/>
  <c r="E230" i="11"/>
  <c r="D230" i="11" l="1"/>
  <c r="D776" i="10"/>
  <c r="L487" i="8" l="1"/>
  <c r="L438" i="8"/>
  <c r="L430" i="8"/>
  <c r="L422" i="8"/>
  <c r="L206" i="8"/>
  <c r="L166" i="12" l="1"/>
  <c r="E21" i="8" l="1"/>
  <c r="E22" i="8"/>
  <c r="E20" i="8"/>
  <c r="G15" i="12" l="1"/>
  <c r="G13" i="12"/>
  <c r="F55" i="11" l="1"/>
  <c r="D106" i="11"/>
  <c r="D105" i="11"/>
  <c r="D104" i="11"/>
  <c r="D103" i="11"/>
  <c r="D102" i="11"/>
  <c r="D101" i="11"/>
  <c r="D100" i="11"/>
  <c r="I99" i="11"/>
  <c r="H99" i="11"/>
  <c r="G99" i="11"/>
  <c r="F99" i="11"/>
  <c r="E99" i="11"/>
  <c r="D98" i="11"/>
  <c r="D97" i="11"/>
  <c r="D96" i="11"/>
  <c r="D95" i="11"/>
  <c r="D94" i="11"/>
  <c r="D93" i="11"/>
  <c r="D92" i="11"/>
  <c r="I91" i="11"/>
  <c r="H91" i="11"/>
  <c r="G91" i="11"/>
  <c r="F91" i="11"/>
  <c r="E91" i="11"/>
  <c r="J647" i="10"/>
  <c r="H647" i="10"/>
  <c r="G647" i="10"/>
  <c r="F647" i="10"/>
  <c r="E647" i="10"/>
  <c r="D654" i="10"/>
  <c r="D653" i="10"/>
  <c r="D652" i="10"/>
  <c r="D651" i="10"/>
  <c r="D650" i="10"/>
  <c r="D649" i="10"/>
  <c r="D648" i="10"/>
  <c r="J639" i="10"/>
  <c r="H639" i="10"/>
  <c r="G639" i="10"/>
  <c r="F639" i="10"/>
  <c r="E639" i="10"/>
  <c r="D646" i="10"/>
  <c r="D645" i="10"/>
  <c r="D644" i="10"/>
  <c r="D643" i="10"/>
  <c r="D642" i="10"/>
  <c r="D641" i="10"/>
  <c r="D640" i="10"/>
  <c r="D99" i="11" l="1"/>
  <c r="D91" i="11"/>
  <c r="D647" i="10"/>
  <c r="D639" i="10"/>
  <c r="H1201" i="10"/>
  <c r="J1201" i="10"/>
  <c r="H1193" i="10"/>
  <c r="J1193" i="10"/>
  <c r="H1185" i="10"/>
  <c r="J1185" i="10"/>
  <c r="H1177" i="10"/>
  <c r="J1177" i="10"/>
  <c r="H1169" i="10"/>
  <c r="J1169" i="10"/>
  <c r="H1161" i="10"/>
  <c r="J1161" i="10"/>
  <c r="H1153" i="10"/>
  <c r="J1153" i="10"/>
  <c r="H1145" i="10"/>
  <c r="J1145" i="10"/>
  <c r="H1137" i="10"/>
  <c r="J1137" i="10"/>
  <c r="H1129" i="10"/>
  <c r="J1129" i="10"/>
  <c r="H1121" i="10"/>
  <c r="J1121" i="10"/>
  <c r="H1113" i="10"/>
  <c r="J1113" i="10"/>
  <c r="H1105" i="10"/>
  <c r="J1105" i="10"/>
  <c r="J1099" i="10"/>
  <c r="J1100" i="10"/>
  <c r="J1101" i="10"/>
  <c r="J1103" i="10"/>
  <c r="J1104" i="10"/>
  <c r="H1099" i="10"/>
  <c r="H1100" i="10"/>
  <c r="H1101" i="10"/>
  <c r="H1103" i="10"/>
  <c r="H1104" i="10"/>
  <c r="G1099" i="10"/>
  <c r="G1100" i="10"/>
  <c r="G1101" i="10"/>
  <c r="G1103" i="10"/>
  <c r="G1104" i="10"/>
  <c r="F1099" i="10"/>
  <c r="F1100" i="10"/>
  <c r="F1098" i="10"/>
  <c r="G1098" i="10"/>
  <c r="H1098" i="10"/>
  <c r="J1098" i="10"/>
  <c r="H1089" i="10"/>
  <c r="J1089" i="10"/>
  <c r="H1073" i="10"/>
  <c r="J1073" i="10"/>
  <c r="H1081" i="10"/>
  <c r="J1081" i="10"/>
  <c r="H1065" i="10"/>
  <c r="J1065" i="10"/>
  <c r="J1060" i="10"/>
  <c r="J1061" i="10"/>
  <c r="J1063" i="10"/>
  <c r="J1064" i="10"/>
  <c r="H1060" i="10"/>
  <c r="H1212" i="10" s="1"/>
  <c r="H1061" i="10"/>
  <c r="H1213" i="10" s="1"/>
  <c r="H1063" i="10"/>
  <c r="H1064" i="10"/>
  <c r="H1059" i="10"/>
  <c r="H1211" i="10" s="1"/>
  <c r="J1059" i="10"/>
  <c r="H998" i="10"/>
  <c r="J998" i="10"/>
  <c r="H982" i="10"/>
  <c r="J982" i="10"/>
  <c r="J976" i="10"/>
  <c r="J977" i="10"/>
  <c r="J978" i="10"/>
  <c r="J979" i="10"/>
  <c r="J980" i="10"/>
  <c r="J981" i="10"/>
  <c r="H976" i="10"/>
  <c r="H977" i="10"/>
  <c r="H978" i="10"/>
  <c r="H979" i="10"/>
  <c r="H980" i="10"/>
  <c r="H981" i="10"/>
  <c r="H975" i="10"/>
  <c r="J975" i="10"/>
  <c r="J959" i="10"/>
  <c r="J960" i="10"/>
  <c r="J961" i="10"/>
  <c r="J962" i="10"/>
  <c r="J963" i="10"/>
  <c r="J964" i="10"/>
  <c r="H959" i="10"/>
  <c r="H960" i="10"/>
  <c r="H961" i="10"/>
  <c r="H962" i="10"/>
  <c r="H963" i="10"/>
  <c r="H964" i="10"/>
  <c r="H958" i="10"/>
  <c r="J958" i="10"/>
  <c r="H965" i="10"/>
  <c r="J965" i="10"/>
  <c r="H949" i="10"/>
  <c r="J949" i="10"/>
  <c r="H941" i="10"/>
  <c r="J941" i="10"/>
  <c r="H933" i="10"/>
  <c r="J933" i="10"/>
  <c r="H925" i="10"/>
  <c r="J925" i="10"/>
  <c r="J919" i="10"/>
  <c r="J920" i="10"/>
  <c r="J921" i="10"/>
  <c r="J922" i="10"/>
  <c r="J923" i="10"/>
  <c r="J924" i="10"/>
  <c r="J918" i="10"/>
  <c r="J899" i="10"/>
  <c r="J891" i="10"/>
  <c r="J883" i="10"/>
  <c r="G875" i="10"/>
  <c r="H875" i="10"/>
  <c r="J875" i="10"/>
  <c r="J867" i="10"/>
  <c r="J859" i="10"/>
  <c r="J851" i="10"/>
  <c r="J843" i="10"/>
  <c r="J835" i="10"/>
  <c r="J827" i="10"/>
  <c r="J822" i="10"/>
  <c r="J823" i="10"/>
  <c r="J824" i="10"/>
  <c r="J825" i="10"/>
  <c r="J826" i="10"/>
  <c r="J821" i="10"/>
  <c r="J801" i="10"/>
  <c r="J795" i="10"/>
  <c r="J796" i="10"/>
  <c r="J797" i="10"/>
  <c r="J798" i="10"/>
  <c r="J799" i="10"/>
  <c r="J800" i="10"/>
  <c r="J794" i="10"/>
  <c r="H768" i="10"/>
  <c r="J768" i="10"/>
  <c r="J760" i="10"/>
  <c r="H752" i="10"/>
  <c r="J752" i="10"/>
  <c r="G752" i="10"/>
  <c r="J736" i="10"/>
  <c r="J728" i="10"/>
  <c r="J720" i="10"/>
  <c r="J712" i="10"/>
  <c r="J704" i="10"/>
  <c r="J604" i="10"/>
  <c r="J605" i="10"/>
  <c r="J606" i="10"/>
  <c r="J601" i="10"/>
  <c r="J602" i="10"/>
  <c r="H601" i="10"/>
  <c r="H602" i="10"/>
  <c r="H603" i="10"/>
  <c r="H604" i="10"/>
  <c r="H814" i="10" s="1"/>
  <c r="H605" i="10"/>
  <c r="H815" i="10" s="1"/>
  <c r="H606" i="10"/>
  <c r="H816" i="10" s="1"/>
  <c r="H600" i="10"/>
  <c r="J600" i="10"/>
  <c r="H583" i="10"/>
  <c r="J583" i="10"/>
  <c r="H575" i="10"/>
  <c r="J575" i="10"/>
  <c r="J567" i="10"/>
  <c r="J564" i="10"/>
  <c r="J565" i="10"/>
  <c r="J566" i="10"/>
  <c r="J563" i="10"/>
  <c r="H562" i="10"/>
  <c r="J562" i="10"/>
  <c r="H561" i="10"/>
  <c r="J561" i="10"/>
  <c r="H509" i="10"/>
  <c r="J509" i="10"/>
  <c r="H501" i="10"/>
  <c r="J501" i="10"/>
  <c r="H493" i="10"/>
  <c r="J493" i="10"/>
  <c r="J487" i="10"/>
  <c r="J488" i="10"/>
  <c r="J489" i="10"/>
  <c r="J490" i="10"/>
  <c r="J491" i="10"/>
  <c r="J492" i="10"/>
  <c r="G476" i="10"/>
  <c r="H476" i="10"/>
  <c r="J476" i="10"/>
  <c r="J462" i="10"/>
  <c r="J463" i="10"/>
  <c r="J464" i="10"/>
  <c r="J465" i="10"/>
  <c r="J466" i="10"/>
  <c r="J467" i="10"/>
  <c r="J461" i="10"/>
  <c r="H451" i="10"/>
  <c r="J451" i="10"/>
  <c r="J443" i="10"/>
  <c r="J435" i="10"/>
  <c r="J427" i="10"/>
  <c r="J419" i="10"/>
  <c r="J411" i="10"/>
  <c r="J403" i="10"/>
  <c r="J395" i="10"/>
  <c r="J394" i="10" s="1"/>
  <c r="J393" i="10" s="1"/>
  <c r="J392" i="10" s="1"/>
  <c r="J391" i="10" s="1"/>
  <c r="J390" i="10" s="1"/>
  <c r="J389" i="10" s="1"/>
  <c r="J388" i="10" s="1"/>
  <c r="J378" i="10"/>
  <c r="J370" i="10"/>
  <c r="J362" i="10"/>
  <c r="J354" i="10"/>
  <c r="J353" i="10" s="1"/>
  <c r="J352" i="10" s="1"/>
  <c r="J351" i="10" s="1"/>
  <c r="J350" i="10" s="1"/>
  <c r="J349" i="10" s="1"/>
  <c r="J348" i="10" s="1"/>
  <c r="J347" i="10" s="1"/>
  <c r="J329" i="10"/>
  <c r="J321" i="10"/>
  <c r="J313" i="10"/>
  <c r="J305" i="10"/>
  <c r="J297" i="10"/>
  <c r="J289" i="10"/>
  <c r="J288" i="10" s="1"/>
  <c r="J287" i="10" s="1"/>
  <c r="J286" i="10" s="1"/>
  <c r="J285" i="10" s="1"/>
  <c r="J284" i="10" s="1"/>
  <c r="J283" i="10" s="1"/>
  <c r="J282" i="10" s="1"/>
  <c r="H272" i="10"/>
  <c r="J272" i="10"/>
  <c r="J264" i="10"/>
  <c r="J256" i="10"/>
  <c r="J248" i="10"/>
  <c r="H240" i="10"/>
  <c r="J240" i="10"/>
  <c r="J239" i="10" s="1"/>
  <c r="J238" i="10" s="1"/>
  <c r="J237" i="10" s="1"/>
  <c r="J235" i="10" s="1"/>
  <c r="J234" i="10" s="1"/>
  <c r="J233" i="10" s="1"/>
  <c r="J232" i="10" s="1"/>
  <c r="J206" i="10"/>
  <c r="J205" i="10"/>
  <c r="J202" i="10"/>
  <c r="J203" i="10"/>
  <c r="J204" i="10"/>
  <c r="J201" i="10"/>
  <c r="H201" i="10"/>
  <c r="H200" i="10"/>
  <c r="J200" i="10"/>
  <c r="H199" i="10"/>
  <c r="J199" i="10"/>
  <c r="J190" i="10"/>
  <c r="J189" i="10"/>
  <c r="H189" i="10"/>
  <c r="J188" i="10"/>
  <c r="H188" i="10"/>
  <c r="J187" i="10"/>
  <c r="H187" i="10"/>
  <c r="J186" i="10"/>
  <c r="H186" i="10"/>
  <c r="J185" i="10"/>
  <c r="H185" i="10"/>
  <c r="J184" i="10"/>
  <c r="H184" i="10"/>
  <c r="J183" i="10"/>
  <c r="H183" i="10"/>
  <c r="E184" i="10"/>
  <c r="J174" i="10"/>
  <c r="H166" i="10"/>
  <c r="J166" i="10"/>
  <c r="J158" i="10"/>
  <c r="J150" i="10"/>
  <c r="J142" i="10"/>
  <c r="J134" i="10"/>
  <c r="J126" i="10"/>
  <c r="J118" i="10"/>
  <c r="J110" i="10"/>
  <c r="J102" i="10"/>
  <c r="J94" i="10"/>
  <c r="J93" i="10"/>
  <c r="J92" i="10"/>
  <c r="J91" i="10"/>
  <c r="J90" i="10"/>
  <c r="J89" i="10"/>
  <c r="J88" i="10"/>
  <c r="J77" i="10"/>
  <c r="J42" i="10"/>
  <c r="G35" i="11"/>
  <c r="I520" i="8"/>
  <c r="H520" i="8"/>
  <c r="F520" i="8"/>
  <c r="E520" i="8"/>
  <c r="I512" i="8"/>
  <c r="H512" i="8"/>
  <c r="H499" i="8"/>
  <c r="I504" i="8"/>
  <c r="H504" i="8"/>
  <c r="F504" i="8"/>
  <c r="E504" i="8"/>
  <c r="E487" i="8"/>
  <c r="I487" i="8"/>
  <c r="H487" i="8"/>
  <c r="F487" i="8"/>
  <c r="I479" i="8"/>
  <c r="H479" i="8"/>
  <c r="E479" i="8"/>
  <c r="I462" i="8"/>
  <c r="H462" i="8"/>
  <c r="F462" i="8"/>
  <c r="E462" i="8"/>
  <c r="I454" i="8"/>
  <c r="H454" i="8"/>
  <c r="F454" i="8"/>
  <c r="E454" i="8"/>
  <c r="I446" i="8"/>
  <c r="H446" i="8"/>
  <c r="F446" i="8"/>
  <c r="E446" i="8"/>
  <c r="I438" i="8"/>
  <c r="H438" i="8"/>
  <c r="F438" i="8"/>
  <c r="E438" i="8"/>
  <c r="I430" i="8"/>
  <c r="H430" i="8"/>
  <c r="F430" i="8"/>
  <c r="E430" i="8"/>
  <c r="I422" i="8"/>
  <c r="H422" i="8"/>
  <c r="F422" i="8"/>
  <c r="E422" i="8"/>
  <c r="I414" i="8"/>
  <c r="H414" i="8"/>
  <c r="F414" i="8"/>
  <c r="E414" i="8"/>
  <c r="I406" i="8"/>
  <c r="H406" i="8"/>
  <c r="F406" i="8"/>
  <c r="E406" i="8"/>
  <c r="I388" i="8"/>
  <c r="H388" i="8"/>
  <c r="F388" i="8"/>
  <c r="E388" i="8"/>
  <c r="I380" i="8"/>
  <c r="H380" i="8"/>
  <c r="F380" i="8"/>
  <c r="E380" i="8"/>
  <c r="I372" i="8"/>
  <c r="H372" i="8"/>
  <c r="F372" i="8"/>
  <c r="E372" i="8"/>
  <c r="I364" i="8"/>
  <c r="H364" i="8"/>
  <c r="F364" i="8"/>
  <c r="E364" i="8"/>
  <c r="E338" i="8"/>
  <c r="I338" i="8"/>
  <c r="H338" i="8"/>
  <c r="F338" i="8"/>
  <c r="I330" i="8"/>
  <c r="H330" i="8"/>
  <c r="F330" i="8"/>
  <c r="E330" i="8"/>
  <c r="I322" i="8"/>
  <c r="H322" i="8"/>
  <c r="F322" i="8"/>
  <c r="E322" i="8"/>
  <c r="I314" i="8"/>
  <c r="H314" i="8"/>
  <c r="F314" i="8"/>
  <c r="E314" i="8"/>
  <c r="I306" i="8"/>
  <c r="H306" i="8"/>
  <c r="F306" i="8"/>
  <c r="E306" i="8"/>
  <c r="I298" i="8"/>
  <c r="H298" i="8"/>
  <c r="F298" i="8"/>
  <c r="E298" i="8"/>
  <c r="G298" i="8"/>
  <c r="I280" i="8"/>
  <c r="H280" i="8"/>
  <c r="G280" i="8"/>
  <c r="F280" i="8"/>
  <c r="E280" i="8"/>
  <c r="I272" i="8"/>
  <c r="H272" i="8"/>
  <c r="F272" i="8"/>
  <c r="E272" i="8"/>
  <c r="I264" i="8"/>
  <c r="H264" i="8"/>
  <c r="F264" i="8"/>
  <c r="E264" i="8"/>
  <c r="I256" i="8"/>
  <c r="H256" i="8"/>
  <c r="F256" i="8"/>
  <c r="E256" i="8"/>
  <c r="I248" i="8"/>
  <c r="H248" i="8"/>
  <c r="F248" i="8"/>
  <c r="E248" i="8"/>
  <c r="I214" i="8"/>
  <c r="H214" i="8"/>
  <c r="F214" i="8"/>
  <c r="E214" i="8"/>
  <c r="I198" i="8"/>
  <c r="H198" i="8"/>
  <c r="F198" i="8"/>
  <c r="E198" i="8"/>
  <c r="I182" i="8"/>
  <c r="H182" i="8"/>
  <c r="I174" i="8"/>
  <c r="H174" i="8"/>
  <c r="G174" i="8"/>
  <c r="F174" i="8"/>
  <c r="E174" i="8"/>
  <c r="I166" i="8"/>
  <c r="H166" i="8"/>
  <c r="F166" i="8"/>
  <c r="E166" i="8"/>
  <c r="I158" i="8"/>
  <c r="H158" i="8"/>
  <c r="F158" i="8"/>
  <c r="E158" i="8"/>
  <c r="I150" i="8"/>
  <c r="H150" i="8"/>
  <c r="F150" i="8"/>
  <c r="E150" i="8"/>
  <c r="I142" i="8"/>
  <c r="H142" i="8"/>
  <c r="F142" i="8"/>
  <c r="E142" i="8"/>
  <c r="I134" i="8"/>
  <c r="H134" i="8"/>
  <c r="F134" i="8"/>
  <c r="E134" i="8"/>
  <c r="I126" i="8"/>
  <c r="H126" i="8"/>
  <c r="F126" i="8"/>
  <c r="E126" i="8"/>
  <c r="I110" i="8"/>
  <c r="H110" i="8"/>
  <c r="H102" i="8"/>
  <c r="I118" i="8"/>
  <c r="H118" i="8"/>
  <c r="F118" i="8"/>
  <c r="E118" i="8"/>
  <c r="F110" i="8"/>
  <c r="E110" i="8"/>
  <c r="I102" i="8"/>
  <c r="F102" i="8"/>
  <c r="E102" i="8"/>
  <c r="I84" i="8"/>
  <c r="H84" i="8"/>
  <c r="G84" i="8"/>
  <c r="F84" i="8"/>
  <c r="I76" i="8"/>
  <c r="H76" i="8"/>
  <c r="G76" i="8"/>
  <c r="F76" i="8"/>
  <c r="I68" i="8"/>
  <c r="H68" i="8"/>
  <c r="G68" i="8"/>
  <c r="E68" i="8"/>
  <c r="E60" i="8"/>
  <c r="G60" i="8"/>
  <c r="I19" i="8"/>
  <c r="H19" i="8"/>
  <c r="H1216" i="10" l="1"/>
  <c r="J814" i="10"/>
  <c r="J1215" i="10"/>
  <c r="H1215" i="10"/>
  <c r="J813" i="10"/>
  <c r="J1213" i="10"/>
  <c r="J816" i="10"/>
  <c r="J815" i="10"/>
  <c r="J1058" i="10"/>
  <c r="H1214" i="10"/>
  <c r="J182" i="10"/>
  <c r="J917" i="10"/>
  <c r="H182" i="10"/>
  <c r="J554" i="10"/>
  <c r="J556" i="10"/>
  <c r="J553" i="10"/>
  <c r="J555" i="10"/>
  <c r="J460" i="10"/>
  <c r="J1216" i="10"/>
  <c r="J1214" i="10"/>
  <c r="J1212" i="10"/>
  <c r="H1097" i="10"/>
  <c r="J1097" i="10"/>
  <c r="J1211" i="10"/>
  <c r="H957" i="10"/>
  <c r="J957" i="10"/>
  <c r="H1058" i="10"/>
  <c r="J551" i="10"/>
  <c r="J552" i="10"/>
  <c r="J198" i="10"/>
  <c r="J793" i="10"/>
  <c r="J820" i="10"/>
  <c r="J560" i="10"/>
  <c r="J485" i="10"/>
  <c r="H485" i="10"/>
  <c r="J87" i="10"/>
  <c r="H1209" i="10" l="1"/>
  <c r="J1209" i="10"/>
  <c r="J549" i="10"/>
  <c r="D90" i="11"/>
  <c r="D89" i="11"/>
  <c r="D88" i="11"/>
  <c r="D87" i="11"/>
  <c r="D86" i="11"/>
  <c r="D85" i="11"/>
  <c r="D84" i="11"/>
  <c r="I83" i="11"/>
  <c r="H83" i="11"/>
  <c r="G83" i="11"/>
  <c r="F83" i="11"/>
  <c r="E83" i="11"/>
  <c r="D83" i="11" l="1"/>
  <c r="G294" i="8"/>
  <c r="G338" i="8"/>
  <c r="D345" i="8"/>
  <c r="D344" i="8"/>
  <c r="D343" i="8"/>
  <c r="D341" i="8"/>
  <c r="D340" i="8"/>
  <c r="D339" i="8"/>
  <c r="H468" i="10"/>
  <c r="J468" i="10"/>
  <c r="D472" i="10"/>
  <c r="D473" i="10"/>
  <c r="D474" i="10"/>
  <c r="D475" i="10"/>
  <c r="D471" i="10"/>
  <c r="D331" i="10"/>
  <c r="D332" i="10"/>
  <c r="D333" i="10"/>
  <c r="D334" i="10"/>
  <c r="D335" i="10"/>
  <c r="D336" i="10"/>
  <c r="D330" i="10"/>
  <c r="H329" i="10"/>
  <c r="G329" i="10"/>
  <c r="F329" i="10"/>
  <c r="E329" i="10"/>
  <c r="D338" i="8" l="1"/>
  <c r="D329" i="10"/>
  <c r="D57" i="10" l="1"/>
  <c r="D58" i="10"/>
  <c r="D59" i="10"/>
  <c r="D60" i="10"/>
  <c r="D56" i="10"/>
  <c r="D38" i="10"/>
  <c r="D39" i="10"/>
  <c r="D40" i="10"/>
  <c r="D41" i="10"/>
  <c r="D37" i="10"/>
  <c r="D587" i="10" l="1"/>
  <c r="D588" i="10"/>
  <c r="D589" i="10"/>
  <c r="D590" i="10"/>
  <c r="D586" i="10"/>
  <c r="D23" i="13" l="1"/>
  <c r="G15" i="13"/>
  <c r="D638" i="10" l="1"/>
  <c r="D637" i="10"/>
  <c r="D636" i="10"/>
  <c r="D635" i="10"/>
  <c r="D634" i="10"/>
  <c r="D633" i="10"/>
  <c r="D632" i="10"/>
  <c r="J631" i="10"/>
  <c r="H631" i="10"/>
  <c r="G631" i="10"/>
  <c r="F631" i="10"/>
  <c r="E631" i="10"/>
  <c r="D631" i="10" l="1"/>
  <c r="G166" i="11"/>
  <c r="H166" i="11"/>
  <c r="I166" i="11"/>
  <c r="F166" i="11"/>
  <c r="E166" i="11"/>
  <c r="D724" i="10" l="1"/>
  <c r="D725" i="10"/>
  <c r="D726" i="10"/>
  <c r="D727" i="10"/>
  <c r="D723" i="10"/>
  <c r="C21" i="19" l="1"/>
  <c r="G34" i="15"/>
  <c r="H825" i="10"/>
  <c r="H826" i="10"/>
  <c r="E823" i="10"/>
  <c r="E822" i="10"/>
  <c r="E824" i="10"/>
  <c r="E825" i="10"/>
  <c r="E826" i="10"/>
  <c r="E821" i="10"/>
  <c r="F824" i="10"/>
  <c r="G824" i="10"/>
  <c r="F823" i="10"/>
  <c r="G823" i="10"/>
  <c r="F822" i="10"/>
  <c r="G822" i="10"/>
  <c r="H822" i="10"/>
  <c r="F821" i="10"/>
  <c r="G821" i="10"/>
  <c r="H821" i="10"/>
  <c r="G867" i="10"/>
  <c r="H867" i="10"/>
  <c r="J1054" i="10"/>
  <c r="J1224" i="10" s="1"/>
  <c r="J1053" i="10"/>
  <c r="J1223" i="10" s="1"/>
  <c r="J1052" i="10"/>
  <c r="J1222" i="10" s="1"/>
  <c r="J1051" i="10"/>
  <c r="J1049" i="10"/>
  <c r="J1048" i="10"/>
  <c r="D823" i="10" l="1"/>
  <c r="J1218" i="10"/>
  <c r="J1047" i="10"/>
  <c r="D810" i="10"/>
  <c r="E918" i="10"/>
  <c r="D860" i="10"/>
  <c r="H919" i="10" l="1"/>
  <c r="H1049" i="10" s="1"/>
  <c r="H920" i="10"/>
  <c r="H1050" i="10" s="1"/>
  <c r="H921" i="10"/>
  <c r="H1051" i="10" s="1"/>
  <c r="H922" i="10"/>
  <c r="H1052" i="10" s="1"/>
  <c r="H923" i="10"/>
  <c r="H1053" i="10" s="1"/>
  <c r="H924" i="10"/>
  <c r="H1054" i="10" s="1"/>
  <c r="H918" i="10"/>
  <c r="H1048" i="10" s="1"/>
  <c r="H1218" i="10" s="1"/>
  <c r="E933" i="10"/>
  <c r="E941" i="10"/>
  <c r="G212" i="8"/>
  <c r="G213" i="8"/>
  <c r="G150" i="8"/>
  <c r="G142" i="8"/>
  <c r="G134" i="8"/>
  <c r="G126" i="8"/>
  <c r="G118" i="8"/>
  <c r="G110" i="8"/>
  <c r="D431" i="10"/>
  <c r="D432" i="10"/>
  <c r="D433" i="10"/>
  <c r="D434" i="10"/>
  <c r="E427" i="10"/>
  <c r="F427" i="10"/>
  <c r="G427" i="10"/>
  <c r="H427" i="10"/>
  <c r="E390" i="10"/>
  <c r="E378" i="10"/>
  <c r="F378" i="10"/>
  <c r="G378" i="10"/>
  <c r="H378" i="10"/>
  <c r="E370" i="10"/>
  <c r="F370" i="10"/>
  <c r="G370" i="10"/>
  <c r="H370" i="10"/>
  <c r="E362" i="10"/>
  <c r="F362" i="10"/>
  <c r="G362" i="10"/>
  <c r="H362" i="10"/>
  <c r="E354" i="10"/>
  <c r="F354" i="10"/>
  <c r="G354" i="10"/>
  <c r="H354" i="10"/>
  <c r="E206" i="10"/>
  <c r="F206" i="10"/>
  <c r="G206" i="10"/>
  <c r="H206" i="10"/>
  <c r="H198" i="10"/>
  <c r="E190" i="10"/>
  <c r="F190" i="10"/>
  <c r="G190" i="10"/>
  <c r="H190" i="10"/>
  <c r="E174" i="10"/>
  <c r="F174" i="10"/>
  <c r="G174" i="10"/>
  <c r="H174" i="10"/>
  <c r="E158" i="10"/>
  <c r="F158" i="10"/>
  <c r="G158" i="10"/>
  <c r="H158" i="10"/>
  <c r="E150" i="10"/>
  <c r="F150" i="10"/>
  <c r="G150" i="10"/>
  <c r="H150" i="10"/>
  <c r="E142" i="10"/>
  <c r="F142" i="10"/>
  <c r="G142" i="10"/>
  <c r="H142" i="10"/>
  <c r="E134" i="10"/>
  <c r="F134" i="10"/>
  <c r="G134" i="10"/>
  <c r="H134" i="10"/>
  <c r="E126" i="10"/>
  <c r="F126" i="10"/>
  <c r="G126" i="10"/>
  <c r="H126" i="10"/>
  <c r="E118" i="10"/>
  <c r="F118" i="10"/>
  <c r="G118" i="10"/>
  <c r="H118" i="10"/>
  <c r="E110" i="10"/>
  <c r="F110" i="10"/>
  <c r="G110" i="10"/>
  <c r="H110" i="10"/>
  <c r="E102" i="10"/>
  <c r="F102" i="10"/>
  <c r="G102" i="10"/>
  <c r="H102" i="10"/>
  <c r="E94" i="10"/>
  <c r="F94" i="10"/>
  <c r="G94" i="10"/>
  <c r="H917" i="10" l="1"/>
  <c r="G18" i="12"/>
  <c r="D71" i="12"/>
  <c r="D93" i="12"/>
  <c r="D94" i="12"/>
  <c r="D95" i="12"/>
  <c r="D96" i="12"/>
  <c r="D97" i="12"/>
  <c r="D98" i="12"/>
  <c r="D92" i="12"/>
  <c r="E91" i="12"/>
  <c r="F91" i="12"/>
  <c r="G91" i="12"/>
  <c r="H91" i="12"/>
  <c r="I91" i="12"/>
  <c r="I83" i="12"/>
  <c r="E83" i="12"/>
  <c r="F83" i="12"/>
  <c r="G83" i="12"/>
  <c r="H83" i="12"/>
  <c r="D85" i="12"/>
  <c r="D86" i="12"/>
  <c r="D87" i="12"/>
  <c r="D88" i="12"/>
  <c r="D89" i="12"/>
  <c r="D90" i="12"/>
  <c r="D84" i="12"/>
  <c r="E75" i="12"/>
  <c r="F75" i="12"/>
  <c r="G75" i="12"/>
  <c r="H75" i="12"/>
  <c r="I75" i="12"/>
  <c r="D77" i="12"/>
  <c r="D78" i="12"/>
  <c r="D79" i="12"/>
  <c r="D80" i="12"/>
  <c r="D81" i="12"/>
  <c r="D82" i="12"/>
  <c r="D76" i="12"/>
  <c r="D74" i="12"/>
  <c r="D550" i="10"/>
  <c r="D75" i="12" l="1"/>
  <c r="D83" i="12"/>
  <c r="D91" i="12"/>
  <c r="G978" i="10" l="1"/>
  <c r="G462" i="10"/>
  <c r="H462" i="10"/>
  <c r="G463" i="10"/>
  <c r="H463" i="10"/>
  <c r="G464" i="10"/>
  <c r="H464" i="10"/>
  <c r="G465" i="10"/>
  <c r="H465" i="10"/>
  <c r="G466" i="10"/>
  <c r="H466" i="10"/>
  <c r="G467" i="10"/>
  <c r="H467" i="10"/>
  <c r="H461" i="10"/>
  <c r="G461" i="10"/>
  <c r="D178" i="10"/>
  <c r="D162" i="10"/>
  <c r="D163" i="10"/>
  <c r="D164" i="10"/>
  <c r="D165" i="10"/>
  <c r="D161" i="10"/>
  <c r="E90" i="10"/>
  <c r="D98" i="10" l="1"/>
  <c r="H460" i="10"/>
  <c r="D830" i="10" l="1"/>
  <c r="D831" i="10"/>
  <c r="D832" i="10"/>
  <c r="D833" i="10"/>
  <c r="D834" i="10"/>
  <c r="D829" i="10"/>
  <c r="D828" i="10"/>
  <c r="D837" i="10"/>
  <c r="D838" i="10"/>
  <c r="D839" i="10"/>
  <c r="D840" i="10"/>
  <c r="D841" i="10"/>
  <c r="D842" i="10"/>
  <c r="D836" i="10"/>
  <c r="D861" i="10"/>
  <c r="D862" i="10"/>
  <c r="D863" i="10"/>
  <c r="D864" i="10"/>
  <c r="D865" i="10"/>
  <c r="D866" i="10"/>
  <c r="D869" i="10"/>
  <c r="D870" i="10"/>
  <c r="D871" i="10"/>
  <c r="D872" i="10"/>
  <c r="D873" i="10"/>
  <c r="D874" i="10"/>
  <c r="D868" i="10"/>
  <c r="D877" i="10"/>
  <c r="D878" i="10"/>
  <c r="D879" i="10"/>
  <c r="D880" i="10"/>
  <c r="D881" i="10"/>
  <c r="D882" i="10"/>
  <c r="D876" i="10"/>
  <c r="D885" i="10"/>
  <c r="D886" i="10"/>
  <c r="D887" i="10"/>
  <c r="D888" i="10"/>
  <c r="D889" i="10"/>
  <c r="D890" i="10"/>
  <c r="D884" i="10"/>
  <c r="D893" i="10"/>
  <c r="D894" i="10"/>
  <c r="D895" i="10"/>
  <c r="D896" i="10"/>
  <c r="D897" i="10"/>
  <c r="D898" i="10"/>
  <c r="D892" i="10"/>
  <c r="D901" i="10"/>
  <c r="D902" i="10"/>
  <c r="D903" i="10"/>
  <c r="D904" i="10"/>
  <c r="D905" i="10"/>
  <c r="D906" i="10"/>
  <c r="D900" i="10"/>
  <c r="H899" i="10"/>
  <c r="H891" i="10"/>
  <c r="H883" i="10"/>
  <c r="D835" i="10" l="1"/>
  <c r="E899" i="10"/>
  <c r="F899" i="10"/>
  <c r="G899" i="10"/>
  <c r="E891" i="10"/>
  <c r="F891" i="10"/>
  <c r="G891" i="10"/>
  <c r="E883" i="10"/>
  <c r="F883" i="10"/>
  <c r="G883" i="10"/>
  <c r="D899" i="10" l="1"/>
  <c r="D891" i="10"/>
  <c r="D883" i="10"/>
  <c r="J812" i="10"/>
  <c r="J1220" i="10" s="1"/>
  <c r="J811" i="10"/>
  <c r="J1219" i="10" s="1"/>
  <c r="H801" i="10" l="1"/>
  <c r="H567" i="10"/>
  <c r="D571" i="10"/>
  <c r="J1221" i="10"/>
  <c r="J1217" i="10" s="1"/>
  <c r="J607" i="10"/>
  <c r="J615" i="10"/>
  <c r="J599" i="10" l="1"/>
  <c r="J809" i="10"/>
  <c r="H560" i="10"/>
  <c r="D625" i="10"/>
  <c r="D626" i="10"/>
  <c r="D627" i="10"/>
  <c r="D628" i="10"/>
  <c r="D629" i="10"/>
  <c r="D630" i="10"/>
  <c r="D624" i="10"/>
  <c r="H623" i="10"/>
  <c r="D617" i="10"/>
  <c r="D618" i="10"/>
  <c r="D619" i="10"/>
  <c r="D620" i="10"/>
  <c r="D621" i="10"/>
  <c r="D622" i="10"/>
  <c r="D616" i="10"/>
  <c r="H615" i="10"/>
  <c r="D609" i="10"/>
  <c r="D610" i="10"/>
  <c r="D611" i="10"/>
  <c r="D612" i="10"/>
  <c r="D613" i="10"/>
  <c r="D614" i="10"/>
  <c r="D608" i="10"/>
  <c r="H607" i="10"/>
  <c r="G607" i="10"/>
  <c r="H599" i="10"/>
  <c r="D480" i="10"/>
  <c r="D481" i="10"/>
  <c r="D482" i="10"/>
  <c r="D483" i="10"/>
  <c r="D479" i="10"/>
  <c r="D250" i="10"/>
  <c r="D251" i="10"/>
  <c r="D252" i="10"/>
  <c r="D253" i="10"/>
  <c r="D254" i="10"/>
  <c r="D255" i="10"/>
  <c r="D249" i="10"/>
  <c r="D357" i="10"/>
  <c r="D358" i="10"/>
  <c r="D359" i="10"/>
  <c r="D360" i="10"/>
  <c r="D361" i="10"/>
  <c r="D356" i="10"/>
  <c r="D365" i="10"/>
  <c r="D366" i="10"/>
  <c r="D367" i="10"/>
  <c r="D368" i="10"/>
  <c r="D369" i="10"/>
  <c r="D364" i="10"/>
  <c r="D372" i="10"/>
  <c r="D373" i="10"/>
  <c r="D374" i="10"/>
  <c r="D375" i="10"/>
  <c r="D376" i="10"/>
  <c r="D377" i="10"/>
  <c r="D371" i="10"/>
  <c r="D381" i="10"/>
  <c r="D382" i="10"/>
  <c r="D383" i="10"/>
  <c r="D384" i="10"/>
  <c r="D385" i="10"/>
  <c r="D380" i="10"/>
  <c r="E405" i="10"/>
  <c r="F406" i="10"/>
  <c r="D404" i="10"/>
  <c r="D370" i="10" l="1"/>
  <c r="D248" i="10"/>
  <c r="E389" i="10"/>
  <c r="D623" i="10"/>
  <c r="H827" i="10"/>
  <c r="D856" i="10"/>
  <c r="D857" i="10"/>
  <c r="D858" i="10"/>
  <c r="D855" i="10"/>
  <c r="H851" i="10"/>
  <c r="H859" i="10"/>
  <c r="D848" i="10"/>
  <c r="D849" i="10"/>
  <c r="D850" i="10"/>
  <c r="D847" i="10"/>
  <c r="H843" i="10"/>
  <c r="H835" i="10"/>
  <c r="H796" i="10"/>
  <c r="H795" i="10"/>
  <c r="H794" i="10"/>
  <c r="G794" i="10"/>
  <c r="D806" i="10"/>
  <c r="D807" i="10"/>
  <c r="D808" i="10"/>
  <c r="D804" i="10"/>
  <c r="D709" i="10"/>
  <c r="D710" i="10"/>
  <c r="D711" i="10"/>
  <c r="D708" i="10"/>
  <c r="H704" i="10"/>
  <c r="D716" i="10"/>
  <c r="H720" i="10"/>
  <c r="D733" i="10"/>
  <c r="D734" i="10"/>
  <c r="D735" i="10"/>
  <c r="D732" i="10"/>
  <c r="H728" i="10"/>
  <c r="D741" i="10"/>
  <c r="D742" i="10"/>
  <c r="D743" i="10"/>
  <c r="D740" i="10"/>
  <c r="H736" i="10"/>
  <c r="D764" i="10"/>
  <c r="D765" i="10"/>
  <c r="D766" i="10"/>
  <c r="D767" i="10"/>
  <c r="D763" i="10"/>
  <c r="H760" i="10"/>
  <c r="D717" i="10"/>
  <c r="D718" i="10"/>
  <c r="D719" i="10"/>
  <c r="D715" i="10"/>
  <c r="H712" i="10"/>
  <c r="D572" i="10"/>
  <c r="D573" i="10"/>
  <c r="D574" i="10"/>
  <c r="H407" i="10"/>
  <c r="H391" i="10" s="1"/>
  <c r="D397" i="10"/>
  <c r="D398" i="10"/>
  <c r="D399" i="10"/>
  <c r="D400" i="10"/>
  <c r="D401" i="10"/>
  <c r="D402" i="10"/>
  <c r="D396" i="10"/>
  <c r="H395" i="10"/>
  <c r="H435" i="10"/>
  <c r="F419" i="10"/>
  <c r="G419" i="10"/>
  <c r="H419" i="10"/>
  <c r="E419" i="10"/>
  <c r="F411" i="10"/>
  <c r="G411" i="10"/>
  <c r="H411" i="10"/>
  <c r="E411" i="10"/>
  <c r="D412" i="10"/>
  <c r="E410" i="10"/>
  <c r="D413" i="10"/>
  <c r="D414" i="10"/>
  <c r="D415" i="10"/>
  <c r="D416" i="10"/>
  <c r="D417" i="10"/>
  <c r="D418" i="10"/>
  <c r="D420" i="10"/>
  <c r="D421" i="10"/>
  <c r="D422" i="10"/>
  <c r="D423" i="10"/>
  <c r="D424" i="10"/>
  <c r="D425" i="10"/>
  <c r="D426" i="10"/>
  <c r="D428" i="10"/>
  <c r="D429" i="10"/>
  <c r="D430" i="10"/>
  <c r="D449" i="10"/>
  <c r="D450" i="10"/>
  <c r="D448" i="10"/>
  <c r="H443" i="10"/>
  <c r="G349" i="10"/>
  <c r="H349" i="10"/>
  <c r="G350" i="10"/>
  <c r="H350" i="10"/>
  <c r="G351" i="10"/>
  <c r="H351" i="10"/>
  <c r="G352" i="10"/>
  <c r="H352" i="10"/>
  <c r="G353" i="10"/>
  <c r="H353" i="10"/>
  <c r="H348" i="10"/>
  <c r="H553" i="10" l="1"/>
  <c r="H813" i="10"/>
  <c r="D411" i="10"/>
  <c r="D419" i="10"/>
  <c r="H811" i="10"/>
  <c r="D427" i="10"/>
  <c r="D821" i="10"/>
  <c r="H820" i="10"/>
  <c r="H793" i="10"/>
  <c r="H812" i="10"/>
  <c r="H347" i="10"/>
  <c r="G284" i="10"/>
  <c r="H284" i="10"/>
  <c r="H283" i="10"/>
  <c r="D292" i="10"/>
  <c r="D293" i="10"/>
  <c r="D294" i="10"/>
  <c r="D295" i="10"/>
  <c r="D296" i="10"/>
  <c r="D291" i="10"/>
  <c r="H289" i="10"/>
  <c r="D300" i="10"/>
  <c r="D301" i="10"/>
  <c r="D302" i="10"/>
  <c r="D303" i="10"/>
  <c r="D304" i="10"/>
  <c r="D299" i="10"/>
  <c r="H297" i="10"/>
  <c r="D307" i="10"/>
  <c r="D311" i="10"/>
  <c r="D308" i="10"/>
  <c r="D309" i="10"/>
  <c r="D310" i="10"/>
  <c r="D312" i="10"/>
  <c r="H305" i="10"/>
  <c r="D324" i="10"/>
  <c r="H321" i="10"/>
  <c r="D316" i="10"/>
  <c r="D317" i="10"/>
  <c r="D318" i="10"/>
  <c r="D319" i="10"/>
  <c r="D320" i="10"/>
  <c r="D315" i="10"/>
  <c r="H313" i="10"/>
  <c r="H235" i="10"/>
  <c r="H238" i="10"/>
  <c r="H239" i="10"/>
  <c r="H234" i="10"/>
  <c r="G234" i="10"/>
  <c r="D269" i="10"/>
  <c r="D271" i="10"/>
  <c r="D268" i="10"/>
  <c r="H264" i="10"/>
  <c r="D261" i="10"/>
  <c r="D262" i="10"/>
  <c r="D263" i="10"/>
  <c r="D260" i="10"/>
  <c r="H256" i="10"/>
  <c r="H248" i="10"/>
  <c r="D211" i="10"/>
  <c r="D212" i="10"/>
  <c r="D213" i="10"/>
  <c r="D210" i="10"/>
  <c r="E77" i="10"/>
  <c r="F77" i="10"/>
  <c r="G77" i="10"/>
  <c r="H77" i="10"/>
  <c r="E42" i="10"/>
  <c r="F42" i="10"/>
  <c r="G42" i="10"/>
  <c r="H42" i="10"/>
  <c r="D179" i="10"/>
  <c r="D180" i="10"/>
  <c r="D181" i="10"/>
  <c r="D177" i="10"/>
  <c r="H89" i="10"/>
  <c r="H91" i="10"/>
  <c r="H92" i="10"/>
  <c r="H93" i="10"/>
  <c r="H88" i="10"/>
  <c r="D152" i="10"/>
  <c r="D153" i="10"/>
  <c r="D107" i="10"/>
  <c r="D108" i="10"/>
  <c r="D109" i="10"/>
  <c r="D106" i="10"/>
  <c r="D115" i="10"/>
  <c r="D116" i="10"/>
  <c r="D117" i="10"/>
  <c r="D123" i="10"/>
  <c r="D124" i="10"/>
  <c r="D125" i="10"/>
  <c r="D122" i="10"/>
  <c r="D131" i="10"/>
  <c r="D132" i="10"/>
  <c r="D133" i="10"/>
  <c r="D130" i="10"/>
  <c r="D139" i="10"/>
  <c r="D140" i="10"/>
  <c r="D141" i="10"/>
  <c r="D138" i="10"/>
  <c r="D147" i="10"/>
  <c r="D148" i="10"/>
  <c r="D149" i="10"/>
  <c r="D146" i="10"/>
  <c r="D99" i="10"/>
  <c r="D100" i="10"/>
  <c r="D101" i="10"/>
  <c r="G50" i="10"/>
  <c r="H50" i="10"/>
  <c r="G51" i="10"/>
  <c r="G52" i="10"/>
  <c r="H52" i="10"/>
  <c r="D66" i="10"/>
  <c r="D67" i="10"/>
  <c r="D68" i="10"/>
  <c r="D65" i="10"/>
  <c r="E49" i="10"/>
  <c r="E50" i="10"/>
  <c r="E51" i="10"/>
  <c r="E52" i="10"/>
  <c r="D31" i="10"/>
  <c r="D32" i="10"/>
  <c r="D33" i="10"/>
  <c r="D30" i="10"/>
  <c r="D23" i="10"/>
  <c r="D24" i="10"/>
  <c r="D25" i="10"/>
  <c r="D22" i="10"/>
  <c r="H45" i="10" l="1"/>
  <c r="H1047" i="10"/>
  <c r="H809" i="10"/>
  <c r="H232" i="10"/>
  <c r="H87" i="10"/>
  <c r="H1221" i="10"/>
  <c r="H282" i="10"/>
  <c r="G406" i="10"/>
  <c r="H406" i="10"/>
  <c r="H390" i="10" s="1"/>
  <c r="H552" i="10" s="1"/>
  <c r="H1220" i="10" s="1"/>
  <c r="E407" i="10"/>
  <c r="F407" i="10"/>
  <c r="G407" i="10"/>
  <c r="E408" i="10"/>
  <c r="F408" i="10"/>
  <c r="G408" i="10"/>
  <c r="H392" i="10"/>
  <c r="H554" i="10" s="1"/>
  <c r="E409" i="10"/>
  <c r="F409" i="10"/>
  <c r="G409" i="10"/>
  <c r="H393" i="10"/>
  <c r="F410" i="10"/>
  <c r="G410" i="10"/>
  <c r="H394" i="10"/>
  <c r="H556" i="10" s="1"/>
  <c r="H1224" i="10" s="1"/>
  <c r="F405" i="10"/>
  <c r="G405" i="10"/>
  <c r="H405" i="10"/>
  <c r="H389" i="10" s="1"/>
  <c r="H551" i="10" s="1"/>
  <c r="H1219" i="10" s="1"/>
  <c r="H1222" i="10" l="1"/>
  <c r="L554" i="10"/>
  <c r="H555" i="10"/>
  <c r="H1223" i="10" s="1"/>
  <c r="D405" i="10"/>
  <c r="E391" i="10"/>
  <c r="D407" i="10"/>
  <c r="D406" i="10"/>
  <c r="D410" i="10"/>
  <c r="D409" i="10"/>
  <c r="D408" i="10"/>
  <c r="E403" i="10"/>
  <c r="H403" i="10"/>
  <c r="H388" i="10"/>
  <c r="G108" i="8"/>
  <c r="G109" i="8"/>
  <c r="G106" i="8"/>
  <c r="E97" i="8"/>
  <c r="H1217" i="10" l="1"/>
  <c r="G98" i="8"/>
  <c r="D106" i="8"/>
  <c r="H549" i="10"/>
  <c r="D403" i="10"/>
  <c r="G438" i="8"/>
  <c r="G430" i="8"/>
  <c r="G422" i="8"/>
  <c r="D445" i="8"/>
  <c r="D444" i="8"/>
  <c r="D442" i="8"/>
  <c r="D441" i="8"/>
  <c r="D440" i="8"/>
  <c r="D439" i="8"/>
  <c r="D437" i="8"/>
  <c r="D436" i="8"/>
  <c r="D434" i="8"/>
  <c r="D433" i="8"/>
  <c r="D432" i="8"/>
  <c r="D431" i="8"/>
  <c r="D429" i="8"/>
  <c r="D427" i="8"/>
  <c r="D426" i="8"/>
  <c r="D425" i="8"/>
  <c r="D424" i="8"/>
  <c r="D423" i="8"/>
  <c r="L419" i="8"/>
  <c r="L420" i="8"/>
  <c r="L421" i="8"/>
  <c r="L418" i="8"/>
  <c r="D430" i="8" l="1"/>
  <c r="D422" i="8"/>
  <c r="D438" i="8"/>
  <c r="L107" i="8"/>
  <c r="L108" i="8"/>
  <c r="L109" i="8"/>
  <c r="L106" i="8"/>
  <c r="D157" i="8"/>
  <c r="D156" i="8"/>
  <c r="D155" i="8"/>
  <c r="D153" i="8"/>
  <c r="D152" i="8"/>
  <c r="D151" i="8"/>
  <c r="D149" i="8"/>
  <c r="D148" i="8"/>
  <c r="D146" i="8"/>
  <c r="D145" i="8"/>
  <c r="D144" i="8"/>
  <c r="D143" i="8"/>
  <c r="D141" i="8"/>
  <c r="D140" i="8"/>
  <c r="D138" i="8"/>
  <c r="D137" i="8"/>
  <c r="D136" i="8"/>
  <c r="D135" i="8"/>
  <c r="D133" i="8"/>
  <c r="D132" i="8"/>
  <c r="D130" i="8"/>
  <c r="D129" i="8"/>
  <c r="D128" i="8"/>
  <c r="D127" i="8"/>
  <c r="D125" i="8"/>
  <c r="D124" i="8"/>
  <c r="D122" i="8"/>
  <c r="D121" i="8"/>
  <c r="D120" i="8"/>
  <c r="D119" i="8"/>
  <c r="D117" i="8"/>
  <c r="D116" i="8"/>
  <c r="D114" i="8"/>
  <c r="D113" i="8"/>
  <c r="D112" i="8"/>
  <c r="D111" i="8"/>
  <c r="D118" i="8" l="1"/>
  <c r="D134" i="8"/>
  <c r="D150" i="8"/>
  <c r="D110" i="8"/>
  <c r="D126" i="8"/>
  <c r="D142" i="8"/>
  <c r="D145" i="10"/>
  <c r="D144" i="10"/>
  <c r="D143" i="10"/>
  <c r="D137" i="10"/>
  <c r="D136" i="10"/>
  <c r="D135" i="10"/>
  <c r="D129" i="10"/>
  <c r="D128" i="10"/>
  <c r="D127" i="10"/>
  <c r="D121" i="10"/>
  <c r="D120" i="10"/>
  <c r="D119" i="10"/>
  <c r="D113" i="10"/>
  <c r="D112" i="10"/>
  <c r="D111" i="10"/>
  <c r="D105" i="10"/>
  <c r="D104" i="10"/>
  <c r="D103" i="10"/>
  <c r="D102" i="10" l="1"/>
  <c r="D118" i="10"/>
  <c r="D134" i="10"/>
  <c r="D110" i="10"/>
  <c r="D126" i="10"/>
  <c r="D142" i="10"/>
  <c r="L157" i="12" l="1"/>
  <c r="L151" i="12"/>
  <c r="L152" i="12"/>
  <c r="L153" i="12"/>
  <c r="L155" i="12"/>
  <c r="L156" i="12"/>
  <c r="L150" i="12"/>
  <c r="L141" i="12"/>
  <c r="L149" i="12" l="1"/>
  <c r="D129" i="12"/>
  <c r="D128" i="12"/>
  <c r="D127" i="12"/>
  <c r="D126" i="12"/>
  <c r="D775" i="10" l="1"/>
  <c r="D774" i="10"/>
  <c r="D773" i="10"/>
  <c r="D772" i="10"/>
  <c r="D771" i="10"/>
  <c r="D770" i="10"/>
  <c r="D769" i="10"/>
  <c r="G768" i="10"/>
  <c r="F768" i="10"/>
  <c r="E768" i="10"/>
  <c r="E152" i="11"/>
  <c r="F152" i="11"/>
  <c r="G152" i="11"/>
  <c r="H152" i="11"/>
  <c r="I152" i="11"/>
  <c r="E153" i="11"/>
  <c r="F153" i="11"/>
  <c r="G153" i="11"/>
  <c r="H153" i="11"/>
  <c r="I153" i="11"/>
  <c r="F151" i="11"/>
  <c r="G151" i="11"/>
  <c r="H151" i="11"/>
  <c r="I151" i="11"/>
  <c r="E151" i="11"/>
  <c r="D229" i="11"/>
  <c r="D228" i="11"/>
  <c r="D227" i="11"/>
  <c r="D226" i="11"/>
  <c r="D225" i="11"/>
  <c r="D224" i="11"/>
  <c r="D223" i="11"/>
  <c r="I222" i="11"/>
  <c r="H222" i="11"/>
  <c r="G222" i="11"/>
  <c r="F222" i="11"/>
  <c r="E222" i="11"/>
  <c r="E150" i="11" l="1"/>
  <c r="D768" i="10"/>
  <c r="D222" i="11"/>
  <c r="E1098" i="10"/>
  <c r="D1208" i="10"/>
  <c r="D1207" i="10"/>
  <c r="D1206" i="10"/>
  <c r="D1205" i="10"/>
  <c r="D1204" i="10"/>
  <c r="D1203" i="10"/>
  <c r="D1202" i="10"/>
  <c r="G1201" i="10"/>
  <c r="F1201" i="10"/>
  <c r="E1201" i="10"/>
  <c r="D1200" i="10"/>
  <c r="D1199" i="10"/>
  <c r="D1198" i="10"/>
  <c r="D1197" i="10"/>
  <c r="D1196" i="10"/>
  <c r="D1195" i="10"/>
  <c r="D1194" i="10"/>
  <c r="G1193" i="10"/>
  <c r="F1193" i="10"/>
  <c r="E1193" i="10"/>
  <c r="D1192" i="10"/>
  <c r="D1191" i="10"/>
  <c r="D1190" i="10"/>
  <c r="D1189" i="10"/>
  <c r="D1188" i="10"/>
  <c r="D1187" i="10"/>
  <c r="D1186" i="10"/>
  <c r="G1185" i="10"/>
  <c r="F1185" i="10"/>
  <c r="E1185" i="10"/>
  <c r="D1184" i="10"/>
  <c r="D1183" i="10"/>
  <c r="D1182" i="10"/>
  <c r="D1181" i="10"/>
  <c r="D1180" i="10"/>
  <c r="D1179" i="10"/>
  <c r="D1178" i="10"/>
  <c r="G1177" i="10"/>
  <c r="F1177" i="10"/>
  <c r="E1177" i="10"/>
  <c r="D1176" i="10"/>
  <c r="D1175" i="10"/>
  <c r="D1174" i="10"/>
  <c r="D1173" i="10"/>
  <c r="D1172" i="10"/>
  <c r="D1171" i="10"/>
  <c r="D1170" i="10"/>
  <c r="G1169" i="10"/>
  <c r="F1169" i="10"/>
  <c r="E1169" i="10"/>
  <c r="D1168" i="10"/>
  <c r="D1167" i="10"/>
  <c r="D1166" i="10"/>
  <c r="D1165" i="10"/>
  <c r="D1164" i="10"/>
  <c r="D1163" i="10"/>
  <c r="D1162" i="10"/>
  <c r="G1161" i="10"/>
  <c r="F1161" i="10"/>
  <c r="E1161" i="10"/>
  <c r="D1160" i="10"/>
  <c r="D1159" i="10"/>
  <c r="D1158" i="10"/>
  <c r="D1157" i="10"/>
  <c r="D1156" i="10"/>
  <c r="D1155" i="10"/>
  <c r="D1154" i="10"/>
  <c r="G1153" i="10"/>
  <c r="F1153" i="10"/>
  <c r="E1153" i="10"/>
  <c r="D1152" i="10"/>
  <c r="D1151" i="10"/>
  <c r="D1150" i="10"/>
  <c r="D1149" i="10"/>
  <c r="D1148" i="10"/>
  <c r="D1147" i="10"/>
  <c r="D1146" i="10"/>
  <c r="G1145" i="10"/>
  <c r="F1145" i="10"/>
  <c r="E1145" i="10"/>
  <c r="D1144" i="10"/>
  <c r="D1143" i="10"/>
  <c r="D1142" i="10"/>
  <c r="D1141" i="10"/>
  <c r="D1140" i="10"/>
  <c r="D1139" i="10"/>
  <c r="D1138" i="10"/>
  <c r="G1137" i="10"/>
  <c r="F1137" i="10"/>
  <c r="E1137" i="10"/>
  <c r="D1136" i="10"/>
  <c r="D1135" i="10"/>
  <c r="D1134" i="10"/>
  <c r="D1133" i="10"/>
  <c r="D1132" i="10"/>
  <c r="D1131" i="10"/>
  <c r="D1130" i="10"/>
  <c r="G1129" i="10"/>
  <c r="F1129" i="10"/>
  <c r="E1129" i="10"/>
  <c r="D1128" i="10"/>
  <c r="D1127" i="10"/>
  <c r="D1126" i="10"/>
  <c r="D1125" i="10"/>
  <c r="D1124" i="10"/>
  <c r="D1123" i="10"/>
  <c r="D1122" i="10"/>
  <c r="G1121" i="10"/>
  <c r="F1121" i="10"/>
  <c r="E1121" i="10"/>
  <c r="D1120" i="10"/>
  <c r="D1119" i="10"/>
  <c r="D1118" i="10"/>
  <c r="D1117" i="10"/>
  <c r="D1116" i="10"/>
  <c r="D1115" i="10"/>
  <c r="D1114" i="10"/>
  <c r="G1113" i="10"/>
  <c r="F1113" i="10"/>
  <c r="E1113" i="10"/>
  <c r="D1112" i="10"/>
  <c r="D1111" i="10"/>
  <c r="D1110" i="10"/>
  <c r="D1109" i="10"/>
  <c r="D1108" i="10"/>
  <c r="D1107" i="10"/>
  <c r="D1106" i="10"/>
  <c r="G1105" i="10"/>
  <c r="F1105" i="10"/>
  <c r="E1105" i="10"/>
  <c r="E1104" i="10"/>
  <c r="E1103" i="10"/>
  <c r="E1101" i="10"/>
  <c r="E1100" i="10"/>
  <c r="E1099" i="10"/>
  <c r="E959" i="10"/>
  <c r="F959" i="10"/>
  <c r="G959" i="10"/>
  <c r="E960" i="10"/>
  <c r="F960" i="10"/>
  <c r="G960" i="10"/>
  <c r="E961" i="10"/>
  <c r="F961" i="10"/>
  <c r="G961" i="10"/>
  <c r="E962" i="10"/>
  <c r="E1052" i="10" s="1"/>
  <c r="F962" i="10"/>
  <c r="G962" i="10"/>
  <c r="E963" i="10"/>
  <c r="F963" i="10"/>
  <c r="G963" i="10"/>
  <c r="E964" i="10"/>
  <c r="F964" i="10"/>
  <c r="G964" i="10"/>
  <c r="F958" i="10"/>
  <c r="G958" i="10"/>
  <c r="E958" i="10"/>
  <c r="F760" i="10"/>
  <c r="D762" i="10"/>
  <c r="D761" i="10"/>
  <c r="G760" i="10"/>
  <c r="E760" i="10"/>
  <c r="D1161" i="10" l="1"/>
  <c r="D1129" i="10"/>
  <c r="G1097" i="10"/>
  <c r="F1097" i="10"/>
  <c r="D1100" i="10"/>
  <c r="D1102" i="10"/>
  <c r="D1193" i="10"/>
  <c r="D1098" i="10"/>
  <c r="D1145" i="10"/>
  <c r="D1153" i="10"/>
  <c r="D1113" i="10"/>
  <c r="D1121" i="10"/>
  <c r="D1177" i="10"/>
  <c r="D1185" i="10"/>
  <c r="D1104" i="10"/>
  <c r="D760" i="10"/>
  <c r="E1097" i="10"/>
  <c r="D1099" i="10"/>
  <c r="D1101" i="10"/>
  <c r="D1103" i="10"/>
  <c r="D1105" i="10"/>
  <c r="D1137" i="10"/>
  <c r="D1169" i="10"/>
  <c r="D1201" i="10"/>
  <c r="E601" i="10"/>
  <c r="F601" i="10"/>
  <c r="G601" i="10"/>
  <c r="E602" i="10"/>
  <c r="F602" i="10"/>
  <c r="G602" i="10"/>
  <c r="F603" i="10"/>
  <c r="G603" i="10"/>
  <c r="E604" i="10"/>
  <c r="F604" i="10"/>
  <c r="G604" i="10"/>
  <c r="E605" i="10"/>
  <c r="F605" i="10"/>
  <c r="G605" i="10"/>
  <c r="E606" i="10"/>
  <c r="F606" i="10"/>
  <c r="G606" i="10"/>
  <c r="F600" i="10"/>
  <c r="G600" i="10"/>
  <c r="E600" i="10"/>
  <c r="G623" i="10"/>
  <c r="F623" i="10"/>
  <c r="E623" i="10"/>
  <c r="G615" i="10"/>
  <c r="F615" i="10"/>
  <c r="E615" i="10"/>
  <c r="F607" i="10"/>
  <c r="E607" i="10"/>
  <c r="G599" i="10" l="1"/>
  <c r="D600" i="10"/>
  <c r="D605" i="10"/>
  <c r="D602" i="10"/>
  <c r="D606" i="10"/>
  <c r="D604" i="10"/>
  <c r="D603" i="10"/>
  <c r="D601" i="10"/>
  <c r="D1097" i="10"/>
  <c r="D607" i="10"/>
  <c r="E599" i="10"/>
  <c r="F599" i="10"/>
  <c r="D615" i="10"/>
  <c r="E462" i="10"/>
  <c r="F462" i="10"/>
  <c r="E463" i="10"/>
  <c r="F463" i="10"/>
  <c r="E464" i="10"/>
  <c r="F464" i="10"/>
  <c r="E465" i="10"/>
  <c r="F465" i="10"/>
  <c r="E466" i="10"/>
  <c r="F466" i="10"/>
  <c r="E467" i="10"/>
  <c r="F467" i="10"/>
  <c r="F461" i="10"/>
  <c r="E461" i="10"/>
  <c r="F390" i="10"/>
  <c r="G390" i="10"/>
  <c r="F391" i="10"/>
  <c r="G391" i="10"/>
  <c r="E392" i="10"/>
  <c r="F392" i="10"/>
  <c r="G392" i="10"/>
  <c r="E393" i="10"/>
  <c r="F393" i="10"/>
  <c r="G393" i="10"/>
  <c r="E394" i="10"/>
  <c r="F394" i="10"/>
  <c r="G394" i="10"/>
  <c r="F389" i="10"/>
  <c r="G389" i="10"/>
  <c r="E7" i="15"/>
  <c r="D23" i="19"/>
  <c r="E53" i="13"/>
  <c r="F53" i="13"/>
  <c r="G53" i="13"/>
  <c r="H53" i="13"/>
  <c r="I53" i="13"/>
  <c r="E54" i="13"/>
  <c r="F54" i="13"/>
  <c r="G54" i="13"/>
  <c r="H54" i="13"/>
  <c r="I54" i="13"/>
  <c r="E55" i="13"/>
  <c r="F55" i="13"/>
  <c r="G55" i="13"/>
  <c r="H55" i="13"/>
  <c r="I55" i="13"/>
  <c r="E56" i="13"/>
  <c r="F56" i="13"/>
  <c r="H56" i="13"/>
  <c r="I56" i="13"/>
  <c r="E57" i="13"/>
  <c r="F57" i="13"/>
  <c r="H57" i="13"/>
  <c r="I57" i="13"/>
  <c r="E58" i="13"/>
  <c r="F58" i="13"/>
  <c r="H58" i="13"/>
  <c r="I58" i="13"/>
  <c r="F52" i="13"/>
  <c r="G52" i="13"/>
  <c r="H52" i="13"/>
  <c r="I52" i="13"/>
  <c r="E52" i="13"/>
  <c r="D162" i="13"/>
  <c r="D161" i="13"/>
  <c r="D160" i="13"/>
  <c r="D159" i="13"/>
  <c r="D158" i="13"/>
  <c r="D157" i="13"/>
  <c r="D156" i="13"/>
  <c r="I155" i="13"/>
  <c r="H155" i="13"/>
  <c r="G155" i="13"/>
  <c r="F155" i="13"/>
  <c r="E155" i="13"/>
  <c r="D154" i="13"/>
  <c r="D153" i="13"/>
  <c r="D152" i="13"/>
  <c r="D151" i="13"/>
  <c r="D150" i="13"/>
  <c r="D149" i="13"/>
  <c r="D148" i="13"/>
  <c r="I147" i="13"/>
  <c r="H147" i="13"/>
  <c r="G147" i="13"/>
  <c r="F147" i="13"/>
  <c r="E147" i="13"/>
  <c r="D130" i="13"/>
  <c r="D129" i="13"/>
  <c r="D128" i="13"/>
  <c r="D127" i="13"/>
  <c r="D126" i="13"/>
  <c r="D125" i="13"/>
  <c r="D124" i="13"/>
  <c r="I123" i="13"/>
  <c r="H123" i="13"/>
  <c r="G123" i="13"/>
  <c r="F123" i="13"/>
  <c r="E123" i="13"/>
  <c r="D138" i="13"/>
  <c r="D137" i="13"/>
  <c r="D136" i="13"/>
  <c r="D135" i="13"/>
  <c r="D134" i="13"/>
  <c r="D133" i="13"/>
  <c r="D132" i="13"/>
  <c r="I131" i="13"/>
  <c r="H131" i="13"/>
  <c r="G131" i="13"/>
  <c r="F131" i="13"/>
  <c r="E131" i="13"/>
  <c r="D146" i="13"/>
  <c r="D145" i="13"/>
  <c r="D144" i="13"/>
  <c r="D143" i="13"/>
  <c r="D142" i="13"/>
  <c r="D141" i="13"/>
  <c r="D140" i="13"/>
  <c r="I139" i="13"/>
  <c r="H139" i="13"/>
  <c r="G139" i="13"/>
  <c r="F139" i="13"/>
  <c r="E139" i="13"/>
  <c r="D98" i="13"/>
  <c r="D97" i="13"/>
  <c r="D96" i="13"/>
  <c r="D95" i="13"/>
  <c r="D94" i="13"/>
  <c r="D93" i="13"/>
  <c r="D92" i="13"/>
  <c r="I91" i="13"/>
  <c r="H91" i="13"/>
  <c r="G91" i="13"/>
  <c r="F91" i="13"/>
  <c r="E91" i="13"/>
  <c r="D106" i="13"/>
  <c r="D105" i="13"/>
  <c r="D104" i="13"/>
  <c r="D103" i="13"/>
  <c r="D102" i="13"/>
  <c r="D101" i="13"/>
  <c r="D100" i="13"/>
  <c r="I99" i="13"/>
  <c r="H99" i="13"/>
  <c r="G99" i="13"/>
  <c r="F99" i="13"/>
  <c r="E99" i="13"/>
  <c r="D114" i="13"/>
  <c r="D113" i="13"/>
  <c r="D112" i="13"/>
  <c r="D111" i="13"/>
  <c r="D110" i="13"/>
  <c r="D109" i="13"/>
  <c r="D108" i="13"/>
  <c r="I107" i="13"/>
  <c r="H107" i="13"/>
  <c r="G107" i="13"/>
  <c r="F107" i="13"/>
  <c r="E107" i="13"/>
  <c r="D122" i="13"/>
  <c r="D121" i="13"/>
  <c r="D120" i="13"/>
  <c r="D119" i="13"/>
  <c r="D118" i="13"/>
  <c r="D117" i="13"/>
  <c r="D116" i="13"/>
  <c r="I115" i="13"/>
  <c r="H115" i="13"/>
  <c r="G115" i="13"/>
  <c r="F115" i="13"/>
  <c r="E115" i="13"/>
  <c r="D90" i="13"/>
  <c r="D89" i="13"/>
  <c r="D88" i="13"/>
  <c r="D87" i="13"/>
  <c r="D86" i="13"/>
  <c r="D85" i="13"/>
  <c r="D84" i="13"/>
  <c r="I83" i="13"/>
  <c r="H83" i="13"/>
  <c r="G83" i="13"/>
  <c r="F83" i="13"/>
  <c r="E83" i="13"/>
  <c r="D155" i="13" l="1"/>
  <c r="D391" i="10"/>
  <c r="D147" i="13"/>
  <c r="D139" i="13"/>
  <c r="D467" i="10"/>
  <c r="D466" i="10"/>
  <c r="D465" i="10"/>
  <c r="D464" i="10"/>
  <c r="D463" i="10"/>
  <c r="D599" i="10"/>
  <c r="D393" i="10"/>
  <c r="D394" i="10"/>
  <c r="D392" i="10"/>
  <c r="D123" i="13"/>
  <c r="D99" i="13"/>
  <c r="D115" i="13"/>
  <c r="D107" i="13"/>
  <c r="D131" i="13"/>
  <c r="D91" i="13"/>
  <c r="D83" i="13"/>
  <c r="D49" i="16"/>
  <c r="D48" i="16"/>
  <c r="E13" i="13"/>
  <c r="E165" i="13" s="1"/>
  <c r="F13" i="13"/>
  <c r="G13" i="13"/>
  <c r="G165" i="13" s="1"/>
  <c r="H13" i="13"/>
  <c r="I13" i="13"/>
  <c r="E14" i="13"/>
  <c r="F14" i="13"/>
  <c r="G14" i="13"/>
  <c r="G166" i="13" s="1"/>
  <c r="H14" i="13"/>
  <c r="I14" i="13"/>
  <c r="E15" i="13"/>
  <c r="F15" i="13"/>
  <c r="H15" i="13"/>
  <c r="I15" i="13"/>
  <c r="E16" i="13"/>
  <c r="F16" i="13"/>
  <c r="G16" i="13"/>
  <c r="G168" i="13" s="1"/>
  <c r="H16" i="13"/>
  <c r="I16" i="13"/>
  <c r="E17" i="13"/>
  <c r="F17" i="13"/>
  <c r="G169" i="13"/>
  <c r="H17" i="13"/>
  <c r="I17" i="13"/>
  <c r="E18" i="13"/>
  <c r="F18" i="13"/>
  <c r="G170" i="13"/>
  <c r="H18" i="13"/>
  <c r="I18" i="13"/>
  <c r="F12" i="13"/>
  <c r="G12" i="13"/>
  <c r="H12" i="13"/>
  <c r="I12" i="13"/>
  <c r="E12" i="13"/>
  <c r="D34" i="13"/>
  <c r="D33" i="13"/>
  <c r="D32" i="13"/>
  <c r="D31" i="13"/>
  <c r="D30" i="13"/>
  <c r="D29" i="13"/>
  <c r="D28" i="13"/>
  <c r="I27" i="13"/>
  <c r="H27" i="13"/>
  <c r="G27" i="13"/>
  <c r="F27" i="13"/>
  <c r="E27" i="13"/>
  <c r="D53" i="16" l="1"/>
  <c r="D15" i="13"/>
  <c r="G167" i="13"/>
  <c r="D27" i="13"/>
  <c r="D82" i="11"/>
  <c r="D81" i="11"/>
  <c r="D80" i="11"/>
  <c r="D79" i="11"/>
  <c r="D78" i="11"/>
  <c r="D77" i="11"/>
  <c r="D76" i="11"/>
  <c r="I75" i="11"/>
  <c r="H75" i="11"/>
  <c r="G75" i="11"/>
  <c r="F75" i="11"/>
  <c r="E75" i="11"/>
  <c r="D74" i="11"/>
  <c r="D73" i="11"/>
  <c r="D72" i="11"/>
  <c r="D71" i="11"/>
  <c r="D70" i="11"/>
  <c r="D69" i="11"/>
  <c r="D68" i="11"/>
  <c r="I67" i="11"/>
  <c r="H67" i="11"/>
  <c r="G67" i="11"/>
  <c r="F67" i="11"/>
  <c r="E67" i="11"/>
  <c r="D66" i="11"/>
  <c r="D65" i="11"/>
  <c r="D64" i="11"/>
  <c r="D63" i="11"/>
  <c r="D62" i="11"/>
  <c r="D61" i="11"/>
  <c r="D60" i="11"/>
  <c r="I59" i="11"/>
  <c r="H59" i="11"/>
  <c r="G59" i="11"/>
  <c r="F59" i="11"/>
  <c r="E59" i="11"/>
  <c r="I58" i="11"/>
  <c r="H58" i="11"/>
  <c r="G58" i="11"/>
  <c r="F58" i="11"/>
  <c r="E58" i="11"/>
  <c r="I57" i="11"/>
  <c r="H57" i="11"/>
  <c r="G57" i="11"/>
  <c r="F57" i="11"/>
  <c r="E57" i="11"/>
  <c r="I56" i="11"/>
  <c r="H56" i="11"/>
  <c r="G56" i="11"/>
  <c r="F56" i="11"/>
  <c r="E56" i="11"/>
  <c r="I55" i="11"/>
  <c r="H55" i="11"/>
  <c r="E55" i="11"/>
  <c r="I54" i="11"/>
  <c r="H54" i="11"/>
  <c r="G54" i="11"/>
  <c r="F54" i="11"/>
  <c r="E54" i="11"/>
  <c r="I53" i="11"/>
  <c r="H53" i="11"/>
  <c r="G53" i="11"/>
  <c r="F53" i="11"/>
  <c r="E53" i="11"/>
  <c r="I52" i="11"/>
  <c r="H52" i="11"/>
  <c r="G52" i="11"/>
  <c r="F52" i="11"/>
  <c r="E52" i="11"/>
  <c r="D25" i="19"/>
  <c r="C24" i="19"/>
  <c r="C22" i="19"/>
  <c r="C31" i="18"/>
  <c r="E795" i="10"/>
  <c r="F795" i="10"/>
  <c r="G795" i="10"/>
  <c r="F796" i="10"/>
  <c r="D796" i="10" s="1"/>
  <c r="F797" i="10"/>
  <c r="G797" i="10"/>
  <c r="E798" i="10"/>
  <c r="E814" i="10" s="1"/>
  <c r="F798" i="10"/>
  <c r="G798" i="10"/>
  <c r="E799" i="10"/>
  <c r="E815" i="10" s="1"/>
  <c r="F799" i="10"/>
  <c r="G799" i="10"/>
  <c r="E800" i="10"/>
  <c r="E816" i="10" s="1"/>
  <c r="F800" i="10"/>
  <c r="G800" i="10"/>
  <c r="F794" i="10"/>
  <c r="E794" i="10"/>
  <c r="D59" i="11" l="1"/>
  <c r="D67" i="11"/>
  <c r="D75" i="11"/>
  <c r="D55" i="11"/>
  <c r="D797" i="10"/>
  <c r="E51" i="11"/>
  <c r="I51" i="11"/>
  <c r="D53" i="11"/>
  <c r="G51" i="11"/>
  <c r="F51" i="11"/>
  <c r="H51" i="11"/>
  <c r="D52" i="11"/>
  <c r="G23" i="19"/>
  <c r="G163" i="13"/>
  <c r="D794" i="10"/>
  <c r="D799" i="10"/>
  <c r="D795" i="10"/>
  <c r="D800" i="10"/>
  <c r="D798" i="10"/>
  <c r="D54" i="11"/>
  <c r="D56" i="11"/>
  <c r="D57" i="11"/>
  <c r="D58" i="11"/>
  <c r="I75" i="13"/>
  <c r="H75" i="13"/>
  <c r="G75" i="13"/>
  <c r="F75" i="13"/>
  <c r="E75" i="13"/>
  <c r="D82" i="13"/>
  <c r="D81" i="13"/>
  <c r="D80" i="13"/>
  <c r="D79" i="13"/>
  <c r="D78" i="13"/>
  <c r="D77" i="13"/>
  <c r="D76" i="13"/>
  <c r="D74" i="13"/>
  <c r="D73" i="13"/>
  <c r="D72" i="13"/>
  <c r="D71" i="13"/>
  <c r="D70" i="13"/>
  <c r="D69" i="13"/>
  <c r="D68" i="13"/>
  <c r="I67" i="13"/>
  <c r="H67" i="13"/>
  <c r="G67" i="13"/>
  <c r="F67" i="13"/>
  <c r="E67" i="13"/>
  <c r="D66" i="13"/>
  <c r="D65" i="13"/>
  <c r="D64" i="13"/>
  <c r="D63" i="13"/>
  <c r="D62" i="13"/>
  <c r="D61" i="13"/>
  <c r="D60" i="13"/>
  <c r="I59" i="13"/>
  <c r="H59" i="13"/>
  <c r="G59" i="13"/>
  <c r="F59" i="13"/>
  <c r="E59" i="13"/>
  <c r="D58" i="13"/>
  <c r="D57" i="13"/>
  <c r="D56" i="13"/>
  <c r="D55" i="13"/>
  <c r="D54" i="13"/>
  <c r="D53" i="13"/>
  <c r="D52" i="13"/>
  <c r="I51" i="13"/>
  <c r="H51" i="13"/>
  <c r="G51" i="13"/>
  <c r="F51" i="13"/>
  <c r="E51" i="13"/>
  <c r="D51" i="11" l="1"/>
  <c r="D75" i="13"/>
  <c r="D67" i="13"/>
  <c r="D51" i="13"/>
  <c r="D59" i="13"/>
  <c r="E473" i="8"/>
  <c r="F473" i="8"/>
  <c r="G473" i="8"/>
  <c r="H473" i="8"/>
  <c r="I473" i="8"/>
  <c r="E474" i="8"/>
  <c r="F474" i="8"/>
  <c r="G474" i="8"/>
  <c r="H474" i="8"/>
  <c r="I474" i="8"/>
  <c r="E475" i="8"/>
  <c r="F475" i="8"/>
  <c r="G475" i="8"/>
  <c r="H475" i="8"/>
  <c r="I475" i="8"/>
  <c r="E476" i="8"/>
  <c r="F476" i="8"/>
  <c r="H476" i="8"/>
  <c r="I476" i="8"/>
  <c r="E477" i="8"/>
  <c r="F477" i="8"/>
  <c r="H477" i="8"/>
  <c r="I477" i="8"/>
  <c r="E478" i="8"/>
  <c r="F478" i="8"/>
  <c r="H478" i="8"/>
  <c r="I478" i="8"/>
  <c r="F472" i="8"/>
  <c r="G472" i="8"/>
  <c r="H472" i="8"/>
  <c r="I472" i="8"/>
  <c r="E472" i="8"/>
  <c r="E400" i="8"/>
  <c r="F400" i="8"/>
  <c r="G400" i="8"/>
  <c r="H400" i="8"/>
  <c r="I400" i="8"/>
  <c r="E401" i="8"/>
  <c r="F401" i="8"/>
  <c r="G401" i="8"/>
  <c r="H401" i="8"/>
  <c r="I401" i="8"/>
  <c r="E402" i="8"/>
  <c r="F402" i="8"/>
  <c r="H402" i="8"/>
  <c r="I402" i="8"/>
  <c r="E403" i="8"/>
  <c r="F403" i="8"/>
  <c r="H403" i="8"/>
  <c r="I403" i="8"/>
  <c r="E404" i="8"/>
  <c r="F404" i="8"/>
  <c r="H404" i="8"/>
  <c r="I404" i="8"/>
  <c r="E405" i="8"/>
  <c r="F405" i="8"/>
  <c r="G405" i="8"/>
  <c r="H405" i="8"/>
  <c r="I405" i="8"/>
  <c r="F399" i="8"/>
  <c r="G399" i="8"/>
  <c r="H399" i="8"/>
  <c r="I399" i="8"/>
  <c r="E399" i="8"/>
  <c r="F825" i="10"/>
  <c r="G825" i="10"/>
  <c r="F826" i="10"/>
  <c r="G826" i="10"/>
  <c r="E13" i="12"/>
  <c r="F13" i="12"/>
  <c r="H13" i="12"/>
  <c r="I13" i="12"/>
  <c r="E14" i="12"/>
  <c r="F14" i="12"/>
  <c r="G14" i="12"/>
  <c r="H14" i="12"/>
  <c r="I14" i="12"/>
  <c r="E15" i="12"/>
  <c r="F15" i="12"/>
  <c r="H15" i="12"/>
  <c r="I15" i="12"/>
  <c r="E16" i="12"/>
  <c r="F16" i="12"/>
  <c r="H16" i="12"/>
  <c r="I16" i="12"/>
  <c r="E17" i="12"/>
  <c r="F17" i="12"/>
  <c r="H17" i="12"/>
  <c r="I17" i="12"/>
  <c r="E18" i="12"/>
  <c r="F18" i="12"/>
  <c r="H18" i="12"/>
  <c r="I18" i="12"/>
  <c r="F12" i="12"/>
  <c r="D12" i="12" s="1"/>
  <c r="G12" i="12"/>
  <c r="H12" i="12"/>
  <c r="I12" i="12"/>
  <c r="D403" i="8" l="1"/>
  <c r="D476" i="8"/>
  <c r="G11" i="12"/>
  <c r="D826" i="10"/>
  <c r="G820" i="10"/>
  <c r="D824" i="10"/>
  <c r="D825" i="10"/>
  <c r="D822" i="10"/>
  <c r="L35" i="13"/>
  <c r="L11" i="12"/>
  <c r="L35" i="12"/>
  <c r="L43" i="12"/>
  <c r="L51" i="12"/>
  <c r="L59" i="12"/>
  <c r="L67" i="12"/>
  <c r="L133" i="12"/>
  <c r="L125" i="12"/>
  <c r="E249" i="11"/>
  <c r="F249" i="11"/>
  <c r="G249" i="11"/>
  <c r="H249" i="11"/>
  <c r="I249" i="11"/>
  <c r="E250" i="11"/>
  <c r="G250" i="11"/>
  <c r="H250" i="11"/>
  <c r="I250" i="11"/>
  <c r="E251" i="11"/>
  <c r="F251" i="11"/>
  <c r="G251" i="11"/>
  <c r="G267" i="11" s="1"/>
  <c r="H251" i="11"/>
  <c r="I251" i="11"/>
  <c r="E252" i="11"/>
  <c r="F252" i="11"/>
  <c r="G252" i="11"/>
  <c r="G268" i="11" s="1"/>
  <c r="H252" i="11"/>
  <c r="I252" i="11"/>
  <c r="E253" i="11"/>
  <c r="F253" i="11"/>
  <c r="G253" i="11"/>
  <c r="G269" i="11" s="1"/>
  <c r="H253" i="11"/>
  <c r="I253" i="11"/>
  <c r="E254" i="11"/>
  <c r="F254" i="11"/>
  <c r="G254" i="11"/>
  <c r="G270" i="11" s="1"/>
  <c r="H254" i="11"/>
  <c r="I254" i="11"/>
  <c r="F248" i="11"/>
  <c r="G248" i="11"/>
  <c r="H248" i="11"/>
  <c r="I248" i="11"/>
  <c r="E248" i="11"/>
  <c r="E1073" i="10"/>
  <c r="G19" i="15" l="1"/>
  <c r="D820" i="10"/>
  <c r="D221" i="11"/>
  <c r="D220" i="11"/>
  <c r="D219" i="11"/>
  <c r="D218" i="11"/>
  <c r="D217" i="11"/>
  <c r="D216" i="11"/>
  <c r="D215" i="11"/>
  <c r="I214" i="11"/>
  <c r="H214" i="11"/>
  <c r="G214" i="11"/>
  <c r="F214" i="11"/>
  <c r="E214" i="11"/>
  <c r="D214" i="11" l="1"/>
  <c r="D247" i="10"/>
  <c r="E205" i="10"/>
  <c r="E189" i="10"/>
  <c r="D197" i="10"/>
  <c r="D173" i="10"/>
  <c r="D84" i="10"/>
  <c r="D76" i="10"/>
  <c r="D209" i="10"/>
  <c r="D208" i="10"/>
  <c r="D207" i="10"/>
  <c r="G205" i="10"/>
  <c r="F205" i="10"/>
  <c r="G204" i="10"/>
  <c r="F204" i="10"/>
  <c r="E204" i="10"/>
  <c r="G203" i="10"/>
  <c r="F203" i="10"/>
  <c r="G202" i="10"/>
  <c r="F202" i="10"/>
  <c r="G201" i="10"/>
  <c r="F201" i="10"/>
  <c r="E201" i="10"/>
  <c r="G200" i="10"/>
  <c r="F200" i="10"/>
  <c r="E200" i="10"/>
  <c r="G199" i="10"/>
  <c r="F199" i="10"/>
  <c r="E199" i="10"/>
  <c r="E95" i="8"/>
  <c r="E208" i="8"/>
  <c r="F208" i="8"/>
  <c r="G208" i="8"/>
  <c r="H208" i="8"/>
  <c r="I208" i="8"/>
  <c r="E209" i="8"/>
  <c r="F209" i="8"/>
  <c r="G209" i="8"/>
  <c r="H209" i="8"/>
  <c r="I209" i="8"/>
  <c r="E210" i="8"/>
  <c r="F210" i="8"/>
  <c r="G210" i="8"/>
  <c r="H210" i="8"/>
  <c r="I210" i="8"/>
  <c r="E211" i="8"/>
  <c r="F211" i="8"/>
  <c r="H211" i="8"/>
  <c r="I211" i="8"/>
  <c r="E212" i="8"/>
  <c r="F212" i="8"/>
  <c r="H212" i="8"/>
  <c r="I212" i="8"/>
  <c r="E213" i="8"/>
  <c r="F213" i="8"/>
  <c r="H213" i="8"/>
  <c r="I213" i="8"/>
  <c r="F207" i="8"/>
  <c r="G207" i="8"/>
  <c r="H207" i="8"/>
  <c r="I207" i="8"/>
  <c r="E207" i="8"/>
  <c r="D221" i="8"/>
  <c r="D220" i="8"/>
  <c r="D218" i="8"/>
  <c r="D217" i="8"/>
  <c r="D216" i="8"/>
  <c r="D215" i="8"/>
  <c r="G214" i="8"/>
  <c r="D211" i="8" l="1"/>
  <c r="F198" i="10"/>
  <c r="E198" i="10"/>
  <c r="G198" i="10"/>
  <c r="D206" i="10"/>
  <c r="D202" i="10"/>
  <c r="D203" i="10"/>
  <c r="D205" i="10"/>
  <c r="D204" i="10"/>
  <c r="D200" i="10"/>
  <c r="D199" i="10"/>
  <c r="D201" i="10"/>
  <c r="D214" i="8"/>
  <c r="D213" i="8"/>
  <c r="D212" i="8"/>
  <c r="D210" i="8"/>
  <c r="D209" i="8"/>
  <c r="D208" i="8"/>
  <c r="D207" i="8"/>
  <c r="I206" i="8"/>
  <c r="H206" i="8"/>
  <c r="G206" i="8"/>
  <c r="F206" i="8"/>
  <c r="E206" i="8"/>
  <c r="D198" i="10" l="1"/>
  <c r="D206" i="8"/>
  <c r="E34" i="15"/>
  <c r="F34" i="15"/>
  <c r="H34" i="15"/>
  <c r="I34" i="15"/>
  <c r="F7" i="15"/>
  <c r="G7" i="15"/>
  <c r="D34" i="15" l="1"/>
  <c r="E35" i="15"/>
  <c r="F165" i="13"/>
  <c r="E23" i="19"/>
  <c r="H165" i="13"/>
  <c r="I165" i="13"/>
  <c r="E166" i="13"/>
  <c r="F166" i="13"/>
  <c r="F23" i="19"/>
  <c r="F25" i="19" s="1"/>
  <c r="H166" i="13"/>
  <c r="I166" i="13"/>
  <c r="E167" i="13"/>
  <c r="F167" i="13"/>
  <c r="H167" i="13"/>
  <c r="I167" i="13"/>
  <c r="E168" i="13"/>
  <c r="F168" i="13"/>
  <c r="H23" i="19"/>
  <c r="H25" i="19" s="1"/>
  <c r="H168" i="13"/>
  <c r="I168" i="13"/>
  <c r="E169" i="13"/>
  <c r="F169" i="13"/>
  <c r="I23" i="19"/>
  <c r="I25" i="19" s="1"/>
  <c r="H169" i="13"/>
  <c r="I169" i="13"/>
  <c r="E170" i="13"/>
  <c r="F170" i="13"/>
  <c r="J23" i="19"/>
  <c r="J25" i="19" s="1"/>
  <c r="H170" i="13"/>
  <c r="I170" i="13"/>
  <c r="F11" i="13"/>
  <c r="E11" i="13"/>
  <c r="I43" i="13"/>
  <c r="H43" i="13"/>
  <c r="G43" i="13"/>
  <c r="F43" i="13"/>
  <c r="E43" i="13"/>
  <c r="I35" i="13"/>
  <c r="H35" i="13"/>
  <c r="G35" i="13"/>
  <c r="F35" i="13"/>
  <c r="E35" i="13"/>
  <c r="I19" i="13"/>
  <c r="H19" i="13"/>
  <c r="G19" i="13"/>
  <c r="F19" i="13"/>
  <c r="E19" i="13"/>
  <c r="D20" i="13"/>
  <c r="D21" i="13"/>
  <c r="D22" i="13"/>
  <c r="D24" i="13"/>
  <c r="D25" i="13"/>
  <c r="D26" i="13"/>
  <c r="D36" i="13"/>
  <c r="D37" i="13"/>
  <c r="D38" i="13"/>
  <c r="D39" i="13"/>
  <c r="D40" i="13"/>
  <c r="D41" i="13"/>
  <c r="D42" i="13"/>
  <c r="D44" i="13"/>
  <c r="D45" i="13"/>
  <c r="D46" i="13"/>
  <c r="D47" i="13"/>
  <c r="E1093" i="10" s="1"/>
  <c r="E1061" i="10" s="1"/>
  <c r="E1213" i="10" s="1"/>
  <c r="D48" i="13"/>
  <c r="D49" i="13"/>
  <c r="E1095" i="10" s="1"/>
  <c r="D1095" i="10" s="1"/>
  <c r="D50" i="13"/>
  <c r="E1096" i="10" s="1"/>
  <c r="D1096" i="10" s="1"/>
  <c r="D164" i="13"/>
  <c r="E184" i="12"/>
  <c r="F184" i="12"/>
  <c r="G184" i="12"/>
  <c r="H184" i="12"/>
  <c r="I184" i="12"/>
  <c r="E185" i="12"/>
  <c r="F185" i="12"/>
  <c r="G185" i="12"/>
  <c r="H185" i="12"/>
  <c r="I185" i="12"/>
  <c r="E186" i="12"/>
  <c r="F186" i="12"/>
  <c r="G186" i="12"/>
  <c r="H186" i="12"/>
  <c r="I186" i="12"/>
  <c r="E187" i="12"/>
  <c r="F187" i="12"/>
  <c r="G187" i="12"/>
  <c r="H187" i="12"/>
  <c r="I187" i="12"/>
  <c r="E188" i="12"/>
  <c r="F188" i="12"/>
  <c r="G188" i="12"/>
  <c r="H188" i="12"/>
  <c r="I188" i="12"/>
  <c r="E189" i="12"/>
  <c r="F189" i="12"/>
  <c r="G189" i="12"/>
  <c r="H189" i="12"/>
  <c r="I189" i="12"/>
  <c r="F183" i="12"/>
  <c r="G183" i="12"/>
  <c r="H183" i="12"/>
  <c r="I183" i="12"/>
  <c r="E183" i="12"/>
  <c r="D197" i="12"/>
  <c r="D196" i="12"/>
  <c r="D195" i="12"/>
  <c r="D194" i="12"/>
  <c r="D193" i="12"/>
  <c r="D192" i="12"/>
  <c r="D191" i="12"/>
  <c r="D181" i="12"/>
  <c r="D180" i="12"/>
  <c r="D179" i="12"/>
  <c r="D178" i="12"/>
  <c r="D177" i="12"/>
  <c r="D174" i="12" s="1"/>
  <c r="I190" i="12"/>
  <c r="H190" i="12"/>
  <c r="G190" i="12"/>
  <c r="F190" i="12"/>
  <c r="E190" i="12"/>
  <c r="E151" i="12"/>
  <c r="F151" i="12"/>
  <c r="G151" i="12"/>
  <c r="H151" i="12"/>
  <c r="I151" i="12"/>
  <c r="E152" i="12"/>
  <c r="F152" i="12"/>
  <c r="G152" i="12"/>
  <c r="H152" i="12"/>
  <c r="I152" i="12"/>
  <c r="E153" i="12"/>
  <c r="F153" i="12"/>
  <c r="G153" i="12"/>
  <c r="H153" i="12"/>
  <c r="I153" i="12"/>
  <c r="G154" i="12"/>
  <c r="H154" i="12"/>
  <c r="I154" i="12"/>
  <c r="E155" i="12"/>
  <c r="E245" i="12" s="1"/>
  <c r="F155" i="12"/>
  <c r="G155" i="12"/>
  <c r="H155" i="12"/>
  <c r="I155" i="12"/>
  <c r="E156" i="12"/>
  <c r="F156" i="12"/>
  <c r="F246" i="12" s="1"/>
  <c r="G156" i="12"/>
  <c r="H156" i="12"/>
  <c r="I156" i="12"/>
  <c r="F150" i="12"/>
  <c r="G150" i="12"/>
  <c r="H150" i="12"/>
  <c r="H240" i="12" s="1"/>
  <c r="I150" i="12"/>
  <c r="E150" i="12"/>
  <c r="I157" i="12"/>
  <c r="H157" i="12"/>
  <c r="G157" i="12"/>
  <c r="F157" i="12"/>
  <c r="E157" i="12"/>
  <c r="D143" i="12"/>
  <c r="D144" i="12"/>
  <c r="D145" i="12"/>
  <c r="D158" i="12"/>
  <c r="D159" i="12"/>
  <c r="D160" i="12"/>
  <c r="D161" i="12"/>
  <c r="F240" i="12"/>
  <c r="E240" i="12"/>
  <c r="D142" i="12"/>
  <c r="D137" i="12"/>
  <c r="D136" i="12"/>
  <c r="D135" i="12"/>
  <c r="D134" i="12"/>
  <c r="I141" i="12"/>
  <c r="H141" i="12"/>
  <c r="G141" i="12"/>
  <c r="F141" i="12"/>
  <c r="E141" i="12"/>
  <c r="I133" i="12"/>
  <c r="H133" i="12"/>
  <c r="G133" i="12"/>
  <c r="F133" i="12"/>
  <c r="E133" i="12"/>
  <c r="I125" i="12"/>
  <c r="H125" i="12"/>
  <c r="G125" i="12"/>
  <c r="F125" i="12"/>
  <c r="E125" i="12"/>
  <c r="I117" i="12"/>
  <c r="H117" i="12"/>
  <c r="G117" i="12"/>
  <c r="E117" i="12"/>
  <c r="D124" i="12"/>
  <c r="D123" i="12"/>
  <c r="D122" i="12"/>
  <c r="D121" i="12"/>
  <c r="D120" i="12"/>
  <c r="D119" i="12"/>
  <c r="D118" i="12"/>
  <c r="D73" i="12"/>
  <c r="D72" i="12"/>
  <c r="D70" i="12"/>
  <c r="D69" i="12"/>
  <c r="D68" i="12"/>
  <c r="D66" i="12"/>
  <c r="D65" i="12"/>
  <c r="D64" i="12"/>
  <c r="D63" i="12"/>
  <c r="D62" i="12"/>
  <c r="D61" i="12"/>
  <c r="D60" i="12"/>
  <c r="D58" i="12"/>
  <c r="D57" i="12"/>
  <c r="D56" i="12"/>
  <c r="D55" i="12"/>
  <c r="D54" i="12"/>
  <c r="D53" i="12"/>
  <c r="D52" i="12"/>
  <c r="D50" i="12"/>
  <c r="D49" i="12"/>
  <c r="D48" i="12"/>
  <c r="D47" i="12"/>
  <c r="D46" i="12"/>
  <c r="D45" i="12"/>
  <c r="D44" i="12"/>
  <c r="D42" i="12"/>
  <c r="D41" i="12"/>
  <c r="D40" i="12"/>
  <c r="D39" i="12"/>
  <c r="D38" i="12"/>
  <c r="D37" i="12"/>
  <c r="D36" i="12"/>
  <c r="D34" i="12"/>
  <c r="D33" i="12"/>
  <c r="D32" i="12"/>
  <c r="D31" i="12"/>
  <c r="D30" i="12"/>
  <c r="D29" i="12"/>
  <c r="D28" i="12"/>
  <c r="D26" i="12"/>
  <c r="D25" i="12"/>
  <c r="D24" i="12"/>
  <c r="D23" i="12"/>
  <c r="D22" i="12"/>
  <c r="D20" i="12"/>
  <c r="I67" i="12"/>
  <c r="H67" i="12"/>
  <c r="G67" i="12"/>
  <c r="F67" i="12"/>
  <c r="E67" i="12"/>
  <c r="I59" i="12"/>
  <c r="H59" i="12"/>
  <c r="G59" i="12"/>
  <c r="F59" i="12"/>
  <c r="E59" i="12"/>
  <c r="I51" i="12"/>
  <c r="H51" i="12"/>
  <c r="G51" i="12"/>
  <c r="F51" i="12"/>
  <c r="E51" i="12"/>
  <c r="I43" i="12"/>
  <c r="H43" i="12"/>
  <c r="G43" i="12"/>
  <c r="F43" i="12"/>
  <c r="E43" i="12"/>
  <c r="I35" i="12"/>
  <c r="H35" i="12"/>
  <c r="G35" i="12"/>
  <c r="F35" i="12"/>
  <c r="E35" i="12"/>
  <c r="I27" i="12"/>
  <c r="H27" i="12"/>
  <c r="G27" i="12"/>
  <c r="F27" i="12"/>
  <c r="E27" i="12"/>
  <c r="I19" i="12"/>
  <c r="H19" i="12"/>
  <c r="G19" i="12"/>
  <c r="F19" i="12"/>
  <c r="E19" i="12"/>
  <c r="D13" i="12"/>
  <c r="D18" i="12"/>
  <c r="D17" i="12"/>
  <c r="D16" i="12"/>
  <c r="D15" i="12"/>
  <c r="D14" i="12"/>
  <c r="I11" i="12"/>
  <c r="E11" i="12"/>
  <c r="D251" i="11"/>
  <c r="D254" i="11"/>
  <c r="I247" i="11"/>
  <c r="D262" i="11"/>
  <c r="D261" i="11"/>
  <c r="D260" i="11"/>
  <c r="D258" i="11"/>
  <c r="D257" i="11"/>
  <c r="D256" i="11"/>
  <c r="D253" i="11"/>
  <c r="I255" i="11"/>
  <c r="H255" i="11"/>
  <c r="G255" i="11"/>
  <c r="F255" i="11"/>
  <c r="E255" i="11"/>
  <c r="I150" i="11"/>
  <c r="D157" i="11"/>
  <c r="D151" i="11"/>
  <c r="D213" i="11"/>
  <c r="D212" i="11"/>
  <c r="D211" i="11"/>
  <c r="D210" i="11"/>
  <c r="D209" i="11"/>
  <c r="D208" i="11"/>
  <c r="D207" i="11"/>
  <c r="D205" i="11"/>
  <c r="D204" i="11"/>
  <c r="D203" i="11"/>
  <c r="D202" i="11"/>
  <c r="D201" i="11"/>
  <c r="D200" i="11"/>
  <c r="D199" i="11"/>
  <c r="D197" i="11"/>
  <c r="D196" i="11"/>
  <c r="D195" i="11"/>
  <c r="D194" i="11"/>
  <c r="D193" i="11"/>
  <c r="D192" i="11"/>
  <c r="D191" i="11"/>
  <c r="D189" i="11"/>
  <c r="D188" i="11"/>
  <c r="D187" i="11"/>
  <c r="D186" i="11"/>
  <c r="D185" i="11"/>
  <c r="D184" i="11"/>
  <c r="D183" i="11"/>
  <c r="D181" i="11"/>
  <c r="D180" i="11"/>
  <c r="D179" i="11"/>
  <c r="D178" i="11"/>
  <c r="D177" i="11"/>
  <c r="D176" i="11"/>
  <c r="D175" i="11"/>
  <c r="D173" i="11"/>
  <c r="D172" i="11"/>
  <c r="D171" i="11"/>
  <c r="D170" i="11"/>
  <c r="D169" i="11"/>
  <c r="D168" i="11"/>
  <c r="D167" i="11"/>
  <c r="D165" i="11"/>
  <c r="D164" i="11"/>
  <c r="D163" i="11"/>
  <c r="D162" i="11"/>
  <c r="D161" i="11"/>
  <c r="D160" i="11"/>
  <c r="D159" i="11"/>
  <c r="D156" i="11"/>
  <c r="D152" i="11"/>
  <c r="I206" i="11"/>
  <c r="H206" i="11"/>
  <c r="G206" i="11"/>
  <c r="F206" i="11"/>
  <c r="E206" i="11"/>
  <c r="I198" i="11"/>
  <c r="H198" i="11"/>
  <c r="G198" i="11"/>
  <c r="F198" i="11"/>
  <c r="E198" i="11"/>
  <c r="I190" i="11"/>
  <c r="H190" i="11"/>
  <c r="F190" i="11"/>
  <c r="E190" i="11"/>
  <c r="I182" i="11"/>
  <c r="H182" i="11"/>
  <c r="G182" i="11"/>
  <c r="F182" i="11"/>
  <c r="E182" i="11"/>
  <c r="I174" i="11"/>
  <c r="H174" i="11"/>
  <c r="G174" i="11"/>
  <c r="F174" i="11"/>
  <c r="E174" i="11"/>
  <c r="I158" i="11"/>
  <c r="H158" i="11"/>
  <c r="G158" i="11"/>
  <c r="F158" i="11"/>
  <c r="E158" i="11"/>
  <c r="H150" i="11"/>
  <c r="F150" i="11"/>
  <c r="E13" i="11"/>
  <c r="E265" i="11" s="1"/>
  <c r="F13" i="11"/>
  <c r="F265" i="11" s="1"/>
  <c r="G13" i="11"/>
  <c r="G265" i="11" s="1"/>
  <c r="H13" i="11"/>
  <c r="H265" i="11" s="1"/>
  <c r="I13" i="11"/>
  <c r="I265" i="11" s="1"/>
  <c r="E14" i="11"/>
  <c r="E266" i="11" s="1"/>
  <c r="F14" i="11"/>
  <c r="F266" i="11" s="1"/>
  <c r="G14" i="11"/>
  <c r="G266" i="11" s="1"/>
  <c r="H14" i="11"/>
  <c r="H266" i="11" s="1"/>
  <c r="I14" i="11"/>
  <c r="I266" i="11" s="1"/>
  <c r="E15" i="11"/>
  <c r="E267" i="11" s="1"/>
  <c r="F15" i="11"/>
  <c r="G32" i="17"/>
  <c r="H15" i="11"/>
  <c r="H267" i="11" s="1"/>
  <c r="I15" i="11"/>
  <c r="I267" i="11" s="1"/>
  <c r="E16" i="11"/>
  <c r="E268" i="11" s="1"/>
  <c r="F16" i="11"/>
  <c r="F268" i="11" s="1"/>
  <c r="H16" i="11"/>
  <c r="H268" i="11" s="1"/>
  <c r="I16" i="11"/>
  <c r="I268" i="11" s="1"/>
  <c r="E17" i="11"/>
  <c r="F17" i="11"/>
  <c r="F269" i="11" s="1"/>
  <c r="H17" i="11"/>
  <c r="H269" i="11" s="1"/>
  <c r="I17" i="11"/>
  <c r="I269" i="11" s="1"/>
  <c r="E18" i="11"/>
  <c r="E270" i="11" s="1"/>
  <c r="F18" i="11"/>
  <c r="F270" i="11" s="1"/>
  <c r="H18" i="11"/>
  <c r="H270" i="11" s="1"/>
  <c r="I18" i="11"/>
  <c r="I270" i="11" s="1"/>
  <c r="F12" i="11"/>
  <c r="F264" i="11" s="1"/>
  <c r="G12" i="11"/>
  <c r="H12" i="11"/>
  <c r="H264" i="11" s="1"/>
  <c r="I12" i="11"/>
  <c r="E12" i="11"/>
  <c r="D36" i="11"/>
  <c r="D38" i="11"/>
  <c r="I35" i="11"/>
  <c r="H35" i="11"/>
  <c r="F35" i="11"/>
  <c r="E35" i="11"/>
  <c r="I27" i="11"/>
  <c r="H27" i="11"/>
  <c r="G27" i="11"/>
  <c r="F27" i="11"/>
  <c r="E27" i="11"/>
  <c r="I19" i="11"/>
  <c r="H19" i="11"/>
  <c r="G19" i="11"/>
  <c r="F19" i="11"/>
  <c r="E19" i="11"/>
  <c r="D42" i="11"/>
  <c r="D41" i="11"/>
  <c r="D40" i="11"/>
  <c r="D39" i="11"/>
  <c r="D37" i="11"/>
  <c r="D34" i="11"/>
  <c r="D33" i="11"/>
  <c r="D31" i="11"/>
  <c r="D30" i="11"/>
  <c r="D29" i="11"/>
  <c r="D28" i="11"/>
  <c r="D26" i="11"/>
  <c r="D25" i="11"/>
  <c r="D24" i="11"/>
  <c r="D23" i="11"/>
  <c r="D22" i="11"/>
  <c r="D21" i="11"/>
  <c r="D20" i="11"/>
  <c r="D1210" i="10"/>
  <c r="G1089" i="10"/>
  <c r="F1089" i="10"/>
  <c r="G1081" i="10"/>
  <c r="F1081" i="10"/>
  <c r="E1081" i="10"/>
  <c r="G1073" i="10"/>
  <c r="F1073" i="10"/>
  <c r="E1065" i="10"/>
  <c r="F1065" i="10"/>
  <c r="G1065" i="10"/>
  <c r="D1066" i="10"/>
  <c r="D1067" i="10"/>
  <c r="D1068" i="10"/>
  <c r="D1069" i="10"/>
  <c r="D1070" i="10"/>
  <c r="D1071" i="10"/>
  <c r="D1072" i="10"/>
  <c r="D1074" i="10"/>
  <c r="D1075" i="10"/>
  <c r="D1076" i="10"/>
  <c r="D1077" i="10"/>
  <c r="D1078" i="10"/>
  <c r="D1079" i="10"/>
  <c r="D1080" i="10"/>
  <c r="D1082" i="10"/>
  <c r="D1083" i="10"/>
  <c r="D1084" i="10"/>
  <c r="D1085" i="10"/>
  <c r="D1086" i="10"/>
  <c r="D1087" i="10"/>
  <c r="D1088" i="10"/>
  <c r="D1090" i="10"/>
  <c r="D1091" i="10"/>
  <c r="D1092" i="10"/>
  <c r="E1059" i="10"/>
  <c r="E1211" i="10" s="1"/>
  <c r="E1060" i="10"/>
  <c r="E1212" i="10" s="1"/>
  <c r="G998" i="10"/>
  <c r="F998" i="10"/>
  <c r="E998" i="10"/>
  <c r="G982" i="10"/>
  <c r="F982" i="10"/>
  <c r="E982" i="10"/>
  <c r="D983" i="10"/>
  <c r="D984" i="10"/>
  <c r="D985" i="10"/>
  <c r="D986" i="10"/>
  <c r="D987" i="10"/>
  <c r="D988" i="10"/>
  <c r="D989" i="10"/>
  <c r="D999" i="10"/>
  <c r="D1000" i="10"/>
  <c r="D1001" i="10"/>
  <c r="D1002" i="10"/>
  <c r="D1003" i="10"/>
  <c r="D1004" i="10"/>
  <c r="D1005" i="10"/>
  <c r="E975" i="10"/>
  <c r="E1048" i="10" s="1"/>
  <c r="E976" i="10"/>
  <c r="E977" i="10"/>
  <c r="E920" i="10"/>
  <c r="G965" i="10"/>
  <c r="F965" i="10"/>
  <c r="E965" i="10"/>
  <c r="E957" i="10"/>
  <c r="G949" i="10"/>
  <c r="F949" i="10"/>
  <c r="E949" i="10"/>
  <c r="G941" i="10"/>
  <c r="F941" i="10"/>
  <c r="G933" i="10"/>
  <c r="F933" i="10"/>
  <c r="G925" i="10"/>
  <c r="F925" i="10"/>
  <c r="E925" i="10"/>
  <c r="F918" i="10"/>
  <c r="E919" i="10"/>
  <c r="E921" i="10"/>
  <c r="E1051" i="10" s="1"/>
  <c r="E923" i="10"/>
  <c r="E1053" i="10" s="1"/>
  <c r="E924" i="10"/>
  <c r="E1054" i="10" s="1"/>
  <c r="D926" i="10"/>
  <c r="D927" i="10"/>
  <c r="D928" i="10"/>
  <c r="D929" i="10"/>
  <c r="D930" i="10"/>
  <c r="D931" i="10"/>
  <c r="D932" i="10"/>
  <c r="D934" i="10"/>
  <c r="D935" i="10"/>
  <c r="D936" i="10"/>
  <c r="D937" i="10"/>
  <c r="D938" i="10"/>
  <c r="D939" i="10"/>
  <c r="D940" i="10"/>
  <c r="D942" i="10"/>
  <c r="D943" i="10"/>
  <c r="D944" i="10"/>
  <c r="D945" i="10"/>
  <c r="D946" i="10"/>
  <c r="D948" i="10"/>
  <c r="D950" i="10"/>
  <c r="D951" i="10"/>
  <c r="D952" i="10"/>
  <c r="D953" i="10"/>
  <c r="D954" i="10"/>
  <c r="D955" i="10"/>
  <c r="D956" i="10"/>
  <c r="D966" i="10"/>
  <c r="D967" i="10"/>
  <c r="D968" i="10"/>
  <c r="D969" i="10"/>
  <c r="D970" i="10"/>
  <c r="D971" i="10"/>
  <c r="D972" i="10"/>
  <c r="F875" i="10"/>
  <c r="E875" i="10"/>
  <c r="F867" i="10"/>
  <c r="E867" i="10"/>
  <c r="G859" i="10"/>
  <c r="F859" i="10"/>
  <c r="E859" i="10"/>
  <c r="G851" i="10"/>
  <c r="F851" i="10"/>
  <c r="E851" i="10"/>
  <c r="G843" i="10"/>
  <c r="F843" i="10"/>
  <c r="E843" i="10"/>
  <c r="G835" i="10"/>
  <c r="F835" i="10"/>
  <c r="E835" i="10"/>
  <c r="E827" i="10"/>
  <c r="F827" i="10"/>
  <c r="D844" i="10"/>
  <c r="D845" i="10"/>
  <c r="D846" i="10"/>
  <c r="D852" i="10"/>
  <c r="D853" i="10"/>
  <c r="D854" i="10"/>
  <c r="G801" i="10"/>
  <c r="F801" i="10"/>
  <c r="E801" i="10"/>
  <c r="D803" i="10"/>
  <c r="D802" i="10"/>
  <c r="D759" i="10"/>
  <c r="D758" i="10"/>
  <c r="D757" i="10"/>
  <c r="D756" i="10"/>
  <c r="D755" i="10"/>
  <c r="D754" i="10"/>
  <c r="D753" i="10"/>
  <c r="D751" i="10"/>
  <c r="D750" i="10"/>
  <c r="D748" i="10"/>
  <c r="D747" i="10"/>
  <c r="D746" i="10"/>
  <c r="D745" i="10"/>
  <c r="D739" i="10"/>
  <c r="D738" i="10"/>
  <c r="D737" i="10"/>
  <c r="D731" i="10"/>
  <c r="D730" i="10"/>
  <c r="D729" i="10"/>
  <c r="D722" i="10"/>
  <c r="D721" i="10"/>
  <c r="D714" i="10"/>
  <c r="D713" i="10"/>
  <c r="D705" i="10"/>
  <c r="F752" i="10"/>
  <c r="E752" i="10"/>
  <c r="G744" i="10"/>
  <c r="F744" i="10"/>
  <c r="E744" i="10"/>
  <c r="G736" i="10"/>
  <c r="F736" i="10"/>
  <c r="E736" i="10"/>
  <c r="G728" i="10"/>
  <c r="F728" i="10"/>
  <c r="E728" i="10"/>
  <c r="G720" i="10"/>
  <c r="F720" i="10"/>
  <c r="E720" i="10"/>
  <c r="G712" i="10"/>
  <c r="F712" i="10"/>
  <c r="E712" i="10"/>
  <c r="G704" i="10"/>
  <c r="F704" i="10"/>
  <c r="E704" i="10"/>
  <c r="D707" i="10"/>
  <c r="D706" i="10"/>
  <c r="D585" i="10"/>
  <c r="D584" i="10"/>
  <c r="D582" i="10"/>
  <c r="D581" i="10"/>
  <c r="D578" i="10"/>
  <c r="D576" i="10"/>
  <c r="D570" i="10"/>
  <c r="D569" i="10"/>
  <c r="D568" i="10"/>
  <c r="G583" i="10"/>
  <c r="F583" i="10"/>
  <c r="E583" i="10"/>
  <c r="G575" i="10"/>
  <c r="F575" i="10"/>
  <c r="E575" i="10"/>
  <c r="E567" i="10"/>
  <c r="F567" i="10"/>
  <c r="G567" i="10"/>
  <c r="E561" i="10"/>
  <c r="E811" i="10" s="1"/>
  <c r="E562" i="10"/>
  <c r="E812" i="10" s="1"/>
  <c r="G509" i="10"/>
  <c r="F509" i="10"/>
  <c r="E509" i="10"/>
  <c r="G501" i="10"/>
  <c r="F501" i="10"/>
  <c r="E501" i="10"/>
  <c r="G493" i="10"/>
  <c r="F493" i="10"/>
  <c r="E493" i="10"/>
  <c r="D516" i="10"/>
  <c r="D515" i="10"/>
  <c r="D514" i="10"/>
  <c r="D513" i="10"/>
  <c r="D512" i="10"/>
  <c r="D511" i="10"/>
  <c r="D510" i="10"/>
  <c r="D508" i="10"/>
  <c r="D507" i="10"/>
  <c r="D504" i="10"/>
  <c r="D503" i="10"/>
  <c r="D502" i="10"/>
  <c r="D500" i="10"/>
  <c r="D499" i="10"/>
  <c r="D498" i="10"/>
  <c r="D497" i="10"/>
  <c r="D496" i="10"/>
  <c r="D495" i="10"/>
  <c r="D494" i="10"/>
  <c r="D478" i="10"/>
  <c r="D477" i="10"/>
  <c r="D470" i="10"/>
  <c r="D469" i="10"/>
  <c r="F476" i="10"/>
  <c r="E476" i="10"/>
  <c r="G468" i="10"/>
  <c r="F468" i="10"/>
  <c r="E468" i="10"/>
  <c r="D458" i="10"/>
  <c r="D457" i="10"/>
  <c r="D456" i="10"/>
  <c r="D455" i="10"/>
  <c r="D454" i="10"/>
  <c r="D453" i="10"/>
  <c r="D452" i="10"/>
  <c r="D447" i="10"/>
  <c r="D446" i="10"/>
  <c r="D445" i="10"/>
  <c r="D444" i="10"/>
  <c r="D442" i="10"/>
  <c r="D441" i="10"/>
  <c r="D440" i="10"/>
  <c r="D439" i="10"/>
  <c r="D438" i="10"/>
  <c r="D437" i="10"/>
  <c r="D436" i="10"/>
  <c r="G451" i="10"/>
  <c r="F451" i="10"/>
  <c r="E451" i="10"/>
  <c r="G443" i="10"/>
  <c r="F443" i="10"/>
  <c r="E443" i="10"/>
  <c r="G435" i="10"/>
  <c r="F435" i="10"/>
  <c r="E435" i="10"/>
  <c r="G403" i="10"/>
  <c r="F403" i="10"/>
  <c r="E395" i="10"/>
  <c r="F395" i="10"/>
  <c r="G395" i="10"/>
  <c r="D379" i="10"/>
  <c r="D378" i="10" s="1"/>
  <c r="D363" i="10"/>
  <c r="D362" i="10" s="1"/>
  <c r="D355" i="10"/>
  <c r="D354" i="10" s="1"/>
  <c r="G272" i="10"/>
  <c r="F272" i="10"/>
  <c r="E272" i="10"/>
  <c r="G264" i="10"/>
  <c r="F264" i="10"/>
  <c r="E264" i="10"/>
  <c r="G256" i="10"/>
  <c r="F256" i="10"/>
  <c r="E256" i="10"/>
  <c r="G248" i="10"/>
  <c r="F248" i="10"/>
  <c r="E248" i="10"/>
  <c r="E348" i="10"/>
  <c r="E349" i="10"/>
  <c r="E350" i="10"/>
  <c r="E351" i="10"/>
  <c r="E352" i="10"/>
  <c r="E353" i="10"/>
  <c r="E234" i="10"/>
  <c r="G240" i="10"/>
  <c r="F240" i="10"/>
  <c r="E240" i="10"/>
  <c r="D328" i="10"/>
  <c r="D327" i="10"/>
  <c r="D326" i="10"/>
  <c r="D325" i="10"/>
  <c r="D323" i="10"/>
  <c r="D322" i="10"/>
  <c r="D314" i="10"/>
  <c r="D306" i="10"/>
  <c r="D305" i="10" s="1"/>
  <c r="D298" i="10"/>
  <c r="D290" i="10"/>
  <c r="D289" i="10" s="1"/>
  <c r="E283" i="10"/>
  <c r="E284" i="10"/>
  <c r="G321" i="10"/>
  <c r="F321" i="10"/>
  <c r="E321" i="10"/>
  <c r="G313" i="10"/>
  <c r="F313" i="10"/>
  <c r="E313" i="10"/>
  <c r="G305" i="10"/>
  <c r="F305" i="10"/>
  <c r="E305" i="10"/>
  <c r="G297" i="10"/>
  <c r="F297" i="10"/>
  <c r="E297" i="10"/>
  <c r="G289" i="10"/>
  <c r="F289" i="10"/>
  <c r="E289" i="10"/>
  <c r="D241" i="10"/>
  <c r="E233" i="10"/>
  <c r="E235" i="10"/>
  <c r="E237" i="10"/>
  <c r="E238" i="10"/>
  <c r="E239" i="10"/>
  <c r="D279" i="10"/>
  <c r="D278" i="10"/>
  <c r="D277" i="10"/>
  <c r="D276" i="10"/>
  <c r="D275" i="10"/>
  <c r="D274" i="10"/>
  <c r="D273" i="10"/>
  <c r="D267" i="10"/>
  <c r="D266" i="10"/>
  <c r="D265" i="10"/>
  <c r="D259" i="10"/>
  <c r="D258" i="10"/>
  <c r="D257" i="10"/>
  <c r="D246" i="10"/>
  <c r="D245" i="10"/>
  <c r="D244" i="10"/>
  <c r="D243" i="10"/>
  <c r="D242" i="10"/>
  <c r="E183" i="10"/>
  <c r="E185" i="10"/>
  <c r="E186" i="10"/>
  <c r="E187" i="10"/>
  <c r="E188" i="10"/>
  <c r="G166" i="10"/>
  <c r="F166" i="10"/>
  <c r="E166" i="10"/>
  <c r="D196" i="10"/>
  <c r="D195" i="10"/>
  <c r="D194" i="10"/>
  <c r="D193" i="10"/>
  <c r="D192" i="10"/>
  <c r="D191" i="10"/>
  <c r="D176" i="10"/>
  <c r="D175" i="10"/>
  <c r="D172" i="10"/>
  <c r="D171" i="10"/>
  <c r="D170" i="10"/>
  <c r="D169" i="10"/>
  <c r="D168" i="10"/>
  <c r="D167" i="10"/>
  <c r="D160" i="10"/>
  <c r="D159" i="10"/>
  <c r="D151" i="10"/>
  <c r="D150" i="10" s="1"/>
  <c r="D97" i="10"/>
  <c r="D96" i="10"/>
  <c r="D95" i="10"/>
  <c r="E88" i="10"/>
  <c r="E91" i="10"/>
  <c r="E92" i="10"/>
  <c r="E93" i="10"/>
  <c r="F88" i="10"/>
  <c r="E46" i="10"/>
  <c r="E47" i="10"/>
  <c r="E48" i="10"/>
  <c r="D156" i="12" l="1"/>
  <c r="D27" i="11"/>
  <c r="F245" i="12"/>
  <c r="D155" i="12"/>
  <c r="G109" i="12"/>
  <c r="D116" i="12"/>
  <c r="G244" i="12"/>
  <c r="D154" i="12"/>
  <c r="H246" i="12"/>
  <c r="D150" i="12"/>
  <c r="G245" i="12"/>
  <c r="G30" i="15" s="1"/>
  <c r="D35" i="11"/>
  <c r="G16" i="15"/>
  <c r="G11" i="11"/>
  <c r="E45" i="10"/>
  <c r="D94" i="10"/>
  <c r="D268" i="11"/>
  <c r="D270" i="11"/>
  <c r="H109" i="12"/>
  <c r="E244" i="12"/>
  <c r="I109" i="12"/>
  <c r="I244" i="12"/>
  <c r="I29" i="15" s="1"/>
  <c r="E246" i="12"/>
  <c r="H244" i="12"/>
  <c r="G246" i="12"/>
  <c r="G31" i="15" s="1"/>
  <c r="G243" i="12"/>
  <c r="G28" i="15" s="1"/>
  <c r="E241" i="12"/>
  <c r="E26" i="15" s="1"/>
  <c r="H263" i="11"/>
  <c r="I245" i="12"/>
  <c r="I30" i="15" s="1"/>
  <c r="I246" i="12"/>
  <c r="I31" i="15" s="1"/>
  <c r="H245" i="12"/>
  <c r="H30" i="15" s="1"/>
  <c r="E243" i="12"/>
  <c r="F242" i="12"/>
  <c r="F29" i="18" s="1"/>
  <c r="G241" i="12"/>
  <c r="E30" i="18" s="1"/>
  <c r="F244" i="12"/>
  <c r="E269" i="11"/>
  <c r="D269" i="11" s="1"/>
  <c r="F267" i="11"/>
  <c r="F19" i="15" s="1"/>
  <c r="G263" i="11"/>
  <c r="I264" i="11"/>
  <c r="I263" i="11" s="1"/>
  <c r="I123" i="11" s="1"/>
  <c r="D266" i="11"/>
  <c r="E264" i="11"/>
  <c r="D30" i="17" s="1"/>
  <c r="E19" i="15"/>
  <c r="D265" i="11"/>
  <c r="I32" i="17"/>
  <c r="E32" i="17"/>
  <c r="J32" i="17"/>
  <c r="H32" i="17"/>
  <c r="F32" i="17"/>
  <c r="I240" i="12"/>
  <c r="I25" i="15" s="1"/>
  <c r="G240" i="12"/>
  <c r="G25" i="15" s="1"/>
  <c r="G42" i="15" s="1"/>
  <c r="H243" i="12"/>
  <c r="H28" i="15" s="1"/>
  <c r="F243" i="12"/>
  <c r="I242" i="12"/>
  <c r="I27" i="15" s="1"/>
  <c r="G242" i="12"/>
  <c r="F30" i="18" s="1"/>
  <c r="E242" i="12"/>
  <c r="F28" i="18" s="1"/>
  <c r="E553" i="10"/>
  <c r="H241" i="12"/>
  <c r="H26" i="15" s="1"/>
  <c r="F241" i="12"/>
  <c r="F26" i="15" s="1"/>
  <c r="H31" i="15"/>
  <c r="H29" i="15"/>
  <c r="I243" i="12"/>
  <c r="I28" i="15" s="1"/>
  <c r="H242" i="12"/>
  <c r="H27" i="15" s="1"/>
  <c r="I241" i="12"/>
  <c r="I26" i="15" s="1"/>
  <c r="D28" i="18"/>
  <c r="D165" i="13"/>
  <c r="I163" i="13"/>
  <c r="D67" i="12"/>
  <c r="D166" i="11"/>
  <c r="D158" i="10"/>
  <c r="D174" i="10"/>
  <c r="D843" i="10"/>
  <c r="D949" i="10"/>
  <c r="D933" i="10"/>
  <c r="E917" i="10"/>
  <c r="E1049" i="10"/>
  <c r="D998" i="10"/>
  <c r="D190" i="10"/>
  <c r="D240" i="10"/>
  <c r="D256" i="10"/>
  <c r="D435" i="10"/>
  <c r="D476" i="10"/>
  <c r="E809" i="10"/>
  <c r="D567" i="10"/>
  <c r="D851" i="10"/>
  <c r="E1050" i="10"/>
  <c r="E1218" i="10"/>
  <c r="D982" i="10"/>
  <c r="E232" i="10"/>
  <c r="E182" i="10"/>
  <c r="D264" i="10"/>
  <c r="D443" i="10"/>
  <c r="D451" i="10"/>
  <c r="G29" i="15"/>
  <c r="D189" i="12"/>
  <c r="E182" i="12"/>
  <c r="E87" i="10"/>
  <c r="E347" i="10"/>
  <c r="G25" i="19"/>
  <c r="D31" i="17"/>
  <c r="H31" i="17"/>
  <c r="G30" i="17"/>
  <c r="F31" i="17"/>
  <c r="E30" i="17"/>
  <c r="F25" i="15"/>
  <c r="D29" i="18"/>
  <c r="C23" i="19"/>
  <c r="E25" i="19"/>
  <c r="D13" i="11"/>
  <c r="J30" i="17"/>
  <c r="I31" i="17"/>
  <c r="H30" i="17"/>
  <c r="F30" i="17"/>
  <c r="E31" i="17"/>
  <c r="H25" i="15"/>
  <c r="D141" i="12"/>
  <c r="D190" i="12"/>
  <c r="D183" i="12"/>
  <c r="H182" i="12"/>
  <c r="F182" i="12"/>
  <c r="D152" i="12"/>
  <c r="D17" i="11"/>
  <c r="D1093" i="10"/>
  <c r="D16" i="13"/>
  <c r="I11" i="11"/>
  <c r="E1063" i="10"/>
  <c r="E1215" i="10" s="1"/>
  <c r="D875" i="10"/>
  <c r="D867" i="10"/>
  <c r="D965" i="10"/>
  <c r="E974" i="10"/>
  <c r="D188" i="12"/>
  <c r="D185" i="12"/>
  <c r="I182" i="12"/>
  <c r="I40" i="15"/>
  <c r="G40" i="15"/>
  <c r="H39" i="15"/>
  <c r="F39" i="15"/>
  <c r="I38" i="15"/>
  <c r="F37" i="15"/>
  <c r="I36" i="15"/>
  <c r="H40" i="15"/>
  <c r="F40" i="15"/>
  <c r="I39" i="15"/>
  <c r="G39" i="15"/>
  <c r="F38" i="15"/>
  <c r="F36" i="15"/>
  <c r="E1089" i="10"/>
  <c r="H38" i="15"/>
  <c r="H36" i="15"/>
  <c r="G38" i="15"/>
  <c r="H37" i="15"/>
  <c r="G36" i="15"/>
  <c r="E1064" i="10"/>
  <c r="E1216" i="10" s="1"/>
  <c r="E1062" i="10"/>
  <c r="E1214" i="10" s="1"/>
  <c r="D1094" i="10"/>
  <c r="I28" i="18"/>
  <c r="D182" i="11"/>
  <c r="G20" i="15"/>
  <c r="D158" i="11"/>
  <c r="D190" i="11"/>
  <c r="D155" i="11"/>
  <c r="F22" i="15"/>
  <c r="F247" i="11"/>
  <c r="D174" i="11"/>
  <c r="D206" i="11"/>
  <c r="D198" i="11"/>
  <c r="G22" i="15"/>
  <c r="G21" i="15"/>
  <c r="D15" i="11"/>
  <c r="D1081" i="10"/>
  <c r="D827" i="10"/>
  <c r="D925" i="10"/>
  <c r="D1073" i="10"/>
  <c r="D14" i="13"/>
  <c r="H11" i="13"/>
  <c r="D18" i="13"/>
  <c r="D13" i="13"/>
  <c r="E40" i="15"/>
  <c r="D170" i="13"/>
  <c r="D43" i="13"/>
  <c r="D19" i="13"/>
  <c r="D17" i="13"/>
  <c r="I11" i="13"/>
  <c r="G11" i="13"/>
  <c r="E38" i="15"/>
  <c r="D168" i="13"/>
  <c r="E36" i="15"/>
  <c r="D166" i="13"/>
  <c r="H163" i="13"/>
  <c r="H35" i="15"/>
  <c r="F163" i="13"/>
  <c r="F35" i="15"/>
  <c r="E37" i="15"/>
  <c r="I35" i="15"/>
  <c r="G35" i="15"/>
  <c r="E163" i="13"/>
  <c r="D35" i="13"/>
  <c r="I37" i="15"/>
  <c r="G37" i="15"/>
  <c r="G18" i="15"/>
  <c r="D153" i="11"/>
  <c r="G150" i="11"/>
  <c r="D12" i="13"/>
  <c r="G182" i="12"/>
  <c r="D187" i="12"/>
  <c r="D186" i="12"/>
  <c r="D184" i="12"/>
  <c r="D35" i="12"/>
  <c r="D51" i="12"/>
  <c r="F149" i="12"/>
  <c r="D125" i="12"/>
  <c r="H11" i="12"/>
  <c r="D11" i="12"/>
  <c r="D133" i="12"/>
  <c r="E149" i="12"/>
  <c r="H149" i="12"/>
  <c r="D151" i="12"/>
  <c r="D157" i="12"/>
  <c r="D153" i="12"/>
  <c r="I149" i="12"/>
  <c r="G149" i="12"/>
  <c r="D117" i="12"/>
  <c r="F11" i="12"/>
  <c r="D59" i="12"/>
  <c r="D43" i="12"/>
  <c r="D27" i="12"/>
  <c r="D19" i="12"/>
  <c r="D255" i="11"/>
  <c r="D248" i="11"/>
  <c r="H247" i="11"/>
  <c r="D252" i="11"/>
  <c r="D250" i="11"/>
  <c r="G247" i="11"/>
  <c r="D249" i="11"/>
  <c r="E247" i="11"/>
  <c r="D18" i="11"/>
  <c r="D16" i="11"/>
  <c r="D14" i="11"/>
  <c r="H11" i="11"/>
  <c r="F11" i="11"/>
  <c r="E11" i="11"/>
  <c r="D19" i="11"/>
  <c r="D12" i="11"/>
  <c r="D1065" i="10"/>
  <c r="D941" i="10"/>
  <c r="D859" i="10"/>
  <c r="E820" i="10"/>
  <c r="D166" i="10"/>
  <c r="D272" i="10"/>
  <c r="D395" i="10"/>
  <c r="D297" i="10"/>
  <c r="D313" i="10"/>
  <c r="D321" i="10"/>
  <c r="D493" i="10"/>
  <c r="D501" i="10"/>
  <c r="D509" i="10"/>
  <c r="E282" i="10"/>
  <c r="D744" i="10"/>
  <c r="D752" i="10"/>
  <c r="D801" i="10"/>
  <c r="E793" i="10"/>
  <c r="D736" i="10"/>
  <c r="D728" i="10"/>
  <c r="D720" i="10"/>
  <c r="D712" i="10"/>
  <c r="D704" i="10"/>
  <c r="D583" i="10"/>
  <c r="D575" i="10"/>
  <c r="E560" i="10"/>
  <c r="E485" i="10"/>
  <c r="E460" i="10"/>
  <c r="D468" i="10"/>
  <c r="E388" i="10"/>
  <c r="D78" i="10"/>
  <c r="D83" i="10"/>
  <c r="D82" i="10"/>
  <c r="D81" i="10"/>
  <c r="D80" i="10"/>
  <c r="D79" i="10"/>
  <c r="D75" i="10"/>
  <c r="D74" i="10"/>
  <c r="D73" i="10"/>
  <c r="D72" i="10"/>
  <c r="D71" i="10"/>
  <c r="D70" i="10"/>
  <c r="D64" i="10"/>
  <c r="D63" i="10"/>
  <c r="D62" i="10"/>
  <c r="D55" i="10"/>
  <c r="D54" i="10"/>
  <c r="D43" i="10"/>
  <c r="D36" i="10"/>
  <c r="D35" i="10"/>
  <c r="D29" i="10"/>
  <c r="D28" i="10"/>
  <c r="D27" i="10"/>
  <c r="D21" i="10"/>
  <c r="D20" i="10"/>
  <c r="D19" i="10"/>
  <c r="G1064" i="10"/>
  <c r="G1216" i="10" s="1"/>
  <c r="F1064" i="10"/>
  <c r="F1216" i="10" s="1"/>
  <c r="G1063" i="10"/>
  <c r="G1215" i="10" s="1"/>
  <c r="F1063" i="10"/>
  <c r="F1215" i="10" s="1"/>
  <c r="G1214" i="10"/>
  <c r="F1214" i="10"/>
  <c r="G1061" i="10"/>
  <c r="G1213" i="10" s="1"/>
  <c r="F1061" i="10"/>
  <c r="F1213" i="10" s="1"/>
  <c r="G1060" i="10"/>
  <c r="G1212" i="10" s="1"/>
  <c r="F1060" i="10"/>
  <c r="F1212" i="10" s="1"/>
  <c r="G1059" i="10"/>
  <c r="G1211" i="10" s="1"/>
  <c r="F1059" i="10"/>
  <c r="F1211" i="10" s="1"/>
  <c r="F981" i="10"/>
  <c r="F980" i="10"/>
  <c r="F979" i="10"/>
  <c r="D979" i="10" s="1"/>
  <c r="F978" i="10"/>
  <c r="G977" i="10"/>
  <c r="F977" i="10"/>
  <c r="G976" i="10"/>
  <c r="F976" i="10"/>
  <c r="G975" i="10"/>
  <c r="F975" i="10"/>
  <c r="G957" i="10"/>
  <c r="G924" i="10"/>
  <c r="F924" i="10"/>
  <c r="G923" i="10"/>
  <c r="F923" i="10"/>
  <c r="G922" i="10"/>
  <c r="G1052" i="10" s="1"/>
  <c r="F922" i="10"/>
  <c r="G921" i="10"/>
  <c r="F921" i="10"/>
  <c r="G920" i="10"/>
  <c r="F920" i="10"/>
  <c r="G919" i="10"/>
  <c r="F919" i="10"/>
  <c r="G918" i="10"/>
  <c r="D918" i="10" s="1"/>
  <c r="G827" i="10"/>
  <c r="G793" i="10"/>
  <c r="F793" i="10"/>
  <c r="G566" i="10"/>
  <c r="G816" i="10" s="1"/>
  <c r="F566" i="10"/>
  <c r="F816" i="10" s="1"/>
  <c r="G565" i="10"/>
  <c r="G815" i="10" s="1"/>
  <c r="F565" i="10"/>
  <c r="F815" i="10" s="1"/>
  <c r="G564" i="10"/>
  <c r="G814" i="10" s="1"/>
  <c r="F564" i="10"/>
  <c r="F814" i="10" s="1"/>
  <c r="G563" i="10"/>
  <c r="G813" i="10" s="1"/>
  <c r="F563" i="10"/>
  <c r="G562" i="10"/>
  <c r="G812" i="10" s="1"/>
  <c r="F562" i="10"/>
  <c r="F812" i="10" s="1"/>
  <c r="G561" i="10"/>
  <c r="G811" i="10" s="1"/>
  <c r="F561" i="10"/>
  <c r="F811" i="10" s="1"/>
  <c r="G485" i="10"/>
  <c r="G460" i="10"/>
  <c r="F460" i="10"/>
  <c r="G388" i="10"/>
  <c r="F388" i="10"/>
  <c r="F353" i="10"/>
  <c r="D353" i="10" s="1"/>
  <c r="F352" i="10"/>
  <c r="D352" i="10" s="1"/>
  <c r="F351" i="10"/>
  <c r="D351" i="10" s="1"/>
  <c r="F350" i="10"/>
  <c r="D350" i="10" s="1"/>
  <c r="F349" i="10"/>
  <c r="D349" i="10" s="1"/>
  <c r="G348" i="10"/>
  <c r="G347" i="10" s="1"/>
  <c r="F348" i="10"/>
  <c r="D288" i="10"/>
  <c r="D287" i="10"/>
  <c r="D286" i="10"/>
  <c r="D285" i="10"/>
  <c r="F284" i="10"/>
  <c r="D284" i="10" s="1"/>
  <c r="G283" i="10"/>
  <c r="F283" i="10"/>
  <c r="G239" i="10"/>
  <c r="F239" i="10"/>
  <c r="G238" i="10"/>
  <c r="F238" i="10"/>
  <c r="G237" i="10"/>
  <c r="F237" i="10"/>
  <c r="G236" i="10"/>
  <c r="F236" i="10"/>
  <c r="G235" i="10"/>
  <c r="F235" i="10"/>
  <c r="F234" i="10"/>
  <c r="D234" i="10" s="1"/>
  <c r="G233" i="10"/>
  <c r="F233" i="10"/>
  <c r="G189" i="10"/>
  <c r="F189" i="10"/>
  <c r="G188" i="10"/>
  <c r="F188" i="10"/>
  <c r="G187" i="10"/>
  <c r="F187" i="10"/>
  <c r="G186" i="10"/>
  <c r="F186" i="10"/>
  <c r="G185" i="10"/>
  <c r="F185" i="10"/>
  <c r="G184" i="10"/>
  <c r="F184" i="10"/>
  <c r="G183" i="10"/>
  <c r="F183" i="10"/>
  <c r="G93" i="10"/>
  <c r="F93" i="10"/>
  <c r="G92" i="10"/>
  <c r="F92" i="10"/>
  <c r="G91" i="10"/>
  <c r="F91" i="10"/>
  <c r="G90" i="10"/>
  <c r="F90" i="10"/>
  <c r="G89" i="10"/>
  <c r="F89" i="10"/>
  <c r="G88" i="10"/>
  <c r="F52" i="10"/>
  <c r="D52" i="10" s="1"/>
  <c r="F51" i="10"/>
  <c r="D51" i="10" s="1"/>
  <c r="F50" i="10"/>
  <c r="D50" i="10" s="1"/>
  <c r="G49" i="10"/>
  <c r="F49" i="10"/>
  <c r="G48" i="10"/>
  <c r="F48" i="10"/>
  <c r="G47" i="10"/>
  <c r="F47" i="10"/>
  <c r="G46" i="10"/>
  <c r="F46" i="10"/>
  <c r="E556" i="10"/>
  <c r="E555" i="10"/>
  <c r="E554" i="10"/>
  <c r="E1222" i="10" s="1"/>
  <c r="E498" i="8"/>
  <c r="F498" i="8"/>
  <c r="G498" i="8"/>
  <c r="H498" i="8"/>
  <c r="I498" i="8"/>
  <c r="E499" i="8"/>
  <c r="F499" i="8"/>
  <c r="G499" i="8"/>
  <c r="I499" i="8"/>
  <c r="E500" i="8"/>
  <c r="F500" i="8"/>
  <c r="H500" i="8"/>
  <c r="I500" i="8"/>
  <c r="E501" i="8"/>
  <c r="F501" i="8"/>
  <c r="G501" i="8"/>
  <c r="H501" i="8"/>
  <c r="I501" i="8"/>
  <c r="E502" i="8"/>
  <c r="F502" i="8"/>
  <c r="G502" i="8"/>
  <c r="H502" i="8"/>
  <c r="I502" i="8"/>
  <c r="E503" i="8"/>
  <c r="F503" i="8"/>
  <c r="G503" i="8"/>
  <c r="H503" i="8"/>
  <c r="I503" i="8"/>
  <c r="F497" i="8"/>
  <c r="G497" i="8"/>
  <c r="H497" i="8"/>
  <c r="I497" i="8"/>
  <c r="E497" i="8"/>
  <c r="G520" i="8"/>
  <c r="G512" i="8"/>
  <c r="F512" i="8"/>
  <c r="E512" i="8"/>
  <c r="G504" i="8"/>
  <c r="D521" i="8"/>
  <c r="D522" i="8"/>
  <c r="D523" i="8"/>
  <c r="D524" i="8"/>
  <c r="D513" i="8"/>
  <c r="D514" i="8"/>
  <c r="D515" i="8"/>
  <c r="D516" i="8"/>
  <c r="D505" i="8"/>
  <c r="D506" i="8"/>
  <c r="D507" i="8"/>
  <c r="D508" i="8"/>
  <c r="D519" i="8"/>
  <c r="D518" i="8"/>
  <c r="D527" i="8"/>
  <c r="D526" i="8"/>
  <c r="D511" i="8"/>
  <c r="D510" i="8"/>
  <c r="F471" i="8"/>
  <c r="H471" i="8"/>
  <c r="D488" i="8"/>
  <c r="D489" i="8"/>
  <c r="D490" i="8"/>
  <c r="D491" i="8"/>
  <c r="D474" i="8"/>
  <c r="D480" i="8"/>
  <c r="D481" i="8"/>
  <c r="D482" i="8"/>
  <c r="D483" i="8"/>
  <c r="G487" i="8"/>
  <c r="G479" i="8"/>
  <c r="F479" i="8"/>
  <c r="I471" i="8"/>
  <c r="D494" i="8"/>
  <c r="D493" i="8"/>
  <c r="D486" i="8"/>
  <c r="D485" i="8"/>
  <c r="D478" i="8"/>
  <c r="F398" i="8"/>
  <c r="H398" i="8"/>
  <c r="D399" i="8"/>
  <c r="D407" i="8"/>
  <c r="D409" i="8"/>
  <c r="D410" i="8"/>
  <c r="D415" i="8"/>
  <c r="D416" i="8"/>
  <c r="D417" i="8"/>
  <c r="D418" i="8"/>
  <c r="D447" i="8"/>
  <c r="D448" i="8"/>
  <c r="D449" i="8"/>
  <c r="D450" i="8"/>
  <c r="D455" i="8"/>
  <c r="D456" i="8"/>
  <c r="D457" i="8"/>
  <c r="D458" i="8"/>
  <c r="D463" i="8"/>
  <c r="D464" i="8"/>
  <c r="D465" i="8"/>
  <c r="D466" i="8"/>
  <c r="D468" i="8"/>
  <c r="G462" i="8"/>
  <c r="G454" i="8"/>
  <c r="G446" i="8"/>
  <c r="G414" i="8"/>
  <c r="G406" i="8"/>
  <c r="I398" i="8"/>
  <c r="D469" i="8"/>
  <c r="D461" i="8"/>
  <c r="D460" i="8"/>
  <c r="D453" i="8"/>
  <c r="D452" i="8"/>
  <c r="D421" i="8"/>
  <c r="D420" i="8"/>
  <c r="D413" i="8"/>
  <c r="D412" i="8"/>
  <c r="D404" i="8"/>
  <c r="E358" i="8"/>
  <c r="F358" i="8"/>
  <c r="G358" i="8"/>
  <c r="H358" i="8"/>
  <c r="I358" i="8"/>
  <c r="E359" i="8"/>
  <c r="F359" i="8"/>
  <c r="G359" i="8"/>
  <c r="H359" i="8"/>
  <c r="I359" i="8"/>
  <c r="E360" i="8"/>
  <c r="F360" i="8"/>
  <c r="G360" i="8"/>
  <c r="H360" i="8"/>
  <c r="I360" i="8"/>
  <c r="E361" i="8"/>
  <c r="F361" i="8"/>
  <c r="H361" i="8"/>
  <c r="I361" i="8"/>
  <c r="E362" i="8"/>
  <c r="F362" i="8"/>
  <c r="G362" i="8"/>
  <c r="H362" i="8"/>
  <c r="I362" i="8"/>
  <c r="E363" i="8"/>
  <c r="F363" i="8"/>
  <c r="G363" i="8"/>
  <c r="H363" i="8"/>
  <c r="I363" i="8"/>
  <c r="I357" i="8"/>
  <c r="F357" i="8"/>
  <c r="G357" i="8"/>
  <c r="H357" i="8"/>
  <c r="E357" i="8"/>
  <c r="D389" i="8"/>
  <c r="D390" i="8"/>
  <c r="D391" i="8"/>
  <c r="D392" i="8"/>
  <c r="D381" i="8"/>
  <c r="D382" i="8"/>
  <c r="D383" i="8"/>
  <c r="D384" i="8"/>
  <c r="D385" i="8"/>
  <c r="D373" i="8"/>
  <c r="D374" i="8"/>
  <c r="D375" i="8"/>
  <c r="D376" i="8"/>
  <c r="D365" i="8"/>
  <c r="D366" i="8"/>
  <c r="D367" i="8"/>
  <c r="D368" i="8"/>
  <c r="G388" i="8"/>
  <c r="G380" i="8"/>
  <c r="G372" i="8"/>
  <c r="G364" i="8"/>
  <c r="D395" i="8"/>
  <c r="D394" i="8"/>
  <c r="D387" i="8"/>
  <c r="D386" i="8"/>
  <c r="D379" i="8"/>
  <c r="D378" i="8"/>
  <c r="D371" i="8"/>
  <c r="D370" i="8"/>
  <c r="E292" i="8"/>
  <c r="F292" i="8"/>
  <c r="G292" i="8"/>
  <c r="H292" i="8"/>
  <c r="I292" i="8"/>
  <c r="E293" i="8"/>
  <c r="F293" i="8"/>
  <c r="G293" i="8"/>
  <c r="H293" i="8"/>
  <c r="I293" i="8"/>
  <c r="E294" i="8"/>
  <c r="F294" i="8"/>
  <c r="H294" i="8"/>
  <c r="I294" i="8"/>
  <c r="E295" i="8"/>
  <c r="H295" i="8"/>
  <c r="I295" i="8"/>
  <c r="E296" i="8"/>
  <c r="F296" i="8"/>
  <c r="H296" i="8"/>
  <c r="I296" i="8"/>
  <c r="E297" i="8"/>
  <c r="F297" i="8"/>
  <c r="G297" i="8"/>
  <c r="H297" i="8"/>
  <c r="I297" i="8"/>
  <c r="F291" i="8"/>
  <c r="G291" i="8"/>
  <c r="H291" i="8"/>
  <c r="I291" i="8"/>
  <c r="E291" i="8"/>
  <c r="D331" i="8"/>
  <c r="D332" i="8"/>
  <c r="D333" i="8"/>
  <c r="D334" i="8"/>
  <c r="G330" i="8"/>
  <c r="D323" i="8"/>
  <c r="D324" i="8"/>
  <c r="D325" i="8"/>
  <c r="D326" i="8"/>
  <c r="G322" i="8"/>
  <c r="D299" i="8"/>
  <c r="D300" i="8"/>
  <c r="D301" i="8"/>
  <c r="D302" i="8"/>
  <c r="D307" i="8"/>
  <c r="D308" i="8"/>
  <c r="D309" i="8"/>
  <c r="D310" i="8"/>
  <c r="D315" i="8"/>
  <c r="D316" i="8"/>
  <c r="D317" i="8"/>
  <c r="D318" i="8"/>
  <c r="G314" i="8"/>
  <c r="G306" i="8"/>
  <c r="D337" i="8"/>
  <c r="D336" i="8"/>
  <c r="D329" i="8"/>
  <c r="D321" i="8"/>
  <c r="D320" i="8"/>
  <c r="D313" i="8"/>
  <c r="D312" i="8"/>
  <c r="D305" i="8"/>
  <c r="D304" i="8"/>
  <c r="E242" i="8"/>
  <c r="F242" i="8"/>
  <c r="G242" i="8"/>
  <c r="H242" i="8"/>
  <c r="I242" i="8"/>
  <c r="E243" i="8"/>
  <c r="F243" i="8"/>
  <c r="G243" i="8"/>
  <c r="H243" i="8"/>
  <c r="I243" i="8"/>
  <c r="E244" i="8"/>
  <c r="F244" i="8"/>
  <c r="H244" i="8"/>
  <c r="I244" i="8"/>
  <c r="E245" i="8"/>
  <c r="F245" i="8"/>
  <c r="G245" i="8"/>
  <c r="H245" i="8"/>
  <c r="I245" i="8"/>
  <c r="E246" i="8"/>
  <c r="F246" i="8"/>
  <c r="H246" i="8"/>
  <c r="I246" i="8"/>
  <c r="E247" i="8"/>
  <c r="F247" i="8"/>
  <c r="G247" i="8"/>
  <c r="H247" i="8"/>
  <c r="I247" i="8"/>
  <c r="F241" i="8"/>
  <c r="G241" i="8"/>
  <c r="H241" i="8"/>
  <c r="I241" i="8"/>
  <c r="E241" i="8"/>
  <c r="D273" i="8"/>
  <c r="D274" i="8"/>
  <c r="D275" i="8"/>
  <c r="D276" i="8"/>
  <c r="D281" i="8"/>
  <c r="D282" i="8"/>
  <c r="D283" i="8"/>
  <c r="D284" i="8"/>
  <c r="G272" i="8"/>
  <c r="D265" i="8"/>
  <c r="D266" i="8"/>
  <c r="D267" i="8"/>
  <c r="D268" i="8"/>
  <c r="G264" i="8"/>
  <c r="G256" i="8"/>
  <c r="D257" i="8"/>
  <c r="D258" i="8"/>
  <c r="D259" i="8"/>
  <c r="D260" i="8"/>
  <c r="D249" i="8"/>
  <c r="D250" i="8"/>
  <c r="D251" i="8"/>
  <c r="D252" i="8"/>
  <c r="G248" i="8"/>
  <c r="E192" i="8"/>
  <c r="F192" i="8"/>
  <c r="G192" i="8"/>
  <c r="H192" i="8"/>
  <c r="I192" i="8"/>
  <c r="E193" i="8"/>
  <c r="F193" i="8"/>
  <c r="G193" i="8"/>
  <c r="H193" i="8"/>
  <c r="I193" i="8"/>
  <c r="E194" i="8"/>
  <c r="F194" i="8"/>
  <c r="G194" i="8"/>
  <c r="H194" i="8"/>
  <c r="I194" i="8"/>
  <c r="E195" i="8"/>
  <c r="F195" i="8"/>
  <c r="G195" i="8"/>
  <c r="H195" i="8"/>
  <c r="I195" i="8"/>
  <c r="E196" i="8"/>
  <c r="F196" i="8"/>
  <c r="G196" i="8"/>
  <c r="H196" i="8"/>
  <c r="I196" i="8"/>
  <c r="E197" i="8"/>
  <c r="F197" i="8"/>
  <c r="G197" i="8"/>
  <c r="H197" i="8"/>
  <c r="I197" i="8"/>
  <c r="F191" i="8"/>
  <c r="G191" i="8"/>
  <c r="H191" i="8"/>
  <c r="I191" i="8"/>
  <c r="E191" i="8"/>
  <c r="E96" i="8"/>
  <c r="F96" i="8"/>
  <c r="G96" i="8"/>
  <c r="H96" i="8"/>
  <c r="I96" i="8"/>
  <c r="F97" i="8"/>
  <c r="G97" i="8"/>
  <c r="H97" i="8"/>
  <c r="I97" i="8"/>
  <c r="E98" i="8"/>
  <c r="H98" i="8"/>
  <c r="I98" i="8"/>
  <c r="E99" i="8"/>
  <c r="F99" i="8"/>
  <c r="H99" i="8"/>
  <c r="I99" i="8"/>
  <c r="E100" i="8"/>
  <c r="F100" i="8"/>
  <c r="G100" i="8"/>
  <c r="H100" i="8"/>
  <c r="I100" i="8"/>
  <c r="E101" i="8"/>
  <c r="F101" i="8"/>
  <c r="G101" i="8"/>
  <c r="H101" i="8"/>
  <c r="I101" i="8"/>
  <c r="F95" i="8"/>
  <c r="G95" i="8"/>
  <c r="H95" i="8"/>
  <c r="I95" i="8"/>
  <c r="D287" i="8"/>
  <c r="D286" i="8"/>
  <c r="D279" i="8"/>
  <c r="D278" i="8"/>
  <c r="D271" i="8"/>
  <c r="D270" i="8"/>
  <c r="D263" i="8"/>
  <c r="D262" i="8"/>
  <c r="D255" i="8"/>
  <c r="D254" i="8"/>
  <c r="D199" i="8"/>
  <c r="D200" i="8"/>
  <c r="D201" i="8"/>
  <c r="D202" i="8"/>
  <c r="G198" i="8"/>
  <c r="G182" i="8"/>
  <c r="F182" i="8"/>
  <c r="E182" i="8"/>
  <c r="D183" i="8"/>
  <c r="D184" i="8"/>
  <c r="D185" i="8"/>
  <c r="D175" i="8"/>
  <c r="D176" i="8"/>
  <c r="D177" i="8"/>
  <c r="D178" i="8"/>
  <c r="D167" i="8"/>
  <c r="D168" i="8"/>
  <c r="D169" i="8"/>
  <c r="D170" i="8"/>
  <c r="G166" i="8"/>
  <c r="D159" i="8"/>
  <c r="D160" i="8"/>
  <c r="D161" i="8"/>
  <c r="D162" i="8"/>
  <c r="G158" i="8"/>
  <c r="D103" i="8"/>
  <c r="D104" i="8"/>
  <c r="D105" i="8"/>
  <c r="G102" i="8"/>
  <c r="E54" i="8"/>
  <c r="F54" i="8"/>
  <c r="G54" i="8"/>
  <c r="H54" i="8"/>
  <c r="H22" i="8" s="1"/>
  <c r="I54" i="8"/>
  <c r="I22" i="8" s="1"/>
  <c r="E55" i="8"/>
  <c r="E23" i="8" s="1"/>
  <c r="F55" i="8"/>
  <c r="G55" i="8"/>
  <c r="H55" i="8"/>
  <c r="H23" i="8" s="1"/>
  <c r="I55" i="8"/>
  <c r="I23" i="8" s="1"/>
  <c r="E56" i="8"/>
  <c r="G56" i="8"/>
  <c r="H56" i="8"/>
  <c r="H24" i="8" s="1"/>
  <c r="I56" i="8"/>
  <c r="I24" i="8" s="1"/>
  <c r="E57" i="8"/>
  <c r="G57" i="8"/>
  <c r="H57" i="8"/>
  <c r="H25" i="8" s="1"/>
  <c r="I57" i="8"/>
  <c r="I25" i="8" s="1"/>
  <c r="E58" i="8"/>
  <c r="G58" i="8"/>
  <c r="H58" i="8"/>
  <c r="I58" i="8"/>
  <c r="E59" i="8"/>
  <c r="F59" i="8"/>
  <c r="G59" i="8"/>
  <c r="H59" i="8"/>
  <c r="I59" i="8"/>
  <c r="F53" i="8"/>
  <c r="G53" i="8"/>
  <c r="H53" i="8"/>
  <c r="H21" i="8" s="1"/>
  <c r="I53" i="8"/>
  <c r="I21" i="8" s="1"/>
  <c r="E53" i="8"/>
  <c r="D205" i="8"/>
  <c r="D204" i="8"/>
  <c r="D189" i="8"/>
  <c r="D188" i="8"/>
  <c r="D181" i="8"/>
  <c r="D180" i="8"/>
  <c r="D173" i="8"/>
  <c r="D172" i="8"/>
  <c r="D165" i="8"/>
  <c r="D164" i="8"/>
  <c r="D109" i="8"/>
  <c r="D108" i="8"/>
  <c r="E84" i="8"/>
  <c r="D90" i="8"/>
  <c r="D91" i="8"/>
  <c r="D85" i="8"/>
  <c r="D86" i="8"/>
  <c r="D77" i="8"/>
  <c r="D78" i="8"/>
  <c r="D79" i="8"/>
  <c r="D80" i="8"/>
  <c r="D81" i="8"/>
  <c r="E76" i="8"/>
  <c r="D83" i="8"/>
  <c r="D82" i="8"/>
  <c r="D69" i="8"/>
  <c r="D70" i="8"/>
  <c r="D71" i="8"/>
  <c r="D72" i="8"/>
  <c r="D73" i="8"/>
  <c r="F68" i="8"/>
  <c r="D61" i="8"/>
  <c r="D62" i="8"/>
  <c r="D63" i="8"/>
  <c r="D64" i="8"/>
  <c r="F60" i="8"/>
  <c r="D88" i="8"/>
  <c r="D87" i="8"/>
  <c r="D75" i="8"/>
  <c r="D74" i="8"/>
  <c r="D67" i="8"/>
  <c r="D66" i="8"/>
  <c r="E1224" i="10" l="1"/>
  <c r="I30" i="18"/>
  <c r="D11" i="11"/>
  <c r="F33" i="15"/>
  <c r="D149" i="12"/>
  <c r="G33" i="15"/>
  <c r="E28" i="18"/>
  <c r="I33" i="15"/>
  <c r="H33" i="15"/>
  <c r="I24" i="15"/>
  <c r="D815" i="10"/>
  <c r="D53" i="10"/>
  <c r="D150" i="11"/>
  <c r="H24" i="15"/>
  <c r="D26" i="10"/>
  <c r="D504" i="8"/>
  <c r="D61" i="10"/>
  <c r="G45" i="10"/>
  <c r="D34" i="10"/>
  <c r="D69" i="10"/>
  <c r="F45" i="10"/>
  <c r="D18" i="10"/>
  <c r="D816" i="10"/>
  <c r="D814" i="10"/>
  <c r="E1223" i="10"/>
  <c r="D109" i="12"/>
  <c r="G30" i="18"/>
  <c r="F29" i="15"/>
  <c r="G26" i="15"/>
  <c r="D26" i="15" s="1"/>
  <c r="E27" i="15"/>
  <c r="D244" i="12"/>
  <c r="F917" i="10"/>
  <c r="D267" i="11"/>
  <c r="I30" i="17"/>
  <c r="E16" i="15"/>
  <c r="F263" i="11"/>
  <c r="C31" i="17" s="1"/>
  <c r="D34" i="17"/>
  <c r="D63" i="20" s="1"/>
  <c r="G182" i="10"/>
  <c r="E29" i="18"/>
  <c r="D99" i="8"/>
  <c r="D195" i="8"/>
  <c r="D245" i="8"/>
  <c r="D501" i="8"/>
  <c r="E25" i="8"/>
  <c r="E17" i="8" s="1"/>
  <c r="E558" i="8" s="1"/>
  <c r="D57" i="8"/>
  <c r="D361" i="8"/>
  <c r="D59" i="20"/>
  <c r="E263" i="11"/>
  <c r="C30" i="17" s="1"/>
  <c r="D264" i="11"/>
  <c r="D243" i="12"/>
  <c r="J31" i="17"/>
  <c r="D30" i="18"/>
  <c r="D61" i="20" s="1"/>
  <c r="J30" i="18"/>
  <c r="G239" i="12"/>
  <c r="H239" i="12"/>
  <c r="D1213" i="10"/>
  <c r="D242" i="12"/>
  <c r="I239" i="12"/>
  <c r="G31" i="17"/>
  <c r="D236" i="10"/>
  <c r="F239" i="12"/>
  <c r="G27" i="15"/>
  <c r="H19" i="15"/>
  <c r="G33" i="17"/>
  <c r="I62" i="20" s="1"/>
  <c r="I20" i="15"/>
  <c r="H34" i="17"/>
  <c r="J63" i="20" s="1"/>
  <c r="H21" i="15"/>
  <c r="I33" i="17"/>
  <c r="K62" i="20" s="1"/>
  <c r="I22" i="15"/>
  <c r="J34" i="17"/>
  <c r="L63" i="20" s="1"/>
  <c r="I17" i="15"/>
  <c r="E34" i="17"/>
  <c r="H18" i="15"/>
  <c r="F33" i="17"/>
  <c r="H62" i="20" s="1"/>
  <c r="I19" i="15"/>
  <c r="G34" i="17"/>
  <c r="I63" i="20" s="1"/>
  <c r="H20" i="15"/>
  <c r="H33" i="17"/>
  <c r="J62" i="20" s="1"/>
  <c r="I21" i="15"/>
  <c r="I34" i="17"/>
  <c r="K63" i="20" s="1"/>
  <c r="D60" i="20"/>
  <c r="H17" i="15"/>
  <c r="E33" i="17"/>
  <c r="F62" i="20" s="1"/>
  <c r="I18" i="15"/>
  <c r="F34" i="17"/>
  <c r="H35" i="17"/>
  <c r="H22" i="15"/>
  <c r="J33" i="17"/>
  <c r="L62" i="20" s="1"/>
  <c r="H16" i="15"/>
  <c r="D33" i="17"/>
  <c r="E24" i="8"/>
  <c r="D56" i="8"/>
  <c r="F553" i="10"/>
  <c r="F554" i="10"/>
  <c r="F555" i="10"/>
  <c r="F556" i="10"/>
  <c r="G553" i="10"/>
  <c r="G554" i="10"/>
  <c r="G555" i="10"/>
  <c r="G556" i="10"/>
  <c r="D489" i="10"/>
  <c r="D490" i="10"/>
  <c r="D491" i="10"/>
  <c r="D492" i="10"/>
  <c r="D89" i="10"/>
  <c r="G87" i="10"/>
  <c r="D21" i="8"/>
  <c r="I496" i="8"/>
  <c r="G809" i="10"/>
  <c r="D246" i="12"/>
  <c r="F87" i="10"/>
  <c r="F86" i="10" s="1"/>
  <c r="F182" i="10"/>
  <c r="F27" i="15"/>
  <c r="D241" i="12"/>
  <c r="D245" i="12"/>
  <c r="E25" i="15"/>
  <c r="E42" i="15" s="1"/>
  <c r="D500" i="8"/>
  <c r="D97" i="8"/>
  <c r="D59" i="8"/>
  <c r="D293" i="8"/>
  <c r="F190" i="8"/>
  <c r="F240" i="8"/>
  <c r="E496" i="8"/>
  <c r="H496" i="8"/>
  <c r="F496" i="8"/>
  <c r="D503" i="8"/>
  <c r="D498" i="8"/>
  <c r="D240" i="12"/>
  <c r="E239" i="12"/>
  <c r="E1047" i="10"/>
  <c r="F17" i="15"/>
  <c r="E18" i="15"/>
  <c r="E20" i="15"/>
  <c r="F21" i="15"/>
  <c r="E22" i="15"/>
  <c r="E17" i="15"/>
  <c r="F16" i="15"/>
  <c r="D166" i="8"/>
  <c r="D158" i="8"/>
  <c r="G1048" i="10"/>
  <c r="G1218" i="10" s="1"/>
  <c r="G1049" i="10"/>
  <c r="G1050" i="10"/>
  <c r="G1051" i="10"/>
  <c r="G1053" i="10"/>
  <c r="G1054" i="10"/>
  <c r="F232" i="10"/>
  <c r="F1048" i="10"/>
  <c r="F1218" i="10" s="1"/>
  <c r="F1049" i="10"/>
  <c r="F1050" i="10"/>
  <c r="F1051" i="10"/>
  <c r="F1052" i="10"/>
  <c r="F1053" i="10"/>
  <c r="F1054" i="10"/>
  <c r="D1216" i="10"/>
  <c r="G232" i="10"/>
  <c r="H30" i="18"/>
  <c r="E30" i="15"/>
  <c r="E32" i="18"/>
  <c r="D235" i="10"/>
  <c r="D237" i="10"/>
  <c r="D238" i="10"/>
  <c r="D239" i="10"/>
  <c r="F282" i="10"/>
  <c r="D42" i="10"/>
  <c r="D90" i="10"/>
  <c r="D91" i="10"/>
  <c r="D92" i="10"/>
  <c r="D93" i="10"/>
  <c r="D233" i="10"/>
  <c r="D88" i="10"/>
  <c r="F347" i="10"/>
  <c r="D348" i="10"/>
  <c r="D347" i="10" s="1"/>
  <c r="D77" i="10"/>
  <c r="F813" i="10"/>
  <c r="D813" i="10" s="1"/>
  <c r="D563" i="10"/>
  <c r="D564" i="10"/>
  <c r="D565" i="10"/>
  <c r="D566" i="10"/>
  <c r="D283" i="10"/>
  <c r="D282" i="10" s="1"/>
  <c r="D49" i="10"/>
  <c r="D11" i="10"/>
  <c r="D12" i="10"/>
  <c r="E552" i="10"/>
  <c r="D13" i="10"/>
  <c r="D14" i="10"/>
  <c r="D15" i="10"/>
  <c r="D16" i="10"/>
  <c r="D17" i="10"/>
  <c r="C25" i="19"/>
  <c r="E94" i="8"/>
  <c r="E29" i="15"/>
  <c r="H28" i="18"/>
  <c r="F28" i="15"/>
  <c r="G29" i="18"/>
  <c r="H29" i="18"/>
  <c r="F31" i="15"/>
  <c r="J29" i="18"/>
  <c r="H52" i="8"/>
  <c r="H20" i="8" s="1"/>
  <c r="H12" i="8" s="1"/>
  <c r="H553" i="8" s="1"/>
  <c r="D55" i="8"/>
  <c r="I94" i="8"/>
  <c r="H190" i="8"/>
  <c r="F30" i="15"/>
  <c r="I29" i="18"/>
  <c r="I32" i="18" s="1"/>
  <c r="E31" i="15"/>
  <c r="J28" i="18"/>
  <c r="F18" i="15"/>
  <c r="F20" i="15"/>
  <c r="E21" i="15"/>
  <c r="G496" i="8"/>
  <c r="E28" i="15"/>
  <c r="G28" i="18"/>
  <c r="F32" i="18"/>
  <c r="G551" i="10"/>
  <c r="F552" i="10"/>
  <c r="G282" i="10"/>
  <c r="F551" i="10"/>
  <c r="G552" i="10"/>
  <c r="E551" i="10"/>
  <c r="D292" i="8"/>
  <c r="D95" i="8"/>
  <c r="D197" i="8"/>
  <c r="D193" i="8"/>
  <c r="D243" i="8"/>
  <c r="H240" i="8"/>
  <c r="D502" i="8"/>
  <c r="D499" i="8"/>
  <c r="I290" i="8"/>
  <c r="D1089" i="10"/>
  <c r="D40" i="15"/>
  <c r="D191" i="8"/>
  <c r="D100" i="8"/>
  <c r="D297" i="8"/>
  <c r="D294" i="8"/>
  <c r="D497" i="8"/>
  <c r="D296" i="8"/>
  <c r="D362" i="8"/>
  <c r="D487" i="8"/>
  <c r="D477" i="8"/>
  <c r="D475" i="8"/>
  <c r="G471" i="8"/>
  <c r="D473" i="8"/>
  <c r="D512" i="8"/>
  <c r="D520" i="8"/>
  <c r="I16" i="15"/>
  <c r="I15" i="15" s="1"/>
  <c r="D189" i="10"/>
  <c r="D920" i="10"/>
  <c r="D921" i="10"/>
  <c r="D922" i="10"/>
  <c r="D923" i="10"/>
  <c r="D924" i="10"/>
  <c r="D959" i="10"/>
  <c r="D960" i="10"/>
  <c r="D961" i="10"/>
  <c r="D962" i="10"/>
  <c r="D963" i="10"/>
  <c r="D964" i="10"/>
  <c r="D976" i="10"/>
  <c r="D977" i="10"/>
  <c r="D978" i="10"/>
  <c r="D980" i="10"/>
  <c r="D981" i="10"/>
  <c r="D1215" i="10"/>
  <c r="D38" i="15"/>
  <c r="E1058" i="10"/>
  <c r="D36" i="15"/>
  <c r="F1209" i="10"/>
  <c r="D247" i="11"/>
  <c r="D272" i="8"/>
  <c r="D264" i="8"/>
  <c r="D1059" i="10"/>
  <c r="D1063" i="10"/>
  <c r="D1061" i="10"/>
  <c r="D1214" i="10"/>
  <c r="D1062" i="10"/>
  <c r="F820" i="10"/>
  <c r="F957" i="10"/>
  <c r="D958" i="10"/>
  <c r="D975" i="10"/>
  <c r="F974" i="10"/>
  <c r="D919" i="10"/>
  <c r="D1212" i="10"/>
  <c r="D1064" i="10"/>
  <c r="D1060" i="10"/>
  <c r="E1209" i="10"/>
  <c r="D247" i="8"/>
  <c r="G240" i="8"/>
  <c r="E290" i="8"/>
  <c r="G290" i="8"/>
  <c r="D372" i="8"/>
  <c r="D11" i="13"/>
  <c r="E39" i="15"/>
  <c r="D169" i="13"/>
  <c r="D167" i="13"/>
  <c r="D35" i="15"/>
  <c r="D37" i="15"/>
  <c r="C32" i="17"/>
  <c r="G17" i="15"/>
  <c r="G15" i="15" s="1"/>
  <c r="D182" i="12"/>
  <c r="D47" i="10"/>
  <c r="D48" i="10"/>
  <c r="D184" i="10"/>
  <c r="D185" i="10"/>
  <c r="D186" i="10"/>
  <c r="D187" i="10"/>
  <c r="D188" i="10"/>
  <c r="D390" i="10"/>
  <c r="D462" i="10"/>
  <c r="D487" i="10"/>
  <c r="D488" i="10"/>
  <c r="G560" i="10"/>
  <c r="D812" i="10"/>
  <c r="D389" i="10"/>
  <c r="D461" i="10"/>
  <c r="F485" i="10"/>
  <c r="D486" i="10"/>
  <c r="F560" i="10"/>
  <c r="D561" i="10"/>
  <c r="D46" i="10"/>
  <c r="D183" i="10"/>
  <c r="D562" i="10"/>
  <c r="G917" i="10"/>
  <c r="F1058" i="10"/>
  <c r="G1058" i="10"/>
  <c r="G974" i="10"/>
  <c r="D472" i="8"/>
  <c r="E471" i="8"/>
  <c r="D479" i="8"/>
  <c r="G356" i="8"/>
  <c r="D359" i="8"/>
  <c r="D198" i="8"/>
  <c r="H290" i="8"/>
  <c r="F290" i="8"/>
  <c r="D405" i="8"/>
  <c r="D462" i="8"/>
  <c r="G398" i="8"/>
  <c r="D402" i="8"/>
  <c r="D400" i="8"/>
  <c r="D401" i="8"/>
  <c r="D454" i="8"/>
  <c r="D446" i="8"/>
  <c r="D414" i="8"/>
  <c r="D406" i="8"/>
  <c r="E398" i="8"/>
  <c r="D248" i="8"/>
  <c r="D322" i="8"/>
  <c r="D295" i="8"/>
  <c r="D53" i="8"/>
  <c r="F52" i="8"/>
  <c r="D58" i="8"/>
  <c r="D182" i="8"/>
  <c r="H94" i="8"/>
  <c r="F94" i="8"/>
  <c r="D101" i="8"/>
  <c r="D98" i="8"/>
  <c r="G94" i="8"/>
  <c r="D96" i="8"/>
  <c r="D241" i="8"/>
  <c r="D246" i="8"/>
  <c r="D244" i="8"/>
  <c r="I240" i="8"/>
  <c r="D242" i="8"/>
  <c r="H356" i="8"/>
  <c r="F356" i="8"/>
  <c r="D363" i="8"/>
  <c r="D360" i="8"/>
  <c r="D358" i="8"/>
  <c r="D196" i="8"/>
  <c r="D194" i="8"/>
  <c r="I190" i="8"/>
  <c r="G190" i="8"/>
  <c r="D192" i="8"/>
  <c r="D256" i="8"/>
  <c r="D280" i="8"/>
  <c r="E356" i="8"/>
  <c r="I356" i="8"/>
  <c r="D357" i="8"/>
  <c r="D388" i="8"/>
  <c r="D380" i="8"/>
  <c r="D364" i="8"/>
  <c r="D291" i="8"/>
  <c r="D330" i="8"/>
  <c r="D314" i="8"/>
  <c r="D306" i="8"/>
  <c r="D298" i="8"/>
  <c r="E240" i="8"/>
  <c r="E190" i="8"/>
  <c r="I52" i="8"/>
  <c r="I20" i="8" s="1"/>
  <c r="I12" i="8" s="1"/>
  <c r="D54" i="8"/>
  <c r="D174" i="8"/>
  <c r="D84" i="8"/>
  <c r="D102" i="8"/>
  <c r="G52" i="8"/>
  <c r="E52" i="8"/>
  <c r="E12" i="8" s="1"/>
  <c r="D76" i="8"/>
  <c r="D68" i="8"/>
  <c r="D60" i="8"/>
  <c r="E13" i="8"/>
  <c r="F13" i="8"/>
  <c r="F554" i="8" s="1"/>
  <c r="G13" i="8"/>
  <c r="G554" i="8" s="1"/>
  <c r="H13" i="8"/>
  <c r="H554" i="8" s="1"/>
  <c r="I13" i="8"/>
  <c r="I554" i="8" s="1"/>
  <c r="E14" i="8"/>
  <c r="E555" i="8" s="1"/>
  <c r="F48" i="16" s="1"/>
  <c r="H59" i="20" s="1"/>
  <c r="F14" i="8"/>
  <c r="F555" i="8" s="1"/>
  <c r="G14" i="8"/>
  <c r="G555" i="8" s="1"/>
  <c r="H14" i="8"/>
  <c r="H555" i="8" s="1"/>
  <c r="I14" i="8"/>
  <c r="I555" i="8" s="1"/>
  <c r="E15" i="8"/>
  <c r="E556" i="8" s="1"/>
  <c r="F556" i="8"/>
  <c r="G15" i="8"/>
  <c r="H15" i="8"/>
  <c r="H556" i="8" s="1"/>
  <c r="I15" i="8"/>
  <c r="I556" i="8" s="1"/>
  <c r="E16" i="8"/>
  <c r="E557" i="8" s="1"/>
  <c r="F16" i="8"/>
  <c r="F557" i="8" s="1"/>
  <c r="G16" i="8"/>
  <c r="H16" i="8"/>
  <c r="H557" i="8" s="1"/>
  <c r="I16" i="8"/>
  <c r="I557" i="8" s="1"/>
  <c r="F17" i="8"/>
  <c r="G17" i="8"/>
  <c r="H17" i="8"/>
  <c r="H558" i="8" s="1"/>
  <c r="I17" i="8"/>
  <c r="I558" i="8" s="1"/>
  <c r="I12" i="15" s="1"/>
  <c r="E18" i="8"/>
  <c r="E559" i="8" s="1"/>
  <c r="F18" i="8"/>
  <c r="G18" i="8"/>
  <c r="G559" i="8" s="1"/>
  <c r="J50" i="16" s="1"/>
  <c r="H18" i="8"/>
  <c r="H559" i="8" s="1"/>
  <c r="I18" i="8"/>
  <c r="I559" i="8" s="1"/>
  <c r="I13" i="15" s="1"/>
  <c r="F12" i="8"/>
  <c r="G12" i="8"/>
  <c r="D50" i="8"/>
  <c r="D49" i="8"/>
  <c r="D47" i="8"/>
  <c r="D46" i="8"/>
  <c r="D45" i="8"/>
  <c r="D44" i="8"/>
  <c r="D42" i="8"/>
  <c r="D41" i="8"/>
  <c r="D39" i="8"/>
  <c r="D38" i="8"/>
  <c r="D37" i="8"/>
  <c r="D36" i="8"/>
  <c r="D31" i="8"/>
  <c r="D30" i="8"/>
  <c r="D29" i="8"/>
  <c r="D28" i="8"/>
  <c r="D23" i="8"/>
  <c r="D22" i="8"/>
  <c r="E43" i="8"/>
  <c r="E19" i="8" s="1"/>
  <c r="F35" i="8"/>
  <c r="F27" i="8"/>
  <c r="G19" i="8"/>
  <c r="F19" i="8"/>
  <c r="H15" i="15" l="1"/>
  <c r="E24" i="15"/>
  <c r="G24" i="15"/>
  <c r="F42" i="15"/>
  <c r="F15" i="15"/>
  <c r="D39" i="15"/>
  <c r="E33" i="15"/>
  <c r="F24" i="15"/>
  <c r="E15" i="15"/>
  <c r="D33" i="15"/>
  <c r="L38" i="15"/>
  <c r="D10" i="10"/>
  <c r="D45" i="10"/>
  <c r="D87" i="10"/>
  <c r="D1050" i="10"/>
  <c r="L61" i="20"/>
  <c r="D1218" i="10"/>
  <c r="D1053" i="10"/>
  <c r="G1224" i="10"/>
  <c r="D1052" i="10"/>
  <c r="G1222" i="10"/>
  <c r="D35" i="17"/>
  <c r="D17" i="8"/>
  <c r="D18" i="8"/>
  <c r="D1054" i="10"/>
  <c r="D263" i="11"/>
  <c r="G1223" i="10"/>
  <c r="F1223" i="10"/>
  <c r="F1224" i="10"/>
  <c r="F1222" i="10"/>
  <c r="D1222" i="10" s="1"/>
  <c r="D19" i="15"/>
  <c r="D1051" i="10"/>
  <c r="D27" i="15"/>
  <c r="C30" i="18"/>
  <c r="D32" i="18"/>
  <c r="G557" i="8"/>
  <c r="H50" i="16" s="1"/>
  <c r="J61" i="20" s="1"/>
  <c r="D31" i="15"/>
  <c r="G35" i="17"/>
  <c r="I47" i="15"/>
  <c r="I48" i="15"/>
  <c r="D22" i="15"/>
  <c r="E35" i="17"/>
  <c r="I35" i="17"/>
  <c r="D30" i="15"/>
  <c r="D25" i="15"/>
  <c r="D62" i="20"/>
  <c r="C62" i="20" s="1"/>
  <c r="C33" i="17"/>
  <c r="G556" i="8"/>
  <c r="G50" i="16" s="1"/>
  <c r="I61" i="20" s="1"/>
  <c r="J35" i="17"/>
  <c r="H63" i="20"/>
  <c r="F63" i="20"/>
  <c r="C34" i="17"/>
  <c r="F35" i="17"/>
  <c r="G11" i="8"/>
  <c r="I11" i="8"/>
  <c r="I553" i="8"/>
  <c r="I7" i="15" s="1"/>
  <c r="H7" i="15"/>
  <c r="D239" i="12"/>
  <c r="D496" i="8"/>
  <c r="D20" i="8"/>
  <c r="D12" i="8" s="1"/>
  <c r="E554" i="8"/>
  <c r="E48" i="16" s="1"/>
  <c r="F59" i="20" s="1"/>
  <c r="E11" i="8"/>
  <c r="H11" i="8"/>
  <c r="F11" i="8"/>
  <c r="D163" i="13"/>
  <c r="D18" i="15"/>
  <c r="D21" i="15"/>
  <c r="D20" i="15"/>
  <c r="H12" i="15"/>
  <c r="H47" i="15" s="1"/>
  <c r="H10" i="15"/>
  <c r="H45" i="15" s="1"/>
  <c r="H8" i="15"/>
  <c r="H43" i="15" s="1"/>
  <c r="H13" i="15"/>
  <c r="H48" i="15" s="1"/>
  <c r="H11" i="15"/>
  <c r="H46" i="15" s="1"/>
  <c r="H9" i="15"/>
  <c r="H44" i="15" s="1"/>
  <c r="D1049" i="10"/>
  <c r="D917" i="10"/>
  <c r="G1047" i="10"/>
  <c r="D1048" i="10"/>
  <c r="D957" i="10"/>
  <c r="D232" i="10"/>
  <c r="D182" i="10"/>
  <c r="D388" i="10"/>
  <c r="D553" i="10"/>
  <c r="D28" i="15"/>
  <c r="D29" i="15"/>
  <c r="L29" i="15" s="1"/>
  <c r="J32" i="18"/>
  <c r="G32" i="18"/>
  <c r="E1219" i="10"/>
  <c r="D551" i="10"/>
  <c r="D556" i="10"/>
  <c r="D555" i="10"/>
  <c r="D554" i="10"/>
  <c r="E1220" i="10"/>
  <c r="D552" i="10"/>
  <c r="F1220" i="10"/>
  <c r="D290" i="8"/>
  <c r="C29" i="18"/>
  <c r="H32" i="18"/>
  <c r="H34" i="18" s="1"/>
  <c r="C28" i="18"/>
  <c r="E12" i="15"/>
  <c r="E47" i="15" s="1"/>
  <c r="I48" i="16"/>
  <c r="K59" i="20" s="1"/>
  <c r="E10" i="15"/>
  <c r="E45" i="15" s="1"/>
  <c r="G48" i="16"/>
  <c r="I59" i="20" s="1"/>
  <c r="F9" i="15"/>
  <c r="F44" i="15" s="1"/>
  <c r="F49" i="16"/>
  <c r="H60" i="20" s="1"/>
  <c r="G8" i="15"/>
  <c r="E50" i="16"/>
  <c r="F61" i="20" s="1"/>
  <c r="E13" i="15"/>
  <c r="E48" i="15" s="1"/>
  <c r="J48" i="16"/>
  <c r="L59" i="20" s="1"/>
  <c r="E11" i="15"/>
  <c r="E46" i="15" s="1"/>
  <c r="H48" i="16"/>
  <c r="J59" i="20" s="1"/>
  <c r="G9" i="15"/>
  <c r="G44" i="15" s="1"/>
  <c r="F50" i="16"/>
  <c r="H61" i="20" s="1"/>
  <c r="F8" i="15"/>
  <c r="E49" i="16"/>
  <c r="F60" i="20" s="1"/>
  <c r="I10" i="15"/>
  <c r="I45" i="15" s="1"/>
  <c r="C51" i="16"/>
  <c r="I8" i="15"/>
  <c r="I11" i="15"/>
  <c r="I46" i="15" s="1"/>
  <c r="C52" i="16"/>
  <c r="I9" i="15"/>
  <c r="I44" i="15" s="1"/>
  <c r="D471" i="8"/>
  <c r="G558" i="8"/>
  <c r="F559" i="8"/>
  <c r="E9" i="15"/>
  <c r="D555" i="8"/>
  <c r="H552" i="8"/>
  <c r="F558" i="8"/>
  <c r="D16" i="15"/>
  <c r="D974" i="10"/>
  <c r="D485" i="10"/>
  <c r="D793" i="10"/>
  <c r="D460" i="10"/>
  <c r="G13" i="15"/>
  <c r="G48" i="15" s="1"/>
  <c r="F1047" i="10"/>
  <c r="D1058" i="10"/>
  <c r="G549" i="10"/>
  <c r="E1221" i="10"/>
  <c r="D240" i="8"/>
  <c r="D190" i="8"/>
  <c r="D94" i="8"/>
  <c r="D17" i="15"/>
  <c r="G1209" i="10"/>
  <c r="D1211" i="10"/>
  <c r="D1209" i="10" s="1"/>
  <c r="D811" i="10"/>
  <c r="D809" i="10" s="1"/>
  <c r="F809" i="10"/>
  <c r="E549" i="10"/>
  <c r="D560" i="10"/>
  <c r="F549" i="10"/>
  <c r="G1219" i="10"/>
  <c r="F1219" i="10"/>
  <c r="G1220" i="10"/>
  <c r="F1221" i="10"/>
  <c r="G1221" i="10"/>
  <c r="D356" i="8"/>
  <c r="D398" i="8"/>
  <c r="D52" i="8"/>
  <c r="D13" i="8"/>
  <c r="D15" i="8"/>
  <c r="D43" i="8"/>
  <c r="D35" i="8"/>
  <c r="D27" i="8"/>
  <c r="D14" i="8"/>
  <c r="D15" i="15" l="1"/>
  <c r="L20" i="15"/>
  <c r="I42" i="15"/>
  <c r="I6" i="15"/>
  <c r="H6" i="15"/>
  <c r="F43" i="15"/>
  <c r="G43" i="15"/>
  <c r="D24" i="15"/>
  <c r="G11" i="15"/>
  <c r="G46" i="15" s="1"/>
  <c r="D553" i="8"/>
  <c r="D557" i="8"/>
  <c r="G10" i="15"/>
  <c r="G45" i="15" s="1"/>
  <c r="D1047" i="10"/>
  <c r="G552" i="8"/>
  <c r="C35" i="17"/>
  <c r="C63" i="20"/>
  <c r="H64" i="20"/>
  <c r="C59" i="20"/>
  <c r="F64" i="20"/>
  <c r="D64" i="20"/>
  <c r="D19" i="8"/>
  <c r="I552" i="8"/>
  <c r="E552" i="8"/>
  <c r="E53" i="16"/>
  <c r="C48" i="16"/>
  <c r="E8" i="15"/>
  <c r="E6" i="15" s="1"/>
  <c r="D7" i="15"/>
  <c r="H42" i="15"/>
  <c r="D554" i="8"/>
  <c r="D11" i="8"/>
  <c r="I43" i="15"/>
  <c r="D549" i="10"/>
  <c r="D1221" i="10"/>
  <c r="D1220" i="10"/>
  <c r="D1223" i="10"/>
  <c r="D1224" i="10"/>
  <c r="D1219" i="10"/>
  <c r="C32" i="18"/>
  <c r="D558" i="8"/>
  <c r="F53" i="16"/>
  <c r="F11" i="15"/>
  <c r="F46" i="15" s="1"/>
  <c r="H49" i="16"/>
  <c r="F13" i="15"/>
  <c r="F48" i="15" s="1"/>
  <c r="J49" i="16"/>
  <c r="L60" i="20" s="1"/>
  <c r="L64" i="20" s="1"/>
  <c r="F10" i="15"/>
  <c r="F45" i="15" s="1"/>
  <c r="G49" i="16"/>
  <c r="D559" i="8"/>
  <c r="F12" i="15"/>
  <c r="I49" i="16"/>
  <c r="K60" i="20" s="1"/>
  <c r="G12" i="15"/>
  <c r="G47" i="15" s="1"/>
  <c r="I50" i="16"/>
  <c r="F552" i="8"/>
  <c r="D556" i="8"/>
  <c r="D9" i="15"/>
  <c r="E44" i="15"/>
  <c r="E1217" i="10"/>
  <c r="G1217" i="10"/>
  <c r="F1217" i="10"/>
  <c r="G6" i="15" l="1"/>
  <c r="D42" i="15"/>
  <c r="H41" i="15"/>
  <c r="D552" i="8"/>
  <c r="F6" i="15"/>
  <c r="I41" i="15"/>
  <c r="G41" i="15"/>
  <c r="J53" i="16"/>
  <c r="C50" i="16"/>
  <c r="K61" i="20"/>
  <c r="C61" i="20" s="1"/>
  <c r="H53" i="16"/>
  <c r="J60" i="20"/>
  <c r="J64" i="20" s="1"/>
  <c r="J69" i="20" s="1"/>
  <c r="G53" i="16"/>
  <c r="I60" i="20"/>
  <c r="D13" i="15"/>
  <c r="E43" i="15"/>
  <c r="E41" i="15" s="1"/>
  <c r="D8" i="15"/>
  <c r="D44" i="15"/>
  <c r="D48" i="15"/>
  <c r="D46" i="15"/>
  <c r="L46" i="15" s="1"/>
  <c r="D10" i="15"/>
  <c r="D1217" i="10"/>
  <c r="I53" i="16"/>
  <c r="D45" i="15"/>
  <c r="D11" i="15"/>
  <c r="C49" i="16"/>
  <c r="F47" i="15"/>
  <c r="F41" i="15" s="1"/>
  <c r="D12" i="15"/>
  <c r="D6" i="15" l="1"/>
  <c r="C53" i="16"/>
  <c r="K64" i="20"/>
  <c r="C60" i="20"/>
  <c r="I64" i="20"/>
  <c r="D43" i="15"/>
  <c r="D47" i="15"/>
  <c r="D41" i="15" l="1"/>
  <c r="C64" i="20"/>
</calcChain>
</file>

<file path=xl/sharedStrings.xml><?xml version="1.0" encoding="utf-8"?>
<sst xmlns="http://schemas.openxmlformats.org/spreadsheetml/2006/main" count="4412" uniqueCount="1009">
  <si>
    <t>Управление по социальной политике Администрации Томского района</t>
  </si>
  <si>
    <t>Подпрограмма 1 "Развитие культуры, искусства и туризма на территории муниципального образования "Томский район"</t>
  </si>
  <si>
    <t>Подпрограмма 2 "Развитие физической культуры и спорта на территории Томского района"</t>
  </si>
  <si>
    <t>Подпрограмма 3 "Социальная защита населения Томского района"</t>
  </si>
  <si>
    <t>Подпрограмма 4 "Профилактика правонарушений на территории Томского района"</t>
  </si>
  <si>
    <t>ВЦП «Развитие массового спорта и подготовка спортивных сборных команд Томского района»</t>
  </si>
  <si>
    <t>ВЦП «Развитие культурно-досуговой и профессиональной деятельности, направленной на творческую самореализацию населения Томского района»</t>
  </si>
  <si>
    <t>ВЦП «Развитие внутреннего и въездного туризма на территории Томского района»</t>
  </si>
  <si>
    <t>ВЦП «Повышение качества жизни граждан старшего поколения Томского района»</t>
  </si>
  <si>
    <t>ВЦП «Создание условий для организации дополнительного образования населения Томского района»</t>
  </si>
  <si>
    <t>ВЦП «Реконструкция, текущий и капитальный ремонт детских школ искусств Томского района»</t>
  </si>
  <si>
    <t>2016 г.</t>
  </si>
  <si>
    <t>2017 г.</t>
  </si>
  <si>
    <t>2018 г.</t>
  </si>
  <si>
    <t>2019 г.</t>
  </si>
  <si>
    <t>2020 г.</t>
  </si>
  <si>
    <t>-</t>
  </si>
  <si>
    <t>Наименование задачи муниципальной программы, подпрограммы</t>
  </si>
  <si>
    <t>Срок реализации</t>
  </si>
  <si>
    <t>Объем финансирования (тыс. рублей)</t>
  </si>
  <si>
    <t>В том числе за счет средств:</t>
  </si>
  <si>
    <t>федерального бюджета (по согласованию)</t>
  </si>
  <si>
    <t>областного бюджета (по согласованию)</t>
  </si>
  <si>
    <t>бюджета Томского района</t>
  </si>
  <si>
    <t>бюджетов сельских поселений (по согласованию)</t>
  </si>
  <si>
    <t>внебюджетных источников (по согласованию)</t>
  </si>
  <si>
    <t>Задача 1 "Развитие единого культурного пространства на территории Томского района" муниципальной программы</t>
  </si>
  <si>
    <t>2016 - 2020 гг.</t>
  </si>
  <si>
    <t>Задача 2 "Повышение уровня физической подготовленности жителей Томского района" муниципальной программы</t>
  </si>
  <si>
    <t>Задача 3 "Повышение качества жизни жителей Томского района и степени их социальной защищенности" муниципальной программы</t>
  </si>
  <si>
    <t>Задача 4 "Снижение криминализации общества" муниципальной программы</t>
  </si>
  <si>
    <t>Итого по муниципальной программе</t>
  </si>
  <si>
    <t>2.1</t>
  </si>
  <si>
    <t>1.1</t>
  </si>
  <si>
    <t>Наименование задачи, мероприятия муниципальной программы</t>
  </si>
  <si>
    <t>Срок исполнения</t>
  </si>
  <si>
    <t>Участники - главные распорядители средств бюджета Томского района (ГРБС)</t>
  </si>
  <si>
    <t>Администрация Томского района</t>
  </si>
  <si>
    <t>Управление образования Томского района</t>
  </si>
  <si>
    <t>Управление финансов Администрации Томского района</t>
  </si>
  <si>
    <t>Задача 1 подпрограммы 1 "Создание условий для развития кадрового потенциала в Томском районе в сфере культуры и архивного дела"</t>
  </si>
  <si>
    <t>"Стимулирующие выплаты в муниципальных организациях дополнительного образования "</t>
  </si>
  <si>
    <t>"Осуществление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t>
  </si>
  <si>
    <t>"Достижение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t>
  </si>
  <si>
    <t>Государственная поддержка лучших работников муниципальных учреждений культуры и искусства, находящихся на территориях сельских поселений</t>
  </si>
  <si>
    <t>Задача 2 подпрограммы 1 "Развитие профессионального искусства и народного творчества"</t>
  </si>
  <si>
    <t>"Достижение целевых показателей по плану мероприятий ("дорожной карте") "Изменения в сфере культуры, направленные на повышение ее эффективности" в части повышения заработной платы работников культуры муниципальных учреждений культуры"</t>
  </si>
  <si>
    <t>"Оплата труда руководителей и специалистов муниципальных учреждений культуры и искусства в части выплат надбавок и доплат к тарифной ставке (должностному окладу)"</t>
  </si>
  <si>
    <t>Государственная поддержка муниципальных учреждений культуры, находящихся на территории сельских поселений</t>
  </si>
  <si>
    <t>2.1.4.</t>
  </si>
  <si>
    <t>Государственная поддержка лучших работников муниципальных учреждений культуры, находящихся на территории сельских поселений</t>
  </si>
  <si>
    <t>Задача 3 подпрограммы 1 "Развитие культурно-досуговой и профессиональной деятельности, направленной на творческую самореализацию населения Томского района"</t>
  </si>
  <si>
    <t>3.1.</t>
  </si>
  <si>
    <t>Основное мероприятие 1 «Развитие культурно-досуговой и профессиональной деятельности, направленной на творческую самореализацию населения Томского района», в том числе</t>
  </si>
  <si>
    <t>3.1.1.</t>
  </si>
  <si>
    <t>3.1.2.</t>
  </si>
  <si>
    <t>Укрепление материально-технической базы учреждений культуры</t>
  </si>
  <si>
    <t>Капитальный и текущий ремонт учреждений культуры»</t>
  </si>
  <si>
    <t>Создание условий для развития автономных и других не коммерческих организаций Томского района</t>
  </si>
  <si>
    <t>3.1.5.</t>
  </si>
  <si>
    <t>Обеспечение развития и укрепления материально-технической базы муниципальных домов культуры</t>
  </si>
  <si>
    <t>Основное мероприятие 2 «Софинансирование капитального ремонта учреждений культуры», в том числе</t>
  </si>
  <si>
    <t>Софинансирование капитального ремонта учреждений культуры</t>
  </si>
  <si>
    <t>Задача 4 подпрограммы 1 "Создание условий для организации библиотечного обслуживания населения Томского района"</t>
  </si>
  <si>
    <t>ВЦП «Создание условий для организации библиотечного обслуживания населения Томского района»,</t>
  </si>
  <si>
    <t>4.1.</t>
  </si>
  <si>
    <t>Основное мероприятие 1 «Создание условий для организации библиотечного обслуживания населения Томского района», в том числе</t>
  </si>
  <si>
    <t>4.1.1.</t>
  </si>
  <si>
    <t>Межбюджетные трансферты бюджетам поселений из бюджетов муниципальных районов на осуществление полномочий по вопросу местного значения муниципального района - организация библиотечного обслуживания населения, комплектование и обеспечение сохранности библиотечных фондов библиотек поселения</t>
  </si>
  <si>
    <t>4.1.2.</t>
  </si>
  <si>
    <t>Комплектование библиотечного фонда</t>
  </si>
  <si>
    <t>4.1.3.</t>
  </si>
  <si>
    <t>Обеспечение содержания и хранения библиотечных фондов</t>
  </si>
  <si>
    <t>4.1.4.</t>
  </si>
  <si>
    <t>Проведение культурно-просветительских мероприятий, направленных на развитие интереса к книгам и чтению</t>
  </si>
  <si>
    <t>4.1.5.</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</si>
  <si>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</si>
  <si>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Задача 5 подпрограммы 1 "Создание условий для организации дополнительного образования населения Томского района"</t>
  </si>
  <si>
    <t>ВЦП "Создание условий для организации дополнительного образования населения Томского района"</t>
  </si>
  <si>
    <t>Основное мероприятие "Создание условий для организации дополнительного образования населения Томского района", в том числе</t>
  </si>
  <si>
    <t>5.1.1.</t>
  </si>
  <si>
    <t>Предоставление образовательных услуг по дополнительным предпрофессиональным и общеразвивающим программам МБОУ ДО ДШИ д. Кисловка</t>
  </si>
  <si>
    <t>5.1.2.</t>
  </si>
  <si>
    <t>Предоставление образовательных услуг по дополнительным предпрофессиональным и общеразвивающим  программам МБОУ ДО ДШИ п. Молодежный</t>
  </si>
  <si>
    <t>5.1.3.</t>
  </si>
  <si>
    <t>Предоставление образовательных услуг по дополнительным предпрофессиональным и общеразвивающим программам МБОУ ДО ДШИ п. Зональная Станция</t>
  </si>
  <si>
    <t>5.1.4.</t>
  </si>
  <si>
    <t>Предоставление образовательных услуг по дополнительным предпрофессиональным и общеразвивающим программам МБОУ ДО ДШИ п. Мирный</t>
  </si>
  <si>
    <t>5.1.5.</t>
  </si>
  <si>
    <t>Выпуск презентационного студийного альбома представителя ДШИ д. Кисловка</t>
  </si>
  <si>
    <t>Задача 6 подпрограммы 1 "Реконструкция, текущий и капитальный ремонт детских школ искусств Томского района"</t>
  </si>
  <si>
    <t>6.1.</t>
  </si>
  <si>
    <t>Основное мероприятие 1 «Реконструкция, текущий и капитальный ремонт детских школ искусств Томского района», в том числе</t>
  </si>
  <si>
    <t>6.1.1.</t>
  </si>
  <si>
    <t>МБОУ ДО ДШИ д. Кисловка</t>
  </si>
  <si>
    <t>6.1.2.</t>
  </si>
  <si>
    <t>МБОУ ДО ДШИ п. Молодежный</t>
  </si>
  <si>
    <t>6.1.3.</t>
  </si>
  <si>
    <t>МБОУ ДО ДШИ п. Зональная Станция</t>
  </si>
  <si>
    <t>6.1.4.</t>
  </si>
  <si>
    <t>МБОУ ДО ДШИ п. Мирный</t>
  </si>
  <si>
    <t>Задача 7 подпрограммы 1 "Развитие внутреннего и въездного туризма на территории Томского района"</t>
  </si>
  <si>
    <t>7.1.</t>
  </si>
  <si>
    <t>Основное мероприятие 1  «Развитие внутреннего и въездного туризма на территории Томского района», в том числе</t>
  </si>
  <si>
    <t>7.1.1.</t>
  </si>
  <si>
    <t>Строительство туристическо-рекреационного комплекса — Дома-музея «Дорожный павильон Цесаревича» в с. Семилужки</t>
  </si>
  <si>
    <t>7.1.2.</t>
  </si>
  <si>
    <t xml:space="preserve">Организация и проведение культурно-массовых мероприятий на территории Томского района </t>
  </si>
  <si>
    <t>7.1.3.</t>
  </si>
  <si>
    <t>Организация туристических экскурсионных поездок детей и молодежи Томского района, с выездом за пределы района (туристические маршруты)</t>
  </si>
  <si>
    <t>7.1.4.</t>
  </si>
  <si>
    <t>7.1.5.</t>
  </si>
  <si>
    <t>Оказание услуг по реализации мероприятий, направленных на повышение информационной открытости и продвижение туризма в Томском районе</t>
  </si>
  <si>
    <t>Создание «Парка Советского периода»</t>
  </si>
  <si>
    <t>Задача 8 подпрограммы 1 "Создание условий для развития туристской деятельности и защита приоритетных направлений туризма"</t>
  </si>
  <si>
    <t>Реализация проектов, отобранных по итогам проведения конкурса проектов</t>
  </si>
  <si>
    <t>Софинансирование на реализацию проектов, отобранных по итогам конкурса проектов</t>
  </si>
  <si>
    <t>Задача 9 подпрограммы 1 «Организация библиотечного обслуживания населения, комплектование и обеспечение сохранности библиотечных фондов библиотек поселения»</t>
  </si>
  <si>
    <t>9.1.</t>
  </si>
  <si>
    <t>Основное мероприятие: «Организация библиотечного обслуживания, комплектование и обеспечение сохранности библиотечных фондов библиотек поселения»</t>
  </si>
  <si>
    <t xml:space="preserve">Межбюджетные трансферты бюджетам поселений из бюджетов муниципальных районов на осуществление полномочий по вопросу местного значения муниципального района – организация библиотечного обслуживания населения, комплектование и обеспечение сохранности библиотечных фондов библиотек поселения </t>
  </si>
  <si>
    <t>Комплектование книжных фондов библиотек муниципальных образований Томского района</t>
  </si>
  <si>
    <t>Софинансирование на комплектование книжных фондов библиотек муниципальных образований Томского района</t>
  </si>
  <si>
    <t>9.1.4.</t>
  </si>
  <si>
    <t>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t>
  </si>
  <si>
    <t>Итого по Подпрограмме 1</t>
  </si>
  <si>
    <t>Задача 1 подпрограммы 2 "Развитие массового спорта и подготовка спортивных сборных команд Томского района"</t>
  </si>
  <si>
    <t>Основное мероприятие «Развитие массового спорта и подготовка спортивных сборных команд Томского района», в том числе</t>
  </si>
  <si>
    <t>Организация мероприятий по подготовке спортивных сборных команд</t>
  </si>
  <si>
    <t>Организация и проведение официальных физкультурных (физкультурно-оздоровительных) муниципальных и межмуниципальных мероприятий</t>
  </si>
  <si>
    <t>Капитальный и текущий ремонт муниципального автономного учреждения «Центр физической культуры и спорта Томского района»</t>
  </si>
  <si>
    <t>Задача 2 подпрограммы 2 "Организация занятости молодежи, развитие физической культуры и спорта на территории Томского района"</t>
  </si>
  <si>
    <t>ВЦП "Молодежь, физическая культура и спорт в Томском районе"</t>
  </si>
  <si>
    <t>Основное мероприятие "Молодежь, физическая культура и спорт в Томском районе", в том числе</t>
  </si>
  <si>
    <t>11.1.1.</t>
  </si>
  <si>
    <t>Организация и проведение спортивно-массовых и физкультурных мероприятий, формирование устойчивого отношения к здоровому образу жизни и создание условий для развития талантливой молодежи</t>
  </si>
  <si>
    <t>11.1.2.</t>
  </si>
  <si>
    <t>Подготовка и участие  спортсменов, спортивных команд Томского района в соревнованиях областного и всероссийского уровня по различным видам спорта</t>
  </si>
  <si>
    <t>11.1.3.</t>
  </si>
  <si>
    <t>Награждение победителей и призеров Спартакиады Томского района, тренеров, победителей и призеров турниров, областных зимних и летних спортивных игр</t>
  </si>
  <si>
    <t>11.1.4.</t>
  </si>
  <si>
    <t>Транспортные расходы (приобретение ГСМ)</t>
  </si>
  <si>
    <t>11.1.5.</t>
  </si>
  <si>
    <t>Приобретение спортивного инвентаря и спортивной формы, наградного материала</t>
  </si>
  <si>
    <t>11.1.6.</t>
  </si>
  <si>
    <t xml:space="preserve">Укрепление материально-технической базы </t>
  </si>
  <si>
    <t>Задача 3 подпрограммы 2 "Создание благоприятных условий для увеличения охвата населения спортом и физической культурой"</t>
  </si>
  <si>
    <t>Обеспечение условий для развития физической культуры и массового спорта</t>
  </si>
  <si>
    <t>Итого по Подпрограмме 2</t>
  </si>
  <si>
    <t>Задача 1 подпрограммы 3 "Повышение качества жизни граждан старшего поколения Томского района"</t>
  </si>
  <si>
    <t>Подписка и доставка периодических печатных изданий (газета «Томское предместье») для пенсионеров, ветеранов и инвалидов Томского района</t>
  </si>
  <si>
    <t>Поздравление жителей старшего поколения в связи с праздничными датами</t>
  </si>
  <si>
    <t>Организация и проведение культурно-массовых мероприятий с участием граждан старшего поколения на территории сельских поселений Томского района</t>
  </si>
  <si>
    <t>Приобретение букетов цветов для вручения</t>
  </si>
  <si>
    <t>Приобретение венков для возложения</t>
  </si>
  <si>
    <t>Поставка периодических печатных изданий (газета «Томское предместье») для пенсионеров, ветеранов и инвалидов Томского района</t>
  </si>
  <si>
    <t>Задача 2 подпрограммы 3 "Защита прав детей-сирот и детей, оставшихся без попечения родителей"</t>
  </si>
  <si>
    <t>Основное мероприятие 1. Организация работы по развитию форм жизнеустройства детей-сирот и детей, оставшихся без попечения родителей, в том числе</t>
  </si>
  <si>
    <t>Проведение ремонта жилых помещений, единственными собственниками которых являются дети-сироты и дети, оставшиеся без попечения родителей</t>
  </si>
  <si>
    <t>Ежемесячная выплата денежных средств опекунам (попечителям) на содержание детей и обеспечение денежными средствами лиц из числа детей-сирот и детей, оставшихся без попечения родителей, находившихся под опекой (попечительством), в приемной семье и продолжающих обучение в муниципальных общеобразовательных организациях</t>
  </si>
  <si>
    <t>Содержание приемных семей, включающее в себя денежные средства приемным семьям на содержание детей и ежемесячную выплату вознаграждения, причитающегося приемным родителям</t>
  </si>
  <si>
    <t>Выплата единовременного пособия при всех формах устройства детей, лишенных родительского попечения, в семью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</si>
  <si>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</si>
  <si>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Задача 3 подпрограммы 3 "Социальная защита отдельных категорий граждан"</t>
  </si>
  <si>
    <t>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1941 - 1945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1941 - 1945 годов, не вступивших в повторный брак</t>
  </si>
  <si>
    <t>Основное мероприятие 2. "Социальная поддержка населения Томского района", в том числе</t>
  </si>
  <si>
    <t>15.2.1.</t>
  </si>
  <si>
    <t>Социальная поддержка населения Томского района</t>
  </si>
  <si>
    <t>Итого по Подпрограмме 3</t>
  </si>
  <si>
    <t>Задача 1 подпрограммы 4 "Профилактика правонарушений на территории Томского района"</t>
  </si>
  <si>
    <t>16.1.</t>
  </si>
  <si>
    <t>16.1.1.</t>
  </si>
  <si>
    <t xml:space="preserve">Организация и проведение мероприятий, направленных на профилактику правонарушений среди несовершеннолетних и молодежи на территории Томского района </t>
  </si>
  <si>
    <t>Изготовление и распространение информационных материалов по профилактике правонарушений</t>
  </si>
  <si>
    <t>Обеспечение безопасности на социально-культурных объектах Томского района</t>
  </si>
  <si>
    <t>Итого по подпрограмме 4</t>
  </si>
  <si>
    <t>3.2.</t>
  </si>
  <si>
    <t>Основное мероприятие «Повышение качества жизни граждан старшего поколения Томского района», в том числе</t>
  </si>
  <si>
    <t>ВЦП «Профилактика правонарушений и обеспечение общественной безопасности на территории Томского района»</t>
  </si>
  <si>
    <t>Основное мероприятие «Профилактика правонарушений и обеспечение общественной безопасности на территории Томского района»</t>
  </si>
  <si>
    <t>Основное мероприятие 1 "Создание условий для развития кадрового потенциала в Томском районе в сфере культуры и архивного дела", в том числе:</t>
  </si>
  <si>
    <t>1.1.1</t>
  </si>
  <si>
    <t>2021 г.</t>
  </si>
  <si>
    <t>1.1.2</t>
  </si>
  <si>
    <t>1.1.3</t>
  </si>
  <si>
    <t>1.1.4</t>
  </si>
  <si>
    <t>Основное мероприятие 1 "Развитие профессионального искусства и народного творчества", в том числе:</t>
  </si>
  <si>
    <t>Объем финансирования за счет средств бюджета Томского района, в т.ч. межбюджетных трансфертов Федерального/областного бюджетов  (тыс. рублей)</t>
  </si>
  <si>
    <t>3.2.1</t>
  </si>
  <si>
    <t>8.1</t>
  </si>
  <si>
    <t>8.1.1</t>
  </si>
  <si>
    <t>8.1.2</t>
  </si>
  <si>
    <t>9.1.1</t>
  </si>
  <si>
    <t>9.1.2</t>
  </si>
  <si>
    <t>9.1.3</t>
  </si>
  <si>
    <t>10.1.3</t>
  </si>
  <si>
    <t>10.1.2</t>
  </si>
  <si>
    <t>10.1.1</t>
  </si>
  <si>
    <t>10.1</t>
  </si>
  <si>
    <t>11.1</t>
  </si>
  <si>
    <t>Соисполнитель</t>
  </si>
  <si>
    <t>2022 г.</t>
  </si>
  <si>
    <t>2.1.1.</t>
  </si>
  <si>
    <t>2.1.2.</t>
  </si>
  <si>
    <t>2.1.3.</t>
  </si>
  <si>
    <t>3.1.3.</t>
  </si>
  <si>
    <t>5.1.</t>
  </si>
  <si>
    <t>3.2.1.</t>
  </si>
  <si>
    <t>3.1.4.</t>
  </si>
  <si>
    <t>12.1</t>
  </si>
  <si>
    <t>12.1.1</t>
  </si>
  <si>
    <t>13.1.2</t>
  </si>
  <si>
    <t>13.1.1</t>
  </si>
  <si>
    <t>13.1</t>
  </si>
  <si>
    <t>13.1.3</t>
  </si>
  <si>
    <t>13.1.4</t>
  </si>
  <si>
    <t>13.1.5</t>
  </si>
  <si>
    <t>13.1.6</t>
  </si>
  <si>
    <t>13.1.7</t>
  </si>
  <si>
    <t>14.1</t>
  </si>
  <si>
    <t>14.1.1</t>
  </si>
  <si>
    <t>14.1.2</t>
  </si>
  <si>
    <t>14.1.3</t>
  </si>
  <si>
    <t>14.1.4</t>
  </si>
  <si>
    <t>Основное мероприятие 2.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том числе:</t>
  </si>
  <si>
    <t>14.2</t>
  </si>
  <si>
    <t>14.2.1</t>
  </si>
  <si>
    <t>Основное мероприятие 1. Исполнение принятых обязательств по социальной поддержке отдельных категорий граждан за счет средств областного бюджета, в том числе:</t>
  </si>
  <si>
    <t>15.1</t>
  </si>
  <si>
    <t>15.1.1</t>
  </si>
  <si>
    <t>15.2</t>
  </si>
  <si>
    <t>Капитальный ремонт спортивных площадок</t>
  </si>
  <si>
    <t>11.1.7.</t>
  </si>
  <si>
    <t>Наименование задачи подпрограммы, основного мероприятия муниципальной программы</t>
  </si>
  <si>
    <t>Показатели конечного результата основного мероприятия, показатели непосредственного результата мероприятий, входящих в состав основного мероприятия, по годам реализации</t>
  </si>
  <si>
    <t>Наименование и единица измерения</t>
  </si>
  <si>
    <t>Значение по годам реализации</t>
  </si>
  <si>
    <t>Основное мероприятие 1 "Создание условий для развития кадрового потенциала в Томском районе в сфере культуры и архивного дела", в том числе</t>
  </si>
  <si>
    <t>МБОУ ДО ДШИ Томского района</t>
  </si>
  <si>
    <t>Количество организаций дополнительного образования, работники которых получают выплаты стимулирующего характера и надбавки, ед.</t>
  </si>
  <si>
    <t xml:space="preserve">Стимулирующие выплаты в муниципальных организациях дополнительного образования </t>
  </si>
  <si>
    <t>Количество педагогических работников муниципальных образовательных организаций, получивших стимулирующие выплаты, чел.</t>
  </si>
  <si>
    <t>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t>
  </si>
  <si>
    <t>Количество педагогических работников, муниципальных образовательных организаций, получивших надбавку к должностному окладу, чел.</t>
  </si>
  <si>
    <t>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t>
  </si>
  <si>
    <t>Количество педагогических работников муниципальных организаций дополнительного образования, повысивших заработную плату за счет "дорожной карты", чел.</t>
  </si>
  <si>
    <t>1.4.</t>
  </si>
  <si>
    <t>Количество педагогических работников муниципальных учреждений культуры и искусства, получивших государственную поддержку, чел.</t>
  </si>
  <si>
    <t>2.1.</t>
  </si>
  <si>
    <t>Основное мероприятие "Развитие профессионального искусства и народного творчества", в том числе</t>
  </si>
  <si>
    <t>Администрации сельских поселений</t>
  </si>
  <si>
    <t>Количество культурно-досуговых учреждений, действующих на территории Томского района, ед.</t>
  </si>
  <si>
    <t>Достижение целевых показателей по плану мероприятий ("дорожной карте") "Изменения в сфере культуры, направленные на повышение её эффективности", в части повышения заработной платы работников культуры муниципальных учреждений культуры</t>
  </si>
  <si>
    <t>Среднесписочная численность работников муниципального учреждения культуры, получающих персональную надбавку к должностному окладу, по соответствующим должностям профессиональных квалификационных групп без учета внешних совместителей, чел.</t>
  </si>
  <si>
    <t>Оплата труда руководителей и специалистов муниципальных учреждений культуры и искусства в части выплат надбавок и доплат к тарифной ставке (должностному окладу)</t>
  </si>
  <si>
    <t>Количество руководителей и специалистов муниципальных учреждений культуры и искусства, получающих надбавки и доплаты к тарифной ставке (должностному окладу), чел.</t>
  </si>
  <si>
    <t>Отдел культуры</t>
  </si>
  <si>
    <t>Количество муниципальных учреждений культуры и искусства, получивших государственную поддержку, ед.</t>
  </si>
  <si>
    <t>Отдел культуры, МБОУ ДО ДШИ администрации сельских поселений (по согласованию)</t>
  </si>
  <si>
    <t>Количество посетителей и участников мероприятий, чел.</t>
  </si>
  <si>
    <t>Основное мероприятие "Развитие культурно-досуговой и профессиональной деятельности, направленной на творческую самореализацию населения Томского района", в том числе</t>
  </si>
  <si>
    <t xml:space="preserve">Укрепление материально-технической базы учреждений культуры </t>
  </si>
  <si>
    <t>Сельские поселения</t>
  </si>
  <si>
    <t>Количество учреждений, укрепивших материально-техническую базу</t>
  </si>
  <si>
    <t>Капитальный и текущий ремонт учреждений культуры</t>
  </si>
  <si>
    <t>Количество учреждений, в которых был проведен капитальный и текущий ремонт</t>
  </si>
  <si>
    <t>«Создание условий для развития автономных и других не коммерческих организаций Томского района»</t>
  </si>
  <si>
    <t xml:space="preserve">2017 г. </t>
  </si>
  <si>
    <t xml:space="preserve">Обеспечение развития и укрепления материально-технической базы муниципальных домов культуры </t>
  </si>
  <si>
    <t>Основное мероприятие 2 «Софинансирование капитального ремонта учреждений культуры»</t>
  </si>
  <si>
    <t>ВЦП "Создание условий для организации библиотечного обслуживания населения Томского района"</t>
  </si>
  <si>
    <t>МБУ "МЦБТР"</t>
  </si>
  <si>
    <t>Число посещений библиотек на 1000 жителей, ед.</t>
  </si>
  <si>
    <t>Основное мероприятие "Создание условий для организации библиотечного обслуживания населения Томского района"</t>
  </si>
  <si>
    <t>Администрации сельских поселений Томского района</t>
  </si>
  <si>
    <t>Количество приобретенных экземпляров печатной продукции, шт.</t>
  </si>
  <si>
    <t>Количество книг, тыс. экз.</t>
  </si>
  <si>
    <t>Количество выданных документов из фонда (книговыдача), тыс. экз.</t>
  </si>
  <si>
    <t>Количество посещений культурно-массовых мероприятий, тыс. посещений</t>
  </si>
  <si>
    <t>Количество общедоступных библиотек Томского района, подключенных к сети Интернет, ед.</t>
  </si>
  <si>
    <t>Детские школы искусств Томского района</t>
  </si>
  <si>
    <t>Количество обучающихся по дополнительным образовательным программам, чел.</t>
  </si>
  <si>
    <t>Предоставление образовательных услуг по дополнительным предпрофессиональным и общеразвивающим программам МБОУ ДО ДШИ п. Молодежный</t>
  </si>
  <si>
    <t>МБОУ ДО ДШИ</t>
  </si>
  <si>
    <t>Количество учреждений дополнительного образования детей, улучшивших состояние зданий и сооружений в результате текущего и капитального ремонта, ед.</t>
  </si>
  <si>
    <t>Основное мероприятие "Реконструкция, текущий и капитальный ремонт детских школ искусств Томского района", в том числе</t>
  </si>
  <si>
    <t>ВЦП "Развитие внутреннего и въездного туризма на территории Томского района"</t>
  </si>
  <si>
    <t>Отдел культуры, администрации сельских поселений (по согласованию)</t>
  </si>
  <si>
    <t>Основное мероприятие "Развитие внутреннего и въездного туризма на территории Томского района", в том числе</t>
  </si>
  <si>
    <t>Количество объектов, ед.</t>
  </si>
  <si>
    <t>Количество участников мероприятий, тыс. чел.</t>
  </si>
  <si>
    <t>Организация туристических экскурсионных поездок детей и молодежи Томского района, в выездом за пределы района (туристические маршруты)</t>
  </si>
  <si>
    <t>Количество участников экскурсионных поездок, чел</t>
  </si>
  <si>
    <t>Количество оказанных услуг, усл. ед.</t>
  </si>
  <si>
    <t>Количество экспонатов для экспозиции</t>
  </si>
  <si>
    <t>Задача 8 подпрограммы 1 "Создание условий для развития туристской деятельности и поддержка развития приоритетных направлений туризма"</t>
  </si>
  <si>
    <t>8.1.</t>
  </si>
  <si>
    <t>Основное мероприятие 1 "Создание условий для развития туристской деятельности и поддержка развития приоритетных направлений туризма", в том числе</t>
  </si>
  <si>
    <t>Количество мероприятий, направленных на развитие приоритетных видов туризма, ед.</t>
  </si>
  <si>
    <t>Количество отобранных проектов, ед.</t>
  </si>
  <si>
    <t>Софинансирование на реализацию проектов, отобранных по итогам проведения конкурса проектов</t>
  </si>
  <si>
    <t>Количество новых книг в фондах библиотек Томского района, шт.</t>
  </si>
  <si>
    <t>Количество новых книг в фондах библиотек Томского района, шт</t>
  </si>
  <si>
    <t xml:space="preserve"> Софинансирование на комплектование книжных фондов библиотек муниципальных образований Томского района</t>
  </si>
  <si>
    <t>Итого по подпрограмме 1</t>
  </si>
  <si>
    <t>1.2</t>
  </si>
  <si>
    <t>1.3</t>
  </si>
  <si>
    <t>Участник/ участники мероприятия</t>
  </si>
  <si>
    <t>Гоусдарственная поддержка лучших работников муниципальных учреждений культуры, находящихся на территории сельских поселений</t>
  </si>
  <si>
    <t>Количество учреждений, шт.</t>
  </si>
  <si>
    <t>3.2</t>
  </si>
  <si>
    <t>Общий объем туристского потока в Томском районе, тыс. чел.</t>
  </si>
  <si>
    <t>8.1.2.</t>
  </si>
  <si>
    <t>Строительство туристическо-рекреационного комплекса - Дома-музея «Дорожный павильон Цесаревича» в с. Семилужки</t>
  </si>
  <si>
    <t>9.1.1.</t>
  </si>
  <si>
    <t>9.1.2.</t>
  </si>
  <si>
    <t>9.1.3.</t>
  </si>
  <si>
    <t>Отдел культуры Управления по социальной политике Администрации Томского района, МБУ «МЦБТР»</t>
  </si>
  <si>
    <t>2016 - 2022 гг.</t>
  </si>
  <si>
    <t>2017 - 2022 гг.</t>
  </si>
  <si>
    <t>Участник/участник мероприятия</t>
  </si>
  <si>
    <t>бюджета Томского района)</t>
  </si>
  <si>
    <t>Задача 1 подпрограммы 2. Развитие массового спорта и подготовка спортивных сборных команд Томского района</t>
  </si>
  <si>
    <t>Количество участников соревнований различного уровня (чел./посещений), проводимых на территории района</t>
  </si>
  <si>
    <t>Основное мероприятие "Развитие массового спорта и подготовка спортивных сборных команд Томского района"</t>
  </si>
  <si>
    <t>1.1.</t>
  </si>
  <si>
    <t>Отдел по молодежной политике и спорту</t>
  </si>
  <si>
    <t>Количество соревнований, шт.</t>
  </si>
  <si>
    <t>1.2.</t>
  </si>
  <si>
    <t>Количество участников соревнований, чел.</t>
  </si>
  <si>
    <t>Задача 2 подпрограммы 2. Организация занятости молодежи, развитие физической культуры и спорта на территории Томского района</t>
  </si>
  <si>
    <t>Численность лиц, систематически занимающихся физической культурой и спортом</t>
  </si>
  <si>
    <t>Основное мероприятие "Молодежь, физическая культура и спорт в Томском районе"</t>
  </si>
  <si>
    <t>Количество участников мероприятий, чел.</t>
  </si>
  <si>
    <t>2.2.</t>
  </si>
  <si>
    <t xml:space="preserve">Количество победителей, призеров, тренеров, получивших награждение, чел.; Количество учереждений, шт.  </t>
  </si>
  <si>
    <t>1000;8</t>
  </si>
  <si>
    <t>Количество спортивного инвентаря и наградного материала, шт.</t>
  </si>
  <si>
    <t xml:space="preserve">Укрепление материально – технической базы </t>
  </si>
  <si>
    <t>Задача 3 подпрограммы 2. Создание благоприятных условий для увеличения охвата населения спортом и физической культурой</t>
  </si>
  <si>
    <t>Основное мероприятие 1 "Создание благоприятных условий для увеличения охвата населения спортом и физической культурой", в том числе</t>
  </si>
  <si>
    <t>Количество учреждений Томского района, предоставляющих услуги физической культуры и спорта населению, ед.</t>
  </si>
  <si>
    <t>Количество спорт. инструкторов на территории Томского района, ставок</t>
  </si>
  <si>
    <t>Итого по подпрограмме 2</t>
  </si>
  <si>
    <t>Участник / участник мероприятия</t>
  </si>
  <si>
    <t>Задача 1. Повышение качества жизни граждан старшего поколения Томского района</t>
  </si>
  <si>
    <t>ВЦП "Повышение качества жизни граждан старшего поколения Томского района"</t>
  </si>
  <si>
    <t>Управление по социальной политике Администрации Томского района; Администрации сельских поселений Томского района (по согласованию)</t>
  </si>
  <si>
    <t>Доля граждан старшего поколения, привлекаемых к участию в мероприятиях, проводимых на территории Томского района, %</t>
  </si>
  <si>
    <t>Основное мероприятие "Повышение качества жизни граждан старшего поколения Томского района"</t>
  </si>
  <si>
    <t>1.1.1.</t>
  </si>
  <si>
    <t xml:space="preserve">Количество экземпляров газеты, шт. </t>
  </si>
  <si>
    <t>1.1.2.</t>
  </si>
  <si>
    <t>Количество граждан старшего поколения (юбиляров), чел.</t>
  </si>
  <si>
    <t>1.1.3.</t>
  </si>
  <si>
    <t>1.1.4.</t>
  </si>
  <si>
    <t>Количество участников мероприятий</t>
  </si>
  <si>
    <t>1.1.5.</t>
  </si>
  <si>
    <t>Количество букетов цветов, шт.</t>
  </si>
  <si>
    <t>1.1.6.</t>
  </si>
  <si>
    <t>Количество венков, шт.</t>
  </si>
  <si>
    <t>1.1.7.</t>
  </si>
  <si>
    <t>Количество реализованных проектов, шт.</t>
  </si>
  <si>
    <t xml:space="preserve">Задача 2. Защита прав детей-сирот и детей, оставшихся без попечения родителей </t>
  </si>
  <si>
    <t>Основное мероприятие 1 "Организация работы по развитию форм жизнеустройства детей-сирот и детей, оставшихся без попечения родителей", в том числе</t>
  </si>
  <si>
    <t>Количество детей-сирот и детей, оставшихся без попечения родителей, получивших помощь, чел.</t>
  </si>
  <si>
    <t>Количество отремонтированных жилых помещений, кв. м (из расчета на 1 человека - 45 кв. м)</t>
  </si>
  <si>
    <t>Количество детей-сирот и детей, оставшихся без попечения родителей, находящихся под опекой (попечительством), в приемных семьях, продолжающих обучение в муниципальных общеобразовательных учреждениях, чел.</t>
  </si>
  <si>
    <t>Количество детей, находившихся в приемной семье</t>
  </si>
  <si>
    <t>Количество детей, лишенных родительского попечения, устроенных в семью</t>
  </si>
  <si>
    <t>Основное мероприятие 2.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том числе</t>
  </si>
  <si>
    <t>Количество детей-сирот и детей, оставшихся без попечения родителей, лиц из их числа, получивших жилые помещения по договорам найма специализированных жилых помещений, чел.</t>
  </si>
  <si>
    <t>2.2.1.</t>
  </si>
  <si>
    <t>Количество жилых помещений, предоставленных детям-сиротам и детям, оставшимся без попечения родителей, лицам из их числа по договорам найма специализированных жилых помещений</t>
  </si>
  <si>
    <t>Задача 3. Социальная защита отдельных категорий граждан</t>
  </si>
  <si>
    <t>Основное мероприятие 1. Исполнение принятых обязательств по социальной поддержке отдельных категорий граждан за счет средств областного бюджета, в том числе</t>
  </si>
  <si>
    <t>Количество граждан, улучшивших жилищные условия, чел.</t>
  </si>
  <si>
    <t>Количество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1941 - 1945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1941 - 1945 годов, не вступивших в повторный брак, чел.</t>
  </si>
  <si>
    <t>Основное мероприятие 2 «Социальная поддержка населения Томского района», в том числе</t>
  </si>
  <si>
    <t>Количество семей, которым оказана социальная поддержка</t>
  </si>
  <si>
    <t>Количество семей, которым оказана социальная поддержка на приобретение строительных материалов для проведения ремонта</t>
  </si>
  <si>
    <t>Итого по подпрограмме 3</t>
  </si>
  <si>
    <t>№       пп</t>
  </si>
  <si>
    <t>Управление по социальной политике Администрации Томского района, Администрации сельских поселений Томского района</t>
  </si>
  <si>
    <t>Задача 1. Профилактика правонарушений на территории Томского района</t>
  </si>
  <si>
    <t>ВЦП "Профилактика правонарушений и обеспечение общественной безопасности на территории Томского района"</t>
  </si>
  <si>
    <t>Количество организованных мероприятий в области правового просвещения и профилактики правонарушений, ед.</t>
  </si>
  <si>
    <t>Основное мероприятие "Профилактика правонарушений и обеспечение общественной безопасности на территории Томского района", в том числе</t>
  </si>
  <si>
    <t>Организация и проведение мероприятий, направленных на профилактику правонарушений среди несовершеннолетних и молодежи на территории Томского района</t>
  </si>
  <si>
    <t>Управление по социальной политике Администрации Томского района, Управление образования Администрации Томского района</t>
  </si>
  <si>
    <t>Управление по социальной политике Администрации Томского района, Администрация Рыболовского СП</t>
  </si>
  <si>
    <t>Количество установленного оборудования для обеспечения безопасности на социально-культурных объектах Томского района</t>
  </si>
  <si>
    <t>Организация и проведение ежегодного районного конкурса на звание «Лучшая народная дружина»</t>
  </si>
  <si>
    <t>N     пп</t>
  </si>
  <si>
    <t>№        пп</t>
  </si>
  <si>
    <t>N                пп</t>
  </si>
  <si>
    <t>Управление образования, отдел культуры Управления по социальной политике</t>
  </si>
  <si>
    <t>3.3.</t>
  </si>
  <si>
    <t>Основное мероприятие "Создание условий для обеспечения поселений, входящих в состав муниципального района услугами по организации досуга и обеспечения жителей поселения услугами организаций культуры", в том числе</t>
  </si>
  <si>
    <t>3.3.1.</t>
  </si>
  <si>
    <t>Приобретение оборудования для малобюджетных спортивных площадок по месту жительства и учебы в муниципальных образованиях Томского района</t>
  </si>
  <si>
    <t>Количество оборудования, приобретенного для малобюджетных спортивных площадок, шт.</t>
  </si>
  <si>
    <t>Основное мероприятие "Развитие материально-технической базы для занятий спортом, физической культурой по месту жительства", в том числе</t>
  </si>
  <si>
    <t>Прогнозный       2021 г.</t>
  </si>
  <si>
    <t>Прогнозный       2022 г.</t>
  </si>
  <si>
    <t>N        пп</t>
  </si>
  <si>
    <t>N          пп</t>
  </si>
  <si>
    <t>Строительство открытой универсальной спортивной площадки в п.Синий Утес Томского района Томской области</t>
  </si>
  <si>
    <t>Строительство детского хоккейного корта по адресу: Томский район, п.Аэропорт, уч.13</t>
  </si>
  <si>
    <t>Строительство комплексной спортивной площадки по адресу: Томская область, Томский район, с.Межениновка, ул.Первомайская, 21</t>
  </si>
  <si>
    <t>Распространение световозвращающих приспособлений среди дошкольников и учащихся младших классов образовательных учреждений и участников дорожного движения</t>
  </si>
  <si>
    <t>Основное мероприятие «Формирование законопослушного поведения участников дорожного движения», в том числе</t>
  </si>
  <si>
    <t>Количество образовательных организаций участников конкурса, шт.</t>
  </si>
  <si>
    <t>Количество команд, принимающих участие в конкурсе, шт.</t>
  </si>
  <si>
    <t>Количество дошкольников и учащихся младших классов образовательных учреждений, чел.</t>
  </si>
  <si>
    <t>Количество посетителей и участников мероприятия, чел.</t>
  </si>
  <si>
    <t>Наименование подпрограммы 1</t>
  </si>
  <si>
    <t>"Развитие культуры, искусства и туризма на территории муниципального образования "Томский район"</t>
  </si>
  <si>
    <t>Соисполнитель подпрограммы 1 (ответственный за подпрограмму)</t>
  </si>
  <si>
    <t>Участники подпрограммы 1</t>
  </si>
  <si>
    <t>Цель подпрограммы 1</t>
  </si>
  <si>
    <t>Развитие единого культурного пространства на территории Томского района</t>
  </si>
  <si>
    <t>Показатели цели подпрограммы 1 и их значения (с детализацией по годам реализации)</t>
  </si>
  <si>
    <t>Показатели цели</t>
  </si>
  <si>
    <t>2015 год</t>
  </si>
  <si>
    <t>2016 год</t>
  </si>
  <si>
    <t>2017 год</t>
  </si>
  <si>
    <t>2018 год</t>
  </si>
  <si>
    <t>2019 год</t>
  </si>
  <si>
    <t>2020 год</t>
  </si>
  <si>
    <t>Удельный вес участвующих в культурной жизни Томского района в численности населения Томского района, %</t>
  </si>
  <si>
    <t>Задачи подпрограммы 1</t>
  </si>
  <si>
    <t>Задача 1 "Создание условий для развития кадрового потенциала в Томском районе в сфере культуры и архивного дела"</t>
  </si>
  <si>
    <t>Задача 2 "Развитие профессионального искусства и народного творчества"</t>
  </si>
  <si>
    <t>Задача 3 "Развитие культурно-досуговой и профессиональной деятельности, направленной на творческую самореализацию населения Томского района"</t>
  </si>
  <si>
    <t>Задача 4 "Создание условий для организации библиотечного обслуживания населения Томского района"</t>
  </si>
  <si>
    <t>Задача 5 "Создание условий для организации дополнительного образования населения Томского района"</t>
  </si>
  <si>
    <t>Задача 6 "Реконструкция, текущий и капитальный ремонт детских школ искусств Томского района"</t>
  </si>
  <si>
    <t>Задача 7 "Развитие внутреннего и въездного туризма на территории Томского района"</t>
  </si>
  <si>
    <t>Задача 8 "Создание условий для развития туристской деятельности и поддержка приоритетных направлений туризма"</t>
  </si>
  <si>
    <t>Показатели задач подпрограммы 1 и их значения (с детализацией по годам реализации)</t>
  </si>
  <si>
    <t>Показатели задач</t>
  </si>
  <si>
    <t>1 000</t>
  </si>
  <si>
    <t>Общий объем туристского потока в районе, тыс. человек</t>
  </si>
  <si>
    <t>Задача 9 " Организация библиотечного обслуживания населения, комплектование и обеспечение сохранности библиотечных фондов библиотек поселения»</t>
  </si>
  <si>
    <r>
      <t>Количество новых книг в фондах библиотек Томского района, шт</t>
    </r>
    <r>
      <rPr>
        <sz val="11"/>
        <color theme="1"/>
        <rFont val="Times New Roman"/>
        <family val="1"/>
        <charset val="204"/>
      </rPr>
      <t>.</t>
    </r>
  </si>
  <si>
    <t>Ведомственные целевые программы, входящие в состав подпрограммы 1</t>
  </si>
  <si>
    <t>ВЦП «Создание условий для организации библиотечного обслуживания населения Томского района»</t>
  </si>
  <si>
    <t>Сроки реализации подпрограммы 1</t>
  </si>
  <si>
    <t>Объем и источники финансирования подпрограммы 1 (с детализацией по годам реализации, тыс. рублей)</t>
  </si>
  <si>
    <t>Источники</t>
  </si>
  <si>
    <t>Всего</t>
  </si>
  <si>
    <t>федеральный бюджет (по согласованию)</t>
  </si>
  <si>
    <t>областной бюджет (по согласованию)</t>
  </si>
  <si>
    <t>местный бюджет</t>
  </si>
  <si>
    <t>бюджет сельских поселений</t>
  </si>
  <si>
    <t>внебюджетные источники (по согласованию)</t>
  </si>
  <si>
    <t>всего по источникам</t>
  </si>
  <si>
    <t>Наименование подпрограммы 2</t>
  </si>
  <si>
    <t>"Развитие физической культуры и спорта на территории Томского района"</t>
  </si>
  <si>
    <t>Соисполнитель подпрограммы 2 (ответственный за подпрограмму)</t>
  </si>
  <si>
    <t>Участники подпрограммы 2</t>
  </si>
  <si>
    <t>Цель подпрограммы 2</t>
  </si>
  <si>
    <t>Повышение уровня физической подготовленности жителей Томского района</t>
  </si>
  <si>
    <t>Показатели цели подпрограммы 2 и их значения (с детализацией по годам реализации)</t>
  </si>
  <si>
    <t>Задачи подпрограммы 2</t>
  </si>
  <si>
    <t>Задача 1 "Развитие массового спорта и подготовка спортивных сборных команд Томского района"</t>
  </si>
  <si>
    <t>Задача 2 "Организация занятости молодежи, развитие физической культуры и спорта на территории Томского района"</t>
  </si>
  <si>
    <t>Задача 3 "Создание благоприятных условий для увеличения охвата населения спортом и физической культурой"</t>
  </si>
  <si>
    <t>Показатели задач подпрограммы 2 и их значения (с детализацией по годам реализации)</t>
  </si>
  <si>
    <t>Количество участников соревнований различного уровня, проводимых на территории района, чел./посещений</t>
  </si>
  <si>
    <t>Численность лиц, систематически занимающихся физической культурой и спортом, чел.</t>
  </si>
  <si>
    <t>Ведомственные целевые программы, входящие в состав подпрограммы 2</t>
  </si>
  <si>
    <t>ВЦП «Молодежь, физическая культура и спорт в Томском районе»</t>
  </si>
  <si>
    <t>Сроки реализации подпрограммы 2</t>
  </si>
  <si>
    <t>Объем и источники финансирования подпрограммы 2 (с детализацией по годам реализации, тыс. рублей)</t>
  </si>
  <si>
    <t>Наименование подпрограммы 3</t>
  </si>
  <si>
    <t>"Социальная защита населения Томского района"</t>
  </si>
  <si>
    <t>Соисполнитель подпрограммы 3 (ответственный за подпрограмму)</t>
  </si>
  <si>
    <t>Участники подпрограммы 3</t>
  </si>
  <si>
    <t>Цель подпрограммы 3</t>
  </si>
  <si>
    <t>Повышение качества жизни жителей Томского района и степени их социальной защищенности</t>
  </si>
  <si>
    <t>Показатели цели подпрограммы 3 и их значения (с детализацией по годам реализации)</t>
  </si>
  <si>
    <t>Доля жителей Томского района, удовлетворенных предоставляемыми социальными услугами, в общем количестве опрошенных, %</t>
  </si>
  <si>
    <t>Задачи подпрограммы 3</t>
  </si>
  <si>
    <t>Задача 1 "Повышение качества жизни граждан старшего поколения Томского района"</t>
  </si>
  <si>
    <t>Задача 2 "Защита прав детей-сирот и детей, оставшихся без попечения родителей"</t>
  </si>
  <si>
    <t>Задача 3 "Социальная защита отдельных категорий граждан"</t>
  </si>
  <si>
    <t>Показатели задач подпрограммы3  и их значения (с детализацией по годам реализации)</t>
  </si>
  <si>
    <t>Сроки реализации подпрограммы 3</t>
  </si>
  <si>
    <t>Ведомственные целевые программы, входящие в состав подпрограммы 3</t>
  </si>
  <si>
    <t>Объем и источники финансирования подпрограммы 3 (с детализацией по годам реализации, тыс. рублей)</t>
  </si>
  <si>
    <t>Количество построенных детских хоккейных кортов, шт.</t>
  </si>
  <si>
    <t>Количество построенных открытых универсальных спортивных площадок, шт.</t>
  </si>
  <si>
    <t>Количество построенных комплексных спортивных площадок, шт.</t>
  </si>
  <si>
    <t>Наименование подпрограммы 4</t>
  </si>
  <si>
    <t>"Профилактика правонарушений на территории Томского района"</t>
  </si>
  <si>
    <t>Соисполнитель подпрограммы 4 (ответственный за подпрограмму)</t>
  </si>
  <si>
    <t>Участники подпрограммы 4</t>
  </si>
  <si>
    <t>Цель подпрограммы 4</t>
  </si>
  <si>
    <t>Показатели цели подпрограммы 4 и их значения (с детализацией по годам реализации)</t>
  </si>
  <si>
    <t>Количество зарегистрированных правонарушений, посягающих на общественный порядок и общественную безопасность, ед.</t>
  </si>
  <si>
    <t>Задачи подпрограммы 4</t>
  </si>
  <si>
    <t>Задача 1 "Профилактика правонарушений на территории Томского района"</t>
  </si>
  <si>
    <t>Показатели задач подпрограммы 4 и их значения (с детализацией по годам реализации)</t>
  </si>
  <si>
    <t>Сроки реализации подпрограммы 4</t>
  </si>
  <si>
    <t>Ведомственные целевые программы, входящие в состав подпрограммы 4</t>
  </si>
  <si>
    <t>Объем и источники финансирования подпрограммы 4 (с детализацией по годам реализации, тыс. рублей)</t>
  </si>
  <si>
    <t>1.2.1.</t>
  </si>
  <si>
    <t>1.2.2.</t>
  </si>
  <si>
    <t>1.2.3.</t>
  </si>
  <si>
    <t>2.1.5.</t>
  </si>
  <si>
    <t>2.1.6.</t>
  </si>
  <si>
    <t>2.1.7.</t>
  </si>
  <si>
    <t>2.1.8.</t>
  </si>
  <si>
    <t>Количество информационных материалов по профилактике правонарушений, шт.</t>
  </si>
  <si>
    <t xml:space="preserve">Состояние общей преступности на 100 тысяч населения, ед. </t>
  </si>
  <si>
    <t>Число лиц погибших в ДТП на 100 тысяч населения, ед.</t>
  </si>
  <si>
    <t>Число лиц погибших в ДТП, на 10 тысяч транспортных средств, ед.</t>
  </si>
  <si>
    <t>1.2.4.</t>
  </si>
  <si>
    <t>1.2.5.</t>
  </si>
  <si>
    <t>1.2.6.</t>
  </si>
  <si>
    <t>1.2.7.</t>
  </si>
  <si>
    <t>1.2.8.</t>
  </si>
  <si>
    <t>1.2.9.</t>
  </si>
  <si>
    <t>1.2.10.</t>
  </si>
  <si>
    <t>1.2.11.</t>
  </si>
  <si>
    <t>1.2.12.</t>
  </si>
  <si>
    <t>1.2.13.</t>
  </si>
  <si>
    <t>Проведение обучающих семинаров по безопасности дорожного движения, психологических тренингов и ролевых игр с педагогами образовательных организаций</t>
  </si>
  <si>
    <t>Управление образования Администрации Томского района</t>
  </si>
  <si>
    <t>Количество участников обучающих семинаров по безопасности дорожного движения, психологических тренингов и ролевых игр, чел.</t>
  </si>
  <si>
    <t xml:space="preserve">Проведение конкурсов и соревнований среди отрядов юных инспекторов движения </t>
  </si>
  <si>
    <t>Проведение конкурса юных велосипедистов «Безопасное колесо», участие команды Томского района в областном и Всероссийском финале конкурса-фестиваля «Безопасное колесо»</t>
  </si>
  <si>
    <t>Проведение на базе образовательных организаций ежегодного месячника по безопасности дорожного движения «Зеленый светофор» с участием дошкольных образовательных организаций и общеобразовательных организаций</t>
  </si>
  <si>
    <t>Количество учащихся школ и воспитанников дошкольных учреждений, чел.</t>
  </si>
  <si>
    <t>Количество учащихся школ и воспитанников дошкольных учреждений принявших участие, чел.</t>
  </si>
  <si>
    <t>Организация детского автогородка в природном парке «Околица»</t>
  </si>
  <si>
    <t>Количество посетителей, чел.</t>
  </si>
  <si>
    <t>Распространение печатной продукции по пропаганде безопасности дорожного движения для образовательных организаций</t>
  </si>
  <si>
    <t>Проведение профильной смены юных инспекторов движения  ЮИД в рамках деятельности летних пришкольных лагерей на базе окружных общеобразовательных организаций</t>
  </si>
  <si>
    <t>Количество участников профильных смен, чел.</t>
  </si>
  <si>
    <t>Организация взаимодействия с РАО РЖД по профилактике детского травматизма на объектах железнодорожного транспорта.</t>
  </si>
  <si>
    <t>Количество учащихся школ, чел.</t>
  </si>
  <si>
    <t>Дополнительное информирование образовательных организаций о возможностях Интернет-ресурсов в области формирования у обучающихся навыков безопасного поведения на дороге</t>
  </si>
  <si>
    <t>Тематические образовательные события «Здравствуй, лето!», «Здравствуй, школа!» силами сотрудников дорожно-патрульной службы ГИБДД УМВД России по Томскому району и отрядов ЮИД</t>
  </si>
  <si>
    <t>Рейдовые профилактические мероприятия дорожно-патрульной службы ГИБДД УМВД России по Томскому району с участием отрядов ЮИД</t>
  </si>
  <si>
    <t>Количество юных инспекторов движения, чел.</t>
  </si>
  <si>
    <t>Неделя безопасности дорожного движения</t>
  </si>
  <si>
    <t>Снижение криминализации общества, повышение безопасности дорожного движения</t>
  </si>
  <si>
    <t>10.2.1</t>
  </si>
  <si>
    <t>10.2.2</t>
  </si>
  <si>
    <t>10.2.3</t>
  </si>
  <si>
    <t>10.2</t>
  </si>
  <si>
    <t>Приобретение спортивного инвентаря и оборудования для проведения физкультурных и спортивных мероприятий по реализации комплекса ГТО</t>
  </si>
  <si>
    <t>Количество приобретенного спортивного инвентаря и оборудования, шт.</t>
  </si>
  <si>
    <t>2.1.9.</t>
  </si>
  <si>
    <t>11.1.8.</t>
  </si>
  <si>
    <t>11.1.9.</t>
  </si>
  <si>
    <t>Создание условий для организации досуга и обеспечения жителей посления услугами организаций культуры</t>
  </si>
  <si>
    <t>Создание условий для организации досуга и обеспечения жителей посленеия услугами организаций культуры</t>
  </si>
  <si>
    <t xml:space="preserve">Количество учреждений, шт </t>
  </si>
  <si>
    <t>6000;48</t>
  </si>
  <si>
    <t>Организация социально-значимых мероприятий, в том числе районных конкурсов, фестивалей, профессиональных праздников и других мероприятий, в том числе:</t>
  </si>
  <si>
    <t>3.1.1.1.</t>
  </si>
  <si>
    <t>3.1.1.2.</t>
  </si>
  <si>
    <t>3.1.1.3.</t>
  </si>
  <si>
    <t>3.1.1.4.</t>
  </si>
  <si>
    <t>Детско-юношеский кинофестиваль «Бронзовый Витязь»</t>
  </si>
  <si>
    <t>Международный фестиваль народных ремесел «Праздник Топора»</t>
  </si>
  <si>
    <t>Районный конкурс «Лучшее учреждение культуры»</t>
  </si>
  <si>
    <t>Организация и проведение культурно-массовых и творческих мероприятий</t>
  </si>
  <si>
    <t xml:space="preserve">Организация и проведение праздничных мероприятий и народных гуляний
</t>
  </si>
  <si>
    <t>Организация участия творческих коллективов Томского района в конкурсах и фестивалях различного уровня</t>
  </si>
  <si>
    <t>3.1.1.5.</t>
  </si>
  <si>
    <t>3.1.1.6.</t>
  </si>
  <si>
    <t>Организация и проведение культурно-массовых мероприятий на территории Томского района, в том числе:</t>
  </si>
  <si>
    <t>7.1.2.2.</t>
  </si>
  <si>
    <t>7.1.2.1.</t>
  </si>
  <si>
    <t>7.1.2.3.</t>
  </si>
  <si>
    <t>Фестиваль "Петра и Февронии" - праздник, посвящённый Дню семьи, любви и верности</t>
  </si>
  <si>
    <t>Фестиваль реконструкции "Семилуженское поле"</t>
  </si>
  <si>
    <t>Коркурс проектов направленных на поддержку развития социального туризма</t>
  </si>
  <si>
    <t>Управление по культуре, спорту, молодежной политике и туризму</t>
  </si>
  <si>
    <t>13.1.8</t>
  </si>
  <si>
    <t>Оказание консультативных, методических, организационных и информационных услуг Администрации Томского района в рамках деятельности районной организации Всероссийского общества инвалидов Томского района.</t>
  </si>
  <si>
    <t>13.1.9</t>
  </si>
  <si>
    <t>Оказание услуг по делопроизводству  Администрации Томского района в рамках деятельности Совета общественной организации ветеранов (пенсионеров) войны и труда Томского района.</t>
  </si>
  <si>
    <t>13.1.10</t>
  </si>
  <si>
    <t>Оказание консультативных, методических, организационных и информационных услуг  Администрации Томского района в рамках деятельности Совета общественной организации ветеранов (пенсионеров) войны и труда Томского района</t>
  </si>
  <si>
    <t>1.1.9.</t>
  </si>
  <si>
    <t>1.1.8.</t>
  </si>
  <si>
    <t>1.1.10.</t>
  </si>
  <si>
    <t>Управление территориального развития</t>
  </si>
  <si>
    <t xml:space="preserve"> </t>
  </si>
  <si>
    <t>10.2.4</t>
  </si>
  <si>
    <t>5.1.6</t>
  </si>
  <si>
    <t>Организация участия в конкурсах и фестивалях</t>
  </si>
  <si>
    <t>Создание модельных муниципальных библиотек по результутам конкурсного отбора</t>
  </si>
  <si>
    <t>3. РЕСУРСНОЕ ОБЕСПЕЧЕНИЕ МУНИЦИПАЛЬНОЙ ПРОГРАММЫ</t>
  </si>
  <si>
    <t xml:space="preserve">ПАСПОРТ ПОДПРОГРАММЫ 1
"РАЗВИТИЕ КУЛЬТУРЫ, ИСКУССТВА И ТУРИЗМА НА ТЕРРИТОРИИ
МУНИЦИПАЛЬНОГО ОБРАЗОВАНИЯ "ТОМСКИЙ РАЙОН" МУНИЦИПАЛЬНОЙ
ПРОГРАММЫ "СОЦИАЛЬНОЕ РАЗВИТИЕ ТОМСКОГО РАЙОНА
НА 2016 - 2020 ГОДЫ"
</t>
  </si>
  <si>
    <t xml:space="preserve">Перечень основных мероприятий и ресурсное обеспечение реализации подпрограммы 1
"Развитие культуры, искусства и туризма на территории муниципального образования "Томский район"
</t>
  </si>
  <si>
    <t xml:space="preserve">ПАСПОРТ ПОДПРОГРАММЫ 2
"РАЗВИТИЕ ФИЗИЧЕСКОЙ КУЛЬТУРЫ И СПОРТА НА ТЕРРИТОРИИ
ТОМСКОГО РАЙОНА" МУНИЦИПАЛЬНОЙ ПРОГРАММЫ "СОЦИАЛЬНОЕ
РАЗВИТИЕ ТОМСКОГО РАЙОНА НА 2016 - 2020 ГОДЫ"
</t>
  </si>
  <si>
    <t>Перечень основных мероприятий и ресурсное обеспечение реализации подпрограммы 2 «Развитие физической культуры и спорта на территории Томского района»</t>
  </si>
  <si>
    <t xml:space="preserve">ПАСПОРТ ПОДПРОГРАММЫ 3
"СОЦИАЛЬНАЯ ЗАЩИТА НАСЕЛЕНИЯ ТОМСКОГО РАЙОНА" МУНИЦИПАЛЬНОЙ
ПРОГРАММЫ "СОЦИАЛЬНОЕ РАЗВИТИЕ ТОМСКОГО РАЙОНА
НА 2016 - 2020 ГОДЫ"
</t>
  </si>
  <si>
    <t xml:space="preserve">Перечень основных мероприятий и ресурсное обеспечение реализации подпрограммы 3 "Социальная защита населения Томского района"
</t>
  </si>
  <si>
    <t xml:space="preserve">ПАСПОРТ ПОДПРОГРАММЫ 4
"ПРОФИЛАКТИКА ПРАВОНАРУШЕНИЙ НА ТЕРРИТОРИИ ТОМСКОГО РАЙОНА" МУНИЦИПАЛЬНОЙ ПРОГРАММЫ "СОЦИАЛЬНОЕ РАЗВИТИЕ ТОМСКОГО РАЙОНА НА 2016 - 2020 ГОДЫ"
</t>
  </si>
  <si>
    <t xml:space="preserve">Перечень основных мероприятий и ресурсное обеспечение реализации подпрограммы 4 "Профилактика правонарушений на территории Томского района"
</t>
  </si>
  <si>
    <t>Наименование муниципальной программы</t>
  </si>
  <si>
    <t>«Социальное развитие Томского района на 2016 - 2020 годы»</t>
  </si>
  <si>
    <t>Ответственный исполнитель муниципальной программы</t>
  </si>
  <si>
    <t>Соисполнители муниципальной программы</t>
  </si>
  <si>
    <t>Управление территориального развития Администрации Томского района</t>
  </si>
  <si>
    <t>Участники муниципальной программы</t>
  </si>
  <si>
    <t>Управление по культуре, спорту, молодежной политике и туризму Администрации Томского района</t>
  </si>
  <si>
    <t>Среднесрочная цель социально-экономического развития Томского района, на реализацию которой направлена муниципальная программа</t>
  </si>
  <si>
    <t>Обеспечение стабильного повышения качества жизни населения посредством устойчивого развития экономики и повышения эффективности муниципального управления</t>
  </si>
  <si>
    <t>Цель муниципальной программы</t>
  </si>
  <si>
    <t>Социальное развитие Томского района</t>
  </si>
  <si>
    <t>Показатели цели муниципальной программы и их значения (с детализацией по годам реализации)</t>
  </si>
  <si>
    <t>Уровень доступности социальных услуг для населения Томского района, %</t>
  </si>
  <si>
    <t>Задачи муниципальной программы</t>
  </si>
  <si>
    <t>Задача 1.</t>
  </si>
  <si>
    <t>Задача 2.</t>
  </si>
  <si>
    <t>Задача 3.</t>
  </si>
  <si>
    <t>Задача 4.</t>
  </si>
  <si>
    <t>Снижение криминализации общества</t>
  </si>
  <si>
    <t>Показатели задач муниципальной программы и их значения (с детализацией по годам реализации)</t>
  </si>
  <si>
    <t>Задача 1. Развитие единого культурного пространства на территории Томского района</t>
  </si>
  <si>
    <t>Задача 2. Повышение уровня физической подготовленности жителей Томского района</t>
  </si>
  <si>
    <t>Задача 3. Повышение качества жизни жителей Томского района и степени их социальной защищенности</t>
  </si>
  <si>
    <t>Задача 4. Снижение криминализации общества</t>
  </si>
  <si>
    <t>Состояние общей преступности на 100 тысяч населения, ед.</t>
  </si>
  <si>
    <t>Число погибших в ДТП на 100 тысяч населения, ед.</t>
  </si>
  <si>
    <t>Число погибших в ДТП на10 тысяч транспортных средств, ед.</t>
  </si>
  <si>
    <t>Подпрограммы муниципальной программы</t>
  </si>
  <si>
    <t>Ведомственные целевые программы, входящие в состав муниципальной программы (далее - ВЦП)</t>
  </si>
  <si>
    <t>ВЦП «Профилактика правонарушений и обеспечение общественной безопасности на территории Томского района»;</t>
  </si>
  <si>
    <t>Сроки реализации муниципальной программы</t>
  </si>
  <si>
    <t>Объем и источники финансирования муниципальной программы (с детализацией по годам реализации, тыс. рублей)</t>
  </si>
  <si>
    <t>бюджет Томского района</t>
  </si>
  <si>
    <t>бюджеты сельских поселений (по согласованию)</t>
  </si>
  <si>
    <t>ПАСПОРТ МУНИЦИПАЛЬНОЙ ПРОГРАММЫ</t>
  </si>
  <si>
    <t>N</t>
  </si>
  <si>
    <t>пп</t>
  </si>
  <si>
    <t>Наименование показателя</t>
  </si>
  <si>
    <t>Единица измерения</t>
  </si>
  <si>
    <t>Периодичность сбора данных</t>
  </si>
  <si>
    <t>Временные характеристики показателя</t>
  </si>
  <si>
    <t>Алгоритм формирования (формула) расчета показателя</t>
  </si>
  <si>
    <t>Метод сбора информации</t>
  </si>
  <si>
    <t>Ответственный за сбор данных по показателю</t>
  </si>
  <si>
    <t>Показатели цели муниципальной программы:</t>
  </si>
  <si>
    <t>Уровень доступности социальных услуг для населения Томского района</t>
  </si>
  <si>
    <t>%</t>
  </si>
  <si>
    <t>год</t>
  </si>
  <si>
    <t>За отчетный период</t>
  </si>
  <si>
    <t>Ку = К пол. / К ок.</t>
  </si>
  <si>
    <t>Ку - уровень доступности социальных услуг для населения Томского района;</t>
  </si>
  <si>
    <t>К пол. - количество услуг, полученных населением;</t>
  </si>
  <si>
    <t>К ок. - количество оказанных услуг</t>
  </si>
  <si>
    <t>Ведомственная статистика</t>
  </si>
  <si>
    <t>Управление по социальной политике Администрации Томского района,</t>
  </si>
  <si>
    <t>ОГБУ "Центр социальной поддержки населения Томского района"</t>
  </si>
  <si>
    <t>Показатели задачи 1. Развитие единого культурного пространства на территории Томского района</t>
  </si>
  <si>
    <t>Удельный вес участвующих в культурной жизни Томского района в численности населения Томского района</t>
  </si>
  <si>
    <t>U = (n + N) / H;</t>
  </si>
  <si>
    <t>U - удельный вес участвующих в культурной жизни Томского района в численности населения Томского района;</t>
  </si>
  <si>
    <t>n - число участников мероприятий;</t>
  </si>
  <si>
    <t>N - число участников клубных формирований;</t>
  </si>
  <si>
    <t>U – уд . вес;</t>
  </si>
  <si>
    <t>Н - число жителей Томского района</t>
  </si>
  <si>
    <t>Управление по культуре, спорту, молодёжной политике и туризму Администрации Томского района</t>
  </si>
  <si>
    <t>Показатели задачи 2. Повышение уровня физической подготовленности жителей Томского района</t>
  </si>
  <si>
    <t>К1 = (Р1 + Р2) / Р3, где:</t>
  </si>
  <si>
    <t>К1 - удельный вес занимающихся физической культурой в численности населения Томского района;</t>
  </si>
  <si>
    <t>Р1 - количество людей, занимающихся физической культурой и спортом в учреждениях дополнительного образования, ОУ, МАУ "ЦФКиС";</t>
  </si>
  <si>
    <r>
      <t>Р2 - количество</t>
    </r>
    <r>
      <rPr>
        <sz val="11"/>
        <color theme="1"/>
        <rFont val="Times New Roman"/>
        <family val="1"/>
        <charset val="204"/>
      </rPr>
      <t xml:space="preserve"> занимающихся физической культурой и спортом по месту жительства в физкультурно-спортивных клубах;</t>
    </r>
  </si>
  <si>
    <t>Р3 - число жителей Томского района</t>
  </si>
  <si>
    <t>Показатели задачи 3. Повышение качества жизни жителей Томского района и степени их социальной защищенности</t>
  </si>
  <si>
    <t>Доля жителей Томского района, удовлетворенных предоставляемыми социальными услугами, в общем количестве опрошенных</t>
  </si>
  <si>
    <t>Д у = К уд. / Ко.</t>
  </si>
  <si>
    <t>Д у - доля жителей Томского района, удовлетворенных предоставляемыми социальными услугами, в общем количестве опрошенных;</t>
  </si>
  <si>
    <t>Ко. - общее количество опрошенных;</t>
  </si>
  <si>
    <t>К уд. - количество удовлетворенных предоставляемыми социальными услугами в общем числе опрошенных</t>
  </si>
  <si>
    <t>Данные анкетирования</t>
  </si>
  <si>
    <t>Показатели задачи 4. Снижение криминализации общества</t>
  </si>
  <si>
    <t>Количество зарегистрированных правонарушений, посягающих на общественный порядок и общественную безопасность</t>
  </si>
  <si>
    <t>Ед.</t>
  </si>
  <si>
    <t>За отчетный период 2016-2018 гг.</t>
  </si>
  <si>
    <t>Данные отдела МВД России по Томскому району</t>
  </si>
  <si>
    <t>Состояние общей преступности на 100 тысяч населения</t>
  </si>
  <si>
    <t>За отчетный период с 2019 г.</t>
  </si>
  <si>
    <t>Число лиц, погибших в ДТП на 100 тысяч населения.</t>
  </si>
  <si>
    <t>Число лиц, погибших в ДТП на 10 тысяч транспортных средств</t>
  </si>
  <si>
    <t>Перечень показателей цели и задач муниципальной программы и сведения о порядке сбора информации по показателям и методике их расчета</t>
  </si>
  <si>
    <t>Показатели цели подпрограммы 1. Развитие единого культурного пространства на территории Томского района</t>
  </si>
  <si>
    <t>Показатели задачи 1 подпрограммы 1. Создание условий для развития кадрового потенциала в Томском районе в сфере культуры и архивного дела</t>
  </si>
  <si>
    <t>Количество организаций дополнительного образования, работники которых получают выплаты стимулирующего характера и надбавки</t>
  </si>
  <si>
    <t>К = К 1 + ... + К н., где:</t>
  </si>
  <si>
    <t>К - количество организаций дополнительного образования, работники которых получают выплаты стимулирующего характера и надбавки;</t>
  </si>
  <si>
    <t>К 1 - 1-я организация дополнительного образования, работники которых получают выплаты стимулирующего характера и надбавки;</t>
  </si>
  <si>
    <t>Н - количество организаций, работники которых попадают под выплаты стимулирующего характера и надбавки</t>
  </si>
  <si>
    <t>Показатели задачи 2 подпрограммы 1. Развитие профессионального искусства и народного творчества</t>
  </si>
  <si>
    <t>Количество культурно-досуговых учреждений, действующих на территории Томского района</t>
  </si>
  <si>
    <t>К - количество культурно-досуговых учреждений, действующих на территории Томского района;</t>
  </si>
  <si>
    <t>К 1 - 1-е учреждение культурно-досугового типа, действующее на территории Томского района;</t>
  </si>
  <si>
    <t>Н - н-е учреждение культурно-досугового типа, действующее на территории Томского района</t>
  </si>
  <si>
    <t>Показатели задачи 3 подпрограммы 1. Развитие культурно-досуговой и профессиональной деятельности, направленной на творческую самореализацию населения Томского района</t>
  </si>
  <si>
    <t>Чел.</t>
  </si>
  <si>
    <t>Отчеты учреждений культуры - Росстат N 7-НК</t>
  </si>
  <si>
    <t>Показатели задачи 4 подпрограммы 1. Создание условий для организации библиотечного обслуживания населения Томского района</t>
  </si>
  <si>
    <t>Число посещений библиотек на 1000 жителей</t>
  </si>
  <si>
    <t>С = А / N x 1000, где:</t>
  </si>
  <si>
    <t>С - количество посещений библиотек на 1000 жителей Томского района;</t>
  </si>
  <si>
    <t>А - общее количество посещений в отчетном периоде (физических и виртуальных/через электронные ресурсы);</t>
  </si>
  <si>
    <t>N - численность постоянного населения на 1 января отчетного года</t>
  </si>
  <si>
    <t>Показатели задачи 5 подпрограммы 1. Создание условий для организации дополнительного образования населения Томского района</t>
  </si>
  <si>
    <t>Количество обучающихся по дополнительным образовательным программам</t>
  </si>
  <si>
    <t>Коб. = Коб.1 + ... + Коб.н.</t>
  </si>
  <si>
    <t>Коб. - количество обучающихся по дополнительным образовательным программам;</t>
  </si>
  <si>
    <t>Коб.1 - количество обучающихся по дополнительным образовательным программам 1-го образовательного учреждения;</t>
  </si>
  <si>
    <t>Коб.н. - количество обучающихся по дополнительным образовательным программам н-го образовательного учреждения</t>
  </si>
  <si>
    <t>Показатели задачи 6 подпрограммы 1. Реконструкция, текущий и капитальный ремонт детских школ искусств Томского района</t>
  </si>
  <si>
    <t>Количество учреждений дополнительного образования детей, улучшивших состояние зданий и сооружений в результате текущего и капитального ремонта</t>
  </si>
  <si>
    <t>Куч. = Куч.</t>
  </si>
  <si>
    <t>Куч. - количество учреждений дополнительного образования детей, улучшивших состояние зданий и сооружений в результате текущего и капитального ремонта (данные отчета учреждения)</t>
  </si>
  <si>
    <t>Управление по социальной политике Администрации Томского района, Управление по культуре, спорту, молодежной политике и туризму Администрации Томского района</t>
  </si>
  <si>
    <t>Показатели задачи 7 подпрограммы 1. Развитие внутреннего и въездного туризма на территории Томского района</t>
  </si>
  <si>
    <t>Общий объем туристского потока в районе</t>
  </si>
  <si>
    <t>Тыс. чел.</t>
  </si>
  <si>
    <t>V тур. = V тур.1 сп. + ... + V тур.н. сп.</t>
  </si>
  <si>
    <t>V тур. - общий объем туристского потока в Томском районе.</t>
  </si>
  <si>
    <t>Данные отчетов учреждений;</t>
  </si>
  <si>
    <t>V тур.1. сп. - общий объем туристского потока в 1-м поселении Томского района;</t>
  </si>
  <si>
    <t>V тур.н. сп. - общий объем туристского потока в н-м поселении Томского района</t>
  </si>
  <si>
    <t>Показатели задачи 8 подпрограммы 1. Создание условий для развития туристской деятельности и поддержка приоритетных направлений туризма</t>
  </si>
  <si>
    <t>Количество мероприятий, направленных на развитие приоритетных видов туризма</t>
  </si>
  <si>
    <r>
      <t>Кобщ. = М</t>
    </r>
    <r>
      <rPr>
        <vertAlign val="subscript"/>
        <sz val="11"/>
        <color theme="1"/>
        <rFont val="Times New Roman"/>
        <family val="1"/>
        <charset val="204"/>
      </rPr>
      <t>1</t>
    </r>
    <r>
      <rPr>
        <sz val="11"/>
        <color theme="1"/>
        <rFont val="Times New Roman"/>
        <family val="1"/>
        <charset val="204"/>
      </rPr>
      <t xml:space="preserve"> + М</t>
    </r>
    <r>
      <rPr>
        <vertAlign val="subscript"/>
        <sz val="11"/>
        <color theme="1"/>
        <rFont val="Times New Roman"/>
        <family val="1"/>
        <charset val="204"/>
      </rPr>
      <t>2</t>
    </r>
    <r>
      <rPr>
        <sz val="11"/>
        <color theme="1"/>
        <rFont val="Times New Roman"/>
        <family val="1"/>
        <charset val="204"/>
      </rPr>
      <t xml:space="preserve"> ... М</t>
    </r>
    <r>
      <rPr>
        <vertAlign val="subscript"/>
        <sz val="11"/>
        <color theme="1"/>
        <rFont val="Times New Roman"/>
        <family val="1"/>
        <charset val="204"/>
      </rPr>
      <t>N</t>
    </r>
    <r>
      <rPr>
        <sz val="11"/>
        <color theme="1"/>
        <rFont val="Times New Roman"/>
        <family val="1"/>
        <charset val="204"/>
      </rPr>
      <t>, где:</t>
    </r>
  </si>
  <si>
    <r>
      <t>М</t>
    </r>
    <r>
      <rPr>
        <vertAlign val="subscript"/>
        <sz val="11"/>
        <color theme="1"/>
        <rFont val="Times New Roman"/>
        <family val="1"/>
        <charset val="204"/>
      </rPr>
      <t>1,2...N</t>
    </r>
    <r>
      <rPr>
        <sz val="11"/>
        <color theme="1"/>
        <rFont val="Times New Roman"/>
        <family val="1"/>
        <charset val="204"/>
      </rPr>
      <t xml:space="preserve"> - мероприятия, направленные на развитие приоритетных видов туризма;</t>
    </r>
  </si>
  <si>
    <t>Кобщ. - общее количество мероприятий, направленных на развитие приоритетных видов туризма</t>
  </si>
  <si>
    <t>Перечень показателей цели и задач подпрограммы 1 "Развитие культуры, искусства и туризма на территории муниципального образования "Томский район" муниципальной программы "Социальное развитие Томского района на 2016 - 2020 годы" и сведения о порядке сбора информации по показателям и методике их расчета</t>
  </si>
  <si>
    <t>Показатели цели.</t>
  </si>
  <si>
    <t>Р2 - количество занимающихся физической культурой и спортом по месту жительства в физкультурно-спортивных клубах;</t>
  </si>
  <si>
    <t>Управление по социальной политике Администрации Томского района;</t>
  </si>
  <si>
    <t>Показатели задачи 1. Развитие массового спорта и подготовка спортивных сборных команд Томского района</t>
  </si>
  <si>
    <t>К2 = N1 + N2 + N3, где:</t>
  </si>
  <si>
    <t>N1 - количество участников мероприятий районного уровня;</t>
  </si>
  <si>
    <t>N2 - количество участников мероприятий областного уровня;</t>
  </si>
  <si>
    <t>N3 - количество участников соревнований всероссийского уровня</t>
  </si>
  <si>
    <t>Показатели задачи 2. Организация занятости молодежи, развитие физической культуры и спорта на территории Томского района</t>
  </si>
  <si>
    <t>К = N1 + N2 + N3, где:</t>
  </si>
  <si>
    <t>К - численность лиц, систематически занимающихся физической культурой и спортом;</t>
  </si>
  <si>
    <t>Показатель задачи 3. Создание благоприятных условий для увеличения охвата населения спортом и физической культурой</t>
  </si>
  <si>
    <t>К = К 1 + ... + К н, где:</t>
  </si>
  <si>
    <t>К - количество учреждений Томского района, предоставляющих услуги физической культуры и спорта населению;</t>
  </si>
  <si>
    <t>К 1 - количество учреждений Томского района, предоставляющих услуги физической культуры и спорта населению на территории 1-го сельского поселения;</t>
  </si>
  <si>
    <t>Н - количество учреждений Томского района, предоставляющих услуги физической культуры и спорта населению на территории н-го сельского поселения</t>
  </si>
  <si>
    <t>Перечень показателей цели и задач подпрограммы 2 "Развитие физической культуры и спорта на территории Томского района" муниципальной программы "Социальное развитие Томского района на 2016 - 2020 годы" и сведения о порядке сбора информации по показателям и методике их расчета</t>
  </si>
  <si>
    <t>Показатели цели подпрограммы 3.</t>
  </si>
  <si>
    <t>Ко = К уд. / Кобщ., где:</t>
  </si>
  <si>
    <t>Ко - доля жителей Томского района, удовлетворенных предоставляемыми социальными услугами, в общем количестве опрошенных;</t>
  </si>
  <si>
    <t>К уд. - количество опрошенных, удовлетворенных предоставляемыми социальными услугами;</t>
  </si>
  <si>
    <t>К общ. - общее количество опрошенных</t>
  </si>
  <si>
    <t>Анкетирование</t>
  </si>
  <si>
    <t>Показатели задачи 1 подпрограммы 3. Повышение качества жизни граждан старшего поколения Томского района</t>
  </si>
  <si>
    <t>Доля граждан старшего поколения привлекаемых к участию в мероприятиях, проводимых на территории Томского района</t>
  </si>
  <si>
    <t>К = N1 / Н, где:</t>
  </si>
  <si>
    <t>К - доля граждан старшего поколения, привлекаемых к участию в мероприятиях, проводимых на территории Томского района;</t>
  </si>
  <si>
    <t>N1 - количество граждан старшего поколения - участников мероприятий;</t>
  </si>
  <si>
    <t>Кн - численность граждан старшего поколения Томского района</t>
  </si>
  <si>
    <t>Показатели задачи 2 подпрограммы 3. Защита прав детей-сирот и детей, оставшихся без попечения родителей</t>
  </si>
  <si>
    <t>Количество детей-сирот и детей, оставшихся без попечения родителей, получивших помощь</t>
  </si>
  <si>
    <t>К - количество детей-сирот и детей, оставшихся без попечения родителей, получивших помощь;</t>
  </si>
  <si>
    <t>К1 - количество детей-сирот и детей, оставшихся без попечения родителей, 1-го сельского поселения, получивших помощь;</t>
  </si>
  <si>
    <t>Кн - количество детей-сирот и детей, оставшихся без попечения родителей, н-го сельского поселения, получивших помощь</t>
  </si>
  <si>
    <t>Количество детей-сирот и детей, оставшихся без попечения родителей, лиц из их числа получивших жилые помещения по договорам найма специализированных жилых помещений</t>
  </si>
  <si>
    <t>К - количество детей-сирот и детей, оставшихся без попечения родителей, лиц из их числа, получивших жилые помещения по договорам найма специализированных жилых помещений;</t>
  </si>
  <si>
    <t>К 1 - количество детей-сирот и детей, оставшихся без попечения родителей, лиц из их числа, получивших жилые помещения по договорам найма специализированных жилых помещений в 1-м сельском поселении;</t>
  </si>
  <si>
    <t>Кн - количество детей-сирот и детей, оставшихся без попечения родителей, лиц из их числа, получивших жилые помещения по договорам найма специализированных жилых помещений в н-м сельском поселении</t>
  </si>
  <si>
    <t>Показатели задачи 3 подпрограммы 3. Социальная защита отдельных категорий граждан</t>
  </si>
  <si>
    <t>Количество граждан, улучшивших жилищные условия</t>
  </si>
  <si>
    <t>К = К1 + ... + Кн, где:</t>
  </si>
  <si>
    <t>К - количество граждан, улучшивших жилищные условия;К 1 - количество граждан 1-го сельского поселения, улучшивших жилищные условия;</t>
  </si>
  <si>
    <t>К н - количество граждан н-го сельского поселения, улучшивших жилищные условия</t>
  </si>
  <si>
    <t xml:space="preserve">Перечень показателей цели и задач подпрограммы 3 
"Социальная защита населения Томского района" муниципальной программы "Социальное развитие Томского района на 2016 - 2020 годы" и сведения о порядке сбора информации по показателям и методике их расчета
</t>
  </si>
  <si>
    <t>Показатели цели подпрограммы. Снижение криминализации общества, повышение безопасности дорожного движения</t>
  </si>
  <si>
    <t>За отчетный период  2016-2018 гг.</t>
  </si>
  <si>
    <t xml:space="preserve">Состояние общей преступности на 100 тысяч населения. </t>
  </si>
  <si>
    <t>Число лиц погибших в ДТП на 100 тысяч населения.</t>
  </si>
  <si>
    <t>Число лиц погибших в ДТП, на 10 тысяч транспортных средств.</t>
  </si>
  <si>
    <t>Показатели задачи 1. Профилактика правонарушений на территории Томского района</t>
  </si>
  <si>
    <t>Количество организованных мероприятий в области правового просвещения и профилактики правонарушений</t>
  </si>
  <si>
    <t>Кп. = К1 + К2, где</t>
  </si>
  <si>
    <t>Кп. - количество организованных мероприятий в области правового просвещения и профилактики правонарушений;</t>
  </si>
  <si>
    <t>К1 - количество мероприятий районного уровня;</t>
  </si>
  <si>
    <t>К2 - количество мероприятий, проводимых в сельских поселениях</t>
  </si>
  <si>
    <t xml:space="preserve">Перечень показателей цели и задач подпрограммы 4
"Профилактика правонарушений на территории Томского района" муниципальной программы "Социальное развитие Томского района на 2016 - 2020 годы" и сведения о порядке сбора информации по показателям и методике их расчета
</t>
  </si>
  <si>
    <t>Управление по социальной политике Администрации Томского района,Управление по культуре, спорту, молодёжной политике и туризму Администрации Томского района</t>
  </si>
  <si>
    <t>Управление по социальной политике Администрации Томского района;Управление по культуре, спорту, молодёжной политике и туризму Администрации Томского района, Администрации сельских поселений Томского района( по согласованию)</t>
  </si>
  <si>
    <t xml:space="preserve"> Управление по культуре, спорту, молодёжной политике и туризму Администрации Томского района, МБУ «МЦБТР»</t>
  </si>
  <si>
    <t>Управления по социальной политике Администрации Томского района,Управление по культуре, спорту, молодежной политике и туризму Администрации Томского района</t>
  </si>
  <si>
    <t>Отдел по молодежной политике и спорту Управления по социальной политике Администрации Томского района,Управление по культуре, спорту, молодежной политике и туризму Администрации Томского района</t>
  </si>
  <si>
    <t>Отдел по опеке и попечительству, отдел культуры Управления по социальной политике,Управление по культуре, спорту, молодежной политике и туризму Администрации Томского района</t>
  </si>
  <si>
    <t>10.2.5</t>
  </si>
  <si>
    <t>Осуществление строительного контроля по объекту: «Строительство открытой универсальной спортивной площадки в п.Синий Утес Томского района Томской области»</t>
  </si>
  <si>
    <t>Осуществление строительного контроля по объекту: «Строительство детского хоккейного корта по адресу: Томский район, п.Аэропорт, уч.13»</t>
  </si>
  <si>
    <t>10.2.6</t>
  </si>
  <si>
    <t>Осуществление строительного контроля по объекту: «Строительство комплексной спортивной площадки по адресу: Томская область, Томский район, с.Межениновка, ул.Первомайская, 21»</t>
  </si>
  <si>
    <t>Управление по социальной политике Администрации Томского района, Управление территориального развития Администрации Томского района</t>
  </si>
  <si>
    <t>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1941 - 1945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ВОВ 1941 - 1945 годов, не вступивших в повторный брак</t>
  </si>
  <si>
    <t>Управление по социальной политике Администрации Томского района,Управление по культуре, спорту, молодёжной политике и туризму Администрации Томского района; Администрации сельских поселений Томского района (по согласованию); Учреждения культуры Томского района</t>
  </si>
  <si>
    <t>Администрации сельских поселений, Учреждения культуры Томского района</t>
  </si>
  <si>
    <t>Администрации сельских поселений; Учреждения культуры Тиомского района</t>
  </si>
  <si>
    <t>Сельские поселения, Учреждения культуры Томского райлна</t>
  </si>
  <si>
    <t>Учреждения культуры Томского района</t>
  </si>
  <si>
    <t>Администрация Зоркальцевского сельского поселения, МБУ "ЦД"</t>
  </si>
  <si>
    <t>2016 - 2022гг.</t>
  </si>
  <si>
    <t xml:space="preserve">Ресурсное обеспечение реализации муниципальной программы
"Социальное развитие Томского района на 2016 - 2020 годы" за счет средств бюджета Томского района, и целевых межбюджетных трансфертов федерального/областного бюджетов по главным распорядителям средств
</t>
  </si>
  <si>
    <t xml:space="preserve">Количество учреждений, учавствующих в мероприятиях,шт </t>
  </si>
  <si>
    <r>
      <rPr>
        <sz val="10.5"/>
        <rFont val="Times New Roman"/>
        <family val="1"/>
        <charset val="204"/>
      </rPr>
      <t>Отдел культуры</t>
    </r>
    <r>
      <rPr>
        <sz val="11"/>
        <rFont val="Times New Roman"/>
        <family val="1"/>
        <charset val="204"/>
      </rPr>
      <t>, администрации сельских поселений (по согласованию)</t>
    </r>
  </si>
  <si>
    <t>Управление по культуре и туризму, Отдел культуры, администрации сельских поселений (по согласованию)</t>
  </si>
  <si>
    <t>2.1.10</t>
  </si>
  <si>
    <t>Управление по культуре, спорту, молодежной политике и туризму, Отдел по молодежной политике и спорту</t>
  </si>
  <si>
    <t>Управление по культуре, спорту, молодежной политике и туризму,Отдел по молодежной политике и спорту</t>
  </si>
  <si>
    <t>Оснащение объектов спортивной инфраструктуры спортивно-технологическим оборудованием</t>
  </si>
  <si>
    <t>11.1.10</t>
  </si>
  <si>
    <t>Основное мероприятие: «Организация библиотечного обслуживания населения, комплектование и обеспечение сохранности библиотечных фондов библиотек поселения»</t>
  </si>
  <si>
    <t>9.1.5</t>
  </si>
  <si>
    <t>Конкурс проектов направленных на поддержку развития социального туризма</t>
  </si>
  <si>
    <t>Организация социально-значимых мероприятий, в том числе районных конкурсов, фестивалей, профессиональных праздников и других мероприятий, в том                                                                                                                                                                                                                                                   числе:</t>
  </si>
  <si>
    <t>Задача 9 "Организация библиотечного обслуживания населения, комплектование и обеспечение сохранности библиотечных фондов библиотек поселения"</t>
  </si>
  <si>
    <t>Софинансирование приобретения помещения для обеспечения поселений, входящих в состав муниципального района услугами по организации досуга и обеспечения жителей поселения услугами организаций культуры</t>
  </si>
  <si>
    <t>3.4.</t>
  </si>
  <si>
    <t>Основное мероприятие 3 "Создание условий для обеспечения поселений, входящих в состав муниципального района услугами по организации досуга и обеспечения жителей поселения услугами организаций культуры", в том числе</t>
  </si>
  <si>
    <t>Основное мероприятие 4"Софинансирование приобретения помещения для обеспечения поселений, входящих в состав муниципального района услугами по организации досуга и обеспечения жителей поселения услугами организаций культуры"</t>
  </si>
  <si>
    <t>3.4.1.</t>
  </si>
  <si>
    <t>Основное мероприятие " Создание благоприятных условий для увеличения охвата населения спортом и физической культурой", в том числе:</t>
  </si>
  <si>
    <t>9.1.6.</t>
  </si>
  <si>
    <t>Софинансирование на Создание модельных муниципальных библиотек по результутам конкурсного отбора</t>
  </si>
  <si>
    <t>11.1.11</t>
  </si>
  <si>
    <t>Приобретение спортивного инвентаря и оборудования для спортивных школ</t>
  </si>
  <si>
    <t>Уровень обеспеченности граждан спортивными сооружениями исходя из единовременной пропускной способности объектов спорта (%)</t>
  </si>
  <si>
    <t>К1 - доля занимающихся физической культурой в численности населения Томского района от 3 до 79 лет;</t>
  </si>
  <si>
    <t xml:space="preserve">К1 = (Р1 + Р2) / Р3, где:
К1 - доля занимающихся физической культурой в численности детей и молодежи Томского района;
Р1 - количество детей и молодежи, занимающихся физической культурой и спортом в учреждениях дополнительного образования, ОУ, МАУ "ЦФКиС";
Р2 - количество детей и молодежи занимающихся физической культурой и спортом по месту жительства в физкультурно-спортивных клубах;
Р3 - число детей и молодежи Томского района
</t>
  </si>
  <si>
    <t>Управление по социальной политике Администрации Томского района; Управление по культуре, спорту, молодёжной политике и туризму Администрации Томского района</t>
  </si>
  <si>
    <t xml:space="preserve">К1 = (Р1 + Р2) / Р3, где:
К1 - доля занимающихся физической культурой в численности граждан среднего возраста Томского района;
Р1 - количество граждан среднего возраста, занимающихся физической культурой и спортом в учреждениях дополнительного образования, ОУ, МАУ "ЦФКиС";
Р2 - количество граждан среднего возраста занимающихся физической культурой и спортом по месту жительства в физкультурно-спортивных клубах;
Р3 - число граждан среднего возраста Томского района
</t>
  </si>
  <si>
    <t>К1 = (Р1 + Р2) / Р3, где:
К1 - доля занимающихся физической культурой в численности граждан старшего возраста Томского района;
Р1 - количество граждан старшего возраста, занимающихся физической культурой и спортом в учреждениях дополнительного образования, ОУ, МАУ "ЦФКиС";
Р2 - количество граждан старшего возраста занимающихся физической культурой и спортом по месту жительства в физкультурно-спортивных клубах;
Р3 - число граждан старшего возраста Томского района</t>
  </si>
  <si>
    <t xml:space="preserve">Уровень обеспеченности граждан спортивными сооружениями исходя из единовременной пропускной способности объектов спорта </t>
  </si>
  <si>
    <t>ЕПС= ЕПСфакт/ЕПСнорм х 100, где:</t>
  </si>
  <si>
    <t>ЕПС - Уровень обеспеченности граждан спортивными сооружениями исходя из единовременной пропускной способности объектов спорта</t>
  </si>
  <si>
    <t>ЕПСнорм - нормативная потребность в объектах спортивной инфраструктуры, исходя из единовременной пропускной способности спортивных сооружений, рассчитанная в соответствии с методическими рекомендациями о применении нормативов и норм при определении потребности субъектов Российской Федерации в объектах физической культуры и спорта, утвержденными приказом Минспорта России от 21 марта 2018 г. №244.</t>
  </si>
  <si>
    <t>ЕПСфакт - единовременная пропускная способность имеющихся спортивных сооружений, в соответствии с данными федерального статистического наблюдения по форме №1-ФК "Сведения о физической  культуре и спорте"</t>
  </si>
  <si>
    <t>Софинансирование на создание модельных муниципальных библиотек</t>
  </si>
  <si>
    <t>2.1.11.</t>
  </si>
  <si>
    <t>Управление образования</t>
  </si>
  <si>
    <t>Отдел по молодежной политике и спорту, Управлени е по культуре и спорту Администрации Томского района</t>
  </si>
  <si>
    <t>Администрации сельских поселений Томского района, Управлени е по культуре и спорту Администрации Томского района</t>
  </si>
  <si>
    <t>Администрации сельских поселений Томского района, Отдел по молодежной политике и спорту, Управлени е по культуре и спорту Администрации Томского района</t>
  </si>
  <si>
    <t xml:space="preserve">Управление по социальной политике Администрации Томского района
Управление по культуре, спорту, молодёжной политике и туризму Администрации Томского района
Управление Делами
</t>
  </si>
  <si>
    <t>Задача 4 "Совершенствование системы поощрений граждан и коллективов организаций Томского района"</t>
  </si>
  <si>
    <t xml:space="preserve">Задача 4 «Совершенствование системы поощрений граждан и коллективов организаций Томского района»  </t>
  </si>
  <si>
    <t xml:space="preserve">Показатели задачи 4 подпрограммы 3. Совершенствование системы поощрений граждан и коллективов организаций Томского района </t>
  </si>
  <si>
    <t>Доля жителей, привлекаемых к поощрению на территории Томского района</t>
  </si>
  <si>
    <t>К - доля жителей, привлекаемых к поощрению на территории Томского района;</t>
  </si>
  <si>
    <t>N1 - количество поощренных граждан;</t>
  </si>
  <si>
    <t>Кн – численность населения Томского района</t>
  </si>
  <si>
    <t>Управление Делами</t>
  </si>
  <si>
    <t xml:space="preserve">Задача 4 "Совершенствование системы поощрений граждан и коллективов организаций Томского района"  </t>
  </si>
  <si>
    <t>4.1</t>
  </si>
  <si>
    <t>Совершенствование системы поощрений граждан и коллективов организаций Томского района</t>
  </si>
  <si>
    <t>Управление Делами Администрации Томского района</t>
  </si>
  <si>
    <t>Доля занимающихся физической культурой в численности населения Томского района от 3 до 79 лет, %</t>
  </si>
  <si>
    <t xml:space="preserve">16                                           Задача 4 подпрограммы 3 «Совершенствование системы поощрений граждан и коллективов организаций Томского района»  </t>
  </si>
  <si>
    <t xml:space="preserve">Совершенствование системы поощрений граждан и коллективов организаций Томского района </t>
  </si>
  <si>
    <t xml:space="preserve">Основное мероприятие. "Совершенствование системы поощрений граждан и коллективов организаций Томского района" </t>
  </si>
  <si>
    <t>Сельские поселения, МАУ ЦФКиС</t>
  </si>
  <si>
    <t>Укрепление материально – технической базы муниципального автономного учреждения «Центр физической культуры и спорта Томского района»</t>
  </si>
  <si>
    <t>10.1.4</t>
  </si>
  <si>
    <t>Укрепление материально-технической базы «Центр физической культуры и спорта Томского района»</t>
  </si>
  <si>
    <t>Количество учреждений,шт</t>
  </si>
  <si>
    <t>Количество учреждений, шт</t>
  </si>
  <si>
    <t>2016 - 2020 годы и прогноз на 2021 и 2022 годы</t>
  </si>
  <si>
    <t>17</t>
  </si>
  <si>
    <t>17.1.</t>
  </si>
  <si>
    <t>17.1.1.</t>
  </si>
  <si>
    <t>17.1.2.</t>
  </si>
  <si>
    <t>17.1.3</t>
  </si>
  <si>
    <t>17.2.</t>
  </si>
  <si>
    <t>17.1.4</t>
  </si>
  <si>
    <t>17.2.1.</t>
  </si>
  <si>
    <t>17.2.2.</t>
  </si>
  <si>
    <t>17.2.3.</t>
  </si>
  <si>
    <t>17.2.4.</t>
  </si>
  <si>
    <t>17.2.5.</t>
  </si>
  <si>
    <t>17.2.6.</t>
  </si>
  <si>
    <t>17.2.7.</t>
  </si>
  <si>
    <t>17.2.8.</t>
  </si>
  <si>
    <t>17.2.9.</t>
  </si>
  <si>
    <t>17.2.10.</t>
  </si>
  <si>
    <t>17.2.11.</t>
  </si>
  <si>
    <t>17.2.12.</t>
  </si>
  <si>
    <t>17.2.13.</t>
  </si>
  <si>
    <t>Количество посетителей и участников  мероприятий, чел.</t>
  </si>
  <si>
    <t>2016 - 2020 годы и прогноз на 2021-2022 годы</t>
  </si>
  <si>
    <t>Количество посетителей и участников  мероприятий</t>
  </si>
  <si>
    <t>Количество помещений, ед.</t>
  </si>
  <si>
    <t>Количество модельных муниципальных библиотек, ед</t>
  </si>
  <si>
    <t>Доля граждан старшего поколения, привлекаемых к участию в мероприятиях, проводимых на территории Томского района,%</t>
  </si>
  <si>
    <t>2016 - 2020 годы и на прогнозный 2021 и 2022 годы</t>
  </si>
  <si>
    <t>Показатели задачи 9 подпрограммы 1 Организация библиотечного обслуживания населения, комплектование и обеспечение сохранности библиотечных фондов библиотек поселения</t>
  </si>
  <si>
    <t>Количество новых книг в фондах библиотек Томского района</t>
  </si>
  <si>
    <t>Шт..</t>
  </si>
  <si>
    <t>Кобщ. - общее количество новых книг в фондах библиотек Томского района</t>
  </si>
  <si>
    <r>
      <t>Кобщ. = К</t>
    </r>
    <r>
      <rPr>
        <vertAlign val="subscript"/>
        <sz val="11"/>
        <color theme="1"/>
        <rFont val="Times New Roman"/>
        <family val="1"/>
        <charset val="204"/>
      </rPr>
      <t>1</t>
    </r>
    <r>
      <rPr>
        <sz val="11"/>
        <color theme="1"/>
        <rFont val="Times New Roman"/>
        <family val="1"/>
        <charset val="204"/>
      </rPr>
      <t xml:space="preserve"> + К</t>
    </r>
    <r>
      <rPr>
        <vertAlign val="subscript"/>
        <sz val="11"/>
        <color theme="1"/>
        <rFont val="Times New Roman"/>
        <family val="1"/>
        <charset val="204"/>
      </rPr>
      <t>2</t>
    </r>
    <r>
      <rPr>
        <sz val="11"/>
        <color theme="1"/>
        <rFont val="Times New Roman"/>
        <family val="1"/>
        <charset val="204"/>
      </rPr>
      <t xml:space="preserve"> ... К</t>
    </r>
    <r>
      <rPr>
        <vertAlign val="subscript"/>
        <sz val="11"/>
        <color theme="1"/>
        <rFont val="Times New Roman"/>
        <family val="1"/>
        <charset val="204"/>
      </rPr>
      <t>N</t>
    </r>
    <r>
      <rPr>
        <sz val="11"/>
        <color theme="1"/>
        <rFont val="Times New Roman"/>
        <family val="1"/>
        <charset val="204"/>
      </rPr>
      <t>, где:</t>
    </r>
  </si>
  <si>
    <r>
      <t>К</t>
    </r>
    <r>
      <rPr>
        <vertAlign val="subscript"/>
        <sz val="11"/>
        <color theme="1"/>
        <rFont val="Times New Roman"/>
        <family val="1"/>
        <charset val="204"/>
      </rPr>
      <t>1,2...N</t>
    </r>
    <r>
      <rPr>
        <sz val="11"/>
        <color theme="1"/>
        <rFont val="Times New Roman"/>
        <family val="1"/>
        <charset val="204"/>
      </rPr>
      <t xml:space="preserve"> - количество новых книг в фонде библиотеки Томского района;</t>
    </r>
  </si>
  <si>
    <t>Доля занимающихся физической культурой в численности населения Томского района от 3 до 79 лет, %, в том числе :</t>
  </si>
  <si>
    <t>Доля занимающихся физической культурой в численности населения Томского района от 3 до 79 лет, в том числе:</t>
  </si>
  <si>
    <t>Количество учреждений Томского района, предоставляющих услуги физической культуры и спорта населению</t>
  </si>
  <si>
    <t>Уровень обеспеченности граждан спортивными сооружениями исходя из единовременной пропускной способности объектов спорта ,  %</t>
  </si>
  <si>
    <t>Количество жителей Томского района, поощренных денежной премией, шт</t>
  </si>
  <si>
    <t>Доля  жителей Томского района, поощренных денежной премией, %</t>
  </si>
  <si>
    <t>Доля занимающихся физической культурой в численности населения Томского района от 3 до 79 лет</t>
  </si>
  <si>
    <t>1)Доля детей и молодежи (возраст 3-29 лет), проживающих в Томском районе, систематически занимающихся физической культурой и спортом, в общей численности детей и молодежи</t>
  </si>
  <si>
    <t>2)Доля граждан среднего возраста (женщины: 30-54; мужчины: 30-59 лет), проживающих в Томском районе, систематически занимающихся физической культурой и спортом, в общей численности граждан среднего возраста</t>
  </si>
  <si>
    <t>3) Доля граждан старшего возраста (женщины: 55-79; мужчины: 60-79 лет), проживающих в Томском районе, систематически занимающихся физической культурой и спортом, в общей численности граждан старшего возраста</t>
  </si>
  <si>
    <t xml:space="preserve"> 2)Доля граждан среднего возраста (женщины: 30-54; мужчины: 30-59 лет), проживающих в Томском районе, систематически занимающихся физической культурой и спортом, в общей численности граждан среднего возраста</t>
  </si>
  <si>
    <t>3)Доля граждан старшего возраста (женщины: 55-79; мужчины: 60-79 лет), проживающих в Томском районе, систематически занимающихся физической культурой и спортом, в общей численности граждан старшего возраста</t>
  </si>
  <si>
    <t>Чел/посещений</t>
  </si>
  <si>
    <t xml:space="preserve">Основное мероприятие  «Совершенствование системы поощрений граждан и коллективов организаций Томского района»  </t>
  </si>
  <si>
    <t>Доля жителей Томского района, привлекаемых к поощрению Администрацией Томского района,%</t>
  </si>
  <si>
    <t>Прогноз-ный 2021</t>
  </si>
  <si>
    <t>Прогноз-ный 2022</t>
  </si>
  <si>
    <t>10.3</t>
  </si>
  <si>
    <t>10.3.1</t>
  </si>
  <si>
    <t>10.3.2</t>
  </si>
  <si>
    <t>Основное мероприятие "Спорт - норма жизни"»</t>
  </si>
  <si>
    <t>Приобретение оборудования для малобюджетных спортивных площадок по месту жительства и учебы в муниципальных образованиях Томской области, за исключением муниципального образования "Город Томск", муниципального образования "Городской округ закрытое административно-территориальное образование Северск Томской области"</t>
  </si>
  <si>
    <t>Обеспечение условий для развития физической культуры и массового спорта"</t>
  </si>
  <si>
    <t>Приобретение памятных подарков для вручения гражданам и коллективам организации Томского района</t>
  </si>
  <si>
    <t>16.1.2.</t>
  </si>
  <si>
    <t>Основное мероприятие 1 "Создание условий для развития туристической деятельности и поддержка развития приоритетных направлений туризма", в том числе:</t>
  </si>
  <si>
    <t>10.3.3</t>
  </si>
  <si>
    <t>Приобретение в муниципальную собственность объектов спортивного назанчения</t>
  </si>
  <si>
    <t>Основное мероприятие "Разработка ПСД спортивных объектов Томского района"</t>
  </si>
  <si>
    <t>10.4</t>
  </si>
  <si>
    <t>26/4208</t>
  </si>
  <si>
    <t>5</t>
  </si>
  <si>
    <t>Проведения Всероссийской акции «Сад  памяти» на территории Томской области</t>
  </si>
  <si>
    <t>Количество высаживаемых деревьев , шт.</t>
  </si>
  <si>
    <t>не прибавленно к общей сумме</t>
  </si>
  <si>
    <t>16.2</t>
  </si>
  <si>
    <t>Количество памятных подарков для вручения жителям Томского района,  шт</t>
  </si>
  <si>
    <t>по реш.АТР</t>
  </si>
  <si>
    <t>Основное мероприятие 1 "Спорт- норма жизни", в том числе</t>
  </si>
  <si>
    <t>Учреждения, подведомственные Управлению по культуре, администрации сельских поселений (по согласованию)</t>
  </si>
  <si>
    <t>Учреждения, подведомственные Управлению по культуре, администрации сельских поселений (по согласованию))</t>
  </si>
  <si>
    <t>Администрация Рыбаловского сельского поселения</t>
  </si>
  <si>
    <t>1.3.1</t>
  </si>
  <si>
    <t>1.3.2</t>
  </si>
  <si>
    <t>1.3.3</t>
  </si>
  <si>
    <t>1.3.4</t>
  </si>
  <si>
    <t>Администрации сельских поселений Томского района,  Управление по культуре, спорту, молодежной политике и туризму  Администрации Томского района</t>
  </si>
  <si>
    <t xml:space="preserve"> Управление по культуре, спорту, молодежной политике и туризму  Администрации Томского района</t>
  </si>
  <si>
    <t>Управление по культуре, спорту, молодежной политике и туризму  Администрации Томского района</t>
  </si>
  <si>
    <t>Отдел культуры, МБОУ ДО ДШИ администрации сельских поселений (по согласованию),МБУ ЦД Управление по культуре, спорту, молодежной политике и туризму Администрации Томского района</t>
  </si>
  <si>
    <t>Отдел культуры,Управление по культуре, спорту, молодежной политике и туризму Администрации Томского района</t>
  </si>
  <si>
    <t>Отдел культуры, Управление по культуре, спорту, молодежной политике и туризму Администрации Томского района</t>
  </si>
  <si>
    <t>Отдел культурыУправление по культуре, спорту, молодежной политике и туризму Администрации Томского района</t>
  </si>
  <si>
    <t>Управление по культуре, спорту, молодежной политике и туризму Администрации Томского района, МБУ "МЦБТР"</t>
  </si>
  <si>
    <t>Управление по культуре, спорту, молодежной политике и туризму Администрации Томского района, администрации сельских поселений (по согласованию)</t>
  </si>
  <si>
    <t>Отдел по молодежной политике и спорту, Управление по культуре, спорту, молодежной политике и туризму Администрации Томского района</t>
  </si>
  <si>
    <t>Отдел по молодежной политике и спорту, администрации сельских поселений (по согласованию), Управление по культуре, спорту, молодежной политике и туризму Администрации Томского района</t>
  </si>
  <si>
    <t xml:space="preserve"> Управление по культуре, спорту, молодежной политике и туризму Администрации Томского района</t>
  </si>
  <si>
    <t>Управление по социальной политике Администрации Томского района,Управление по культуре, спорту, молодёжной политике и туризмуАдминистрации Томского района;                          МБУ "КСЦ "Радость" п. Молодежный, МБУ "ЦД",МБУ "ДК с.Рыбалово".</t>
  </si>
  <si>
    <t>13.1.11</t>
  </si>
  <si>
    <t xml:space="preserve"> Проведение Всероссийской акции «Сад памяти» на территории Томской области в 2020 году, посвященной памяти о событиях и участниках Великой Отечественной войны и празднование 75-летие Победы в муниципальных районах  </t>
  </si>
  <si>
    <t>Управление по социальной политике Администрации Томского района,Управление по культуре, спорту, молодёжной политике и туризму Администрации Томского района МБУ «МЦБТР»</t>
  </si>
  <si>
    <t>1.1.11.</t>
  </si>
  <si>
    <t xml:space="preserve">Проведение Всероссийской акции «Сад памяти» на территории Томской области в 2020 году, посвященной памяти о событиях и участниках Великой Отечественной войны и празднование 75-летие Победы в муниципальных районах </t>
  </si>
  <si>
    <t>Управление по социальной политике Администрации Томского района, Управление образования Администрации Томского района, ОМВД России по Томскому району</t>
  </si>
  <si>
    <t>Управление по социальной политике Администрации Томского района, ОМВД России по Томскому району</t>
  </si>
  <si>
    <t>Количество разработанных проектно-сметных документаций, ед.</t>
  </si>
  <si>
    <t>ГСМ, л.</t>
  </si>
  <si>
    <t>Количество учреждений, укрепивших материально-техническую базу, ед.</t>
  </si>
  <si>
    <t>Количество учреждений, ед.</t>
  </si>
  <si>
    <t>Количество закупленных комплектов спотривно-технологического оборудования, ед.</t>
  </si>
  <si>
    <t>Количество спортивных школ, ед.</t>
  </si>
  <si>
    <t>Количество комплектов оборудования, приобретенных для малобюджетных спортивных площадок, ед.;
Количество созданных малобюджетных спортивных площадок по месту жительства и учебы в муниципальном образовании "Томский район", ед.</t>
  </si>
  <si>
    <t>12;12</t>
  </si>
  <si>
    <t>4;4</t>
  </si>
  <si>
    <t>Количество инструкторов по спорту на территории Томского района, ставок</t>
  </si>
  <si>
    <t>Количество объектов спортивного назначения, приобретенных в муниципальную собственность муниципального образования "Томский район", ед.</t>
  </si>
  <si>
    <t>2021 - 2022 гг.</t>
  </si>
  <si>
    <t>Количество высаженных саженцев, шт.</t>
  </si>
  <si>
    <t>Управление по культуре, спорту, молодёжной политике и туризму Администрации Томского района/Управление по социальной политике Администрации Томского района; Зональненское сельское поселение; Богашевское сельское поселение; Моряковское сельское поселение; Рыбаловское сельское поселение; Мирненское сельское поселение; Калтайское сельское поселение; Спасское сельское поселение; Воронинское сельское поселение</t>
  </si>
  <si>
    <t>Приобретение полиграфической продукции для вручения гражданам и коллективам организации Томского района</t>
  </si>
  <si>
    <t>16.1.3.</t>
  </si>
  <si>
    <t>Количество врученной полиграфической продукции гражданам и коллективам организаций Томского района,  чел.</t>
  </si>
  <si>
    <t>Приобретениеполиграфической продукции для вручения гражданам и коллективам организации Томского района</t>
  </si>
  <si>
    <t>Управление по культуре, спорту, молодёжной политике и туризму Администрации Томского района; МБУ "СКЦ Спасского поселения"</t>
  </si>
  <si>
    <t>Конкурс социальных проектов Томского района «С любовью к Томскому району»</t>
  </si>
  <si>
    <t>5.1.7</t>
  </si>
  <si>
    <t>МБОУ ДО ДШИ д. Кисловка/ МБОУ ДО ДШИ п. Мирный/ МБОУ ДО ДШИ п. Зональная Станция/ МБОУ ДО ДШИ п. Молодежный</t>
  </si>
  <si>
    <t>Реализация в муниципальных организациях дополнительного образования мероприятий, напрвавленных напредупреждение распростронение новой короновирусной инфекции.</t>
  </si>
  <si>
    <t>9.2.</t>
  </si>
  <si>
    <t xml:space="preserve">Основное мероприятие </t>
  </si>
  <si>
    <t>Контроль</t>
  </si>
  <si>
    <t>Разница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</si>
</sst>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р_._-;\-* #,##0.00\ _р_._-;_-* &quot;-&quot;??\ _р_._-;_-@_-"/>
    <numFmt numFmtId="165" formatCode="_-* #,##0.00_р_._-;\-* #,##0.00_р_._-;_-* &quot;-&quot;??_р_._-;_-@_-"/>
    <numFmt numFmtId="166" formatCode="0.0"/>
    <numFmt numFmtId="167" formatCode="#,##0.0_ ;\-#,##0.0\ "/>
    <numFmt numFmtId="168" formatCode="_-* #,##0.0\ _р_._-;\-* #,##0.0\ _р_._-;_-* &quot;-&quot;??\ _р_._-;_-@_-"/>
    <numFmt numFmtId="169" formatCode="_-* #,##0.0\ _₽_-;\-* #,##0.0\ _₽_-;_-* &quot;-&quot;?\ _₽_-;_-@_-"/>
  </numFmts>
  <fonts count="34" x14ac:knownFonts="1">
    <font>
      <sz val="11"/>
      <color theme="1"/>
      <name val="Calibri"/>
      <family val="2"/>
      <scheme val="minor"/>
    </font>
    <font>
      <sz val="11"/>
      <color theme="1"/>
      <name val="Times New Roman"/>
      <family val="1"/>
      <charset val="204"/>
    </font>
    <font>
      <b/>
      <sz val="11"/>
      <color theme="1"/>
      <name val="Times New Roman"/>
      <family val="1"/>
      <charset val="204"/>
    </font>
    <font>
      <b/>
      <sz val="11"/>
      <color theme="1"/>
      <name val="Calibri"/>
      <family val="2"/>
      <scheme val="minor"/>
    </font>
    <font>
      <sz val="11"/>
      <name val="Times New Roman"/>
      <family val="1"/>
      <charset val="204"/>
    </font>
    <font>
      <b/>
      <sz val="11"/>
      <name val="Times New Roman"/>
      <family val="1"/>
      <charset val="204"/>
    </font>
    <font>
      <sz val="10"/>
      <color theme="1"/>
      <name val="Times New Roman"/>
      <family val="1"/>
      <charset val="204"/>
    </font>
    <font>
      <b/>
      <sz val="10"/>
      <color theme="1"/>
      <name val="Times New Roman"/>
      <family val="1"/>
      <charset val="204"/>
    </font>
    <font>
      <sz val="10"/>
      <color theme="1"/>
      <name val="Calibri"/>
      <family val="2"/>
      <scheme val="minor"/>
    </font>
    <font>
      <sz val="12"/>
      <color theme="1"/>
      <name val="Times New Roman"/>
      <family val="1"/>
      <charset val="204"/>
    </font>
    <font>
      <sz val="12"/>
      <name val="Times New Roman"/>
      <family val="1"/>
      <charset val="204"/>
    </font>
    <font>
      <sz val="10.5"/>
      <color theme="1"/>
      <name val="Times New Roman"/>
      <family val="1"/>
      <charset val="204"/>
    </font>
    <font>
      <sz val="11"/>
      <color rgb="FF000000"/>
      <name val="Times New Roman"/>
      <family val="1"/>
      <charset val="204"/>
    </font>
    <font>
      <u/>
      <sz val="11"/>
      <color theme="10"/>
      <name val="Calibri"/>
      <family val="2"/>
      <scheme val="minor"/>
    </font>
    <font>
      <vertAlign val="subscript"/>
      <sz val="11"/>
      <color theme="1"/>
      <name val="Times New Roman"/>
      <family val="1"/>
      <charset val="204"/>
    </font>
    <font>
      <sz val="12"/>
      <color theme="1"/>
      <name val="Calibri"/>
      <family val="2"/>
      <scheme val="minor"/>
    </font>
    <font>
      <sz val="12"/>
      <name val="Calibri"/>
      <family val="2"/>
      <scheme val="minor"/>
    </font>
    <font>
      <sz val="11"/>
      <name val="Calibri"/>
      <family val="2"/>
      <scheme val="minor"/>
    </font>
    <font>
      <b/>
      <sz val="12"/>
      <name val="Times New Roman"/>
      <family val="1"/>
      <charset val="204"/>
    </font>
    <font>
      <b/>
      <sz val="10"/>
      <color theme="1"/>
      <name val="Calibri"/>
      <family val="2"/>
      <scheme val="minor"/>
    </font>
    <font>
      <sz val="10.5"/>
      <name val="Times New Roman"/>
      <family val="1"/>
      <charset val="204"/>
    </font>
    <font>
      <u/>
      <sz val="11"/>
      <name val="Times New Roman"/>
      <family val="1"/>
      <charset val="204"/>
    </font>
    <font>
      <b/>
      <sz val="11"/>
      <color theme="1"/>
      <name val="Calibri"/>
      <family val="2"/>
      <charset val="204"/>
      <scheme val="minor"/>
    </font>
    <font>
      <sz val="10"/>
      <color rgb="FF000000"/>
      <name val="Times New Roman"/>
      <family val="1"/>
      <charset val="204"/>
    </font>
    <font>
      <sz val="10"/>
      <name val="Calibri"/>
      <family val="2"/>
      <scheme val="minor"/>
    </font>
    <font>
      <sz val="11"/>
      <name val="Calibri"/>
      <family val="2"/>
      <charset val="204"/>
      <scheme val="minor"/>
    </font>
    <font>
      <sz val="10"/>
      <color theme="0"/>
      <name val="Calibri"/>
      <family val="2"/>
      <scheme val="minor"/>
    </font>
    <font>
      <b/>
      <sz val="12"/>
      <color theme="1"/>
      <name val="Times New Roman"/>
      <family val="1"/>
      <charset val="204"/>
    </font>
    <font>
      <sz val="11"/>
      <color theme="1"/>
      <name val="Calibri"/>
      <family val="2"/>
      <scheme val="minor"/>
    </font>
    <font>
      <sz val="9"/>
      <name val="Times New Roman"/>
      <family val="1"/>
      <charset val="204"/>
    </font>
    <font>
      <sz val="9"/>
      <name val="Calibri"/>
      <family val="2"/>
      <scheme val="minor"/>
    </font>
    <font>
      <b/>
      <sz val="11"/>
      <name val="Calibri"/>
      <family val="2"/>
      <scheme val="minor"/>
    </font>
    <font>
      <sz val="11"/>
      <color theme="0"/>
      <name val="Calibri"/>
      <family val="2"/>
      <scheme val="minor"/>
    </font>
    <font>
      <b/>
      <sz val="11"/>
      <color theme="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3">
    <xf numFmtId="0" fontId="0" fillId="0" borderId="0"/>
    <xf numFmtId="0" fontId="13" fillId="0" borderId="0" applyNumberFormat="0" applyFill="0" applyBorder="0" applyAlignment="0" applyProtection="0"/>
    <xf numFmtId="164" fontId="28" fillId="0" borderId="0" applyFont="0" applyFill="0" applyBorder="0" applyAlignment="0" applyProtection="0"/>
  </cellStyleXfs>
  <cellXfs count="514">
    <xf numFmtId="0" fontId="0" fillId="0" borderId="0" xfId="0"/>
    <xf numFmtId="166" fontId="2"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166" fontId="1"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vertical="center" wrapText="1"/>
    </xf>
    <xf numFmtId="0" fontId="1" fillId="0" borderId="3" xfId="0" applyFont="1" applyBorder="1" applyAlignment="1">
      <alignment vertical="center" wrapText="1"/>
    </xf>
    <xf numFmtId="0" fontId="0" fillId="0" borderId="0" xfId="0" applyBorder="1"/>
    <xf numFmtId="166" fontId="1" fillId="0" borderId="1" xfId="0" applyNumberFormat="1" applyFont="1" applyBorder="1" applyAlignment="1">
      <alignment horizontal="center" vertical="center" wrapText="1"/>
    </xf>
    <xf numFmtId="166" fontId="5" fillId="0" borderId="1" xfId="0" applyNumberFormat="1" applyFont="1" applyFill="1" applyBorder="1" applyAlignment="1">
      <alignment horizontal="center" vertical="center" wrapText="1"/>
    </xf>
    <xf numFmtId="166" fontId="4" fillId="0" borderId="1" xfId="0" applyNumberFormat="1"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13" xfId="0" applyFont="1" applyBorder="1" applyAlignment="1">
      <alignment vertical="center" wrapText="1"/>
    </xf>
    <xf numFmtId="0" fontId="1" fillId="0" borderId="14" xfId="0" applyFont="1" applyBorder="1" applyAlignment="1">
      <alignment vertical="center" wrapText="1"/>
    </xf>
    <xf numFmtId="0" fontId="0" fillId="0" borderId="14" xfId="0" applyBorder="1" applyAlignment="1">
      <alignment vertical="center" wrapText="1"/>
    </xf>
    <xf numFmtId="0" fontId="0" fillId="0" borderId="13" xfId="0" applyBorder="1" applyAlignment="1">
      <alignment vertical="center" wrapText="1"/>
    </xf>
    <xf numFmtId="0" fontId="1" fillId="0" borderId="11" xfId="0" applyFont="1" applyBorder="1" applyAlignment="1">
      <alignment horizontal="center" vertical="center" wrapText="1"/>
    </xf>
    <xf numFmtId="0" fontId="1" fillId="0" borderId="17" xfId="0" applyFont="1" applyBorder="1" applyAlignment="1">
      <alignment horizontal="center" vertical="center" wrapText="1"/>
    </xf>
    <xf numFmtId="0" fontId="12" fillId="0" borderId="13" xfId="0" applyFont="1" applyBorder="1" applyAlignment="1">
      <alignment vertical="center" wrapText="1"/>
    </xf>
    <xf numFmtId="0" fontId="0" fillId="0" borderId="0" xfId="0"/>
    <xf numFmtId="0" fontId="1" fillId="0" borderId="13" xfId="0" applyFont="1" applyBorder="1" applyAlignment="1">
      <alignment horizontal="center" vertical="center" wrapText="1"/>
    </xf>
    <xf numFmtId="0" fontId="1" fillId="0" borderId="13" xfId="0" applyFont="1" applyBorder="1" applyAlignment="1">
      <alignment vertical="center" wrapText="1"/>
    </xf>
    <xf numFmtId="0" fontId="1" fillId="0" borderId="14" xfId="0" applyFont="1" applyBorder="1" applyAlignment="1">
      <alignment vertical="center" wrapText="1"/>
    </xf>
    <xf numFmtId="0" fontId="11" fillId="0" borderId="14" xfId="0" applyFont="1" applyBorder="1" applyAlignment="1">
      <alignment vertical="center" wrapText="1"/>
    </xf>
    <xf numFmtId="0" fontId="0" fillId="0" borderId="14" xfId="0" applyBorder="1" applyAlignment="1">
      <alignment vertical="center" wrapText="1"/>
    </xf>
    <xf numFmtId="0" fontId="0" fillId="0" borderId="13" xfId="0" applyBorder="1" applyAlignment="1">
      <alignment vertical="center" wrapText="1"/>
    </xf>
    <xf numFmtId="0" fontId="1" fillId="0" borderId="11" xfId="0" applyFont="1" applyBorder="1" applyAlignment="1">
      <alignment horizontal="center" vertical="center" wrapText="1"/>
    </xf>
    <xf numFmtId="0" fontId="11" fillId="0" borderId="13" xfId="0" applyFont="1" applyBorder="1" applyAlignment="1">
      <alignment vertical="center" wrapText="1"/>
    </xf>
    <xf numFmtId="166" fontId="1" fillId="0" borderId="1" xfId="0" applyNumberFormat="1" applyFont="1" applyBorder="1" applyAlignment="1">
      <alignment horizontal="center" vertical="center" wrapText="1"/>
    </xf>
    <xf numFmtId="166" fontId="2"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17" fillId="2" borderId="0" xfId="0" applyFont="1" applyFill="1" applyAlignment="1"/>
    <xf numFmtId="0" fontId="17" fillId="0" borderId="0" xfId="0" applyFont="1"/>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vertical="center" wrapText="1"/>
    </xf>
    <xf numFmtId="0" fontId="17" fillId="0" borderId="14" xfId="0" applyFont="1" applyBorder="1" applyAlignment="1">
      <alignment vertical="center" wrapText="1"/>
    </xf>
    <xf numFmtId="0" fontId="4" fillId="0" borderId="22" xfId="0" applyFont="1" applyBorder="1" applyAlignment="1">
      <alignment horizontal="center" vertical="center" wrapText="1"/>
    </xf>
    <xf numFmtId="0" fontId="17" fillId="0" borderId="1" xfId="0" applyFont="1" applyBorder="1" applyAlignment="1">
      <alignment vertical="center" wrapText="1"/>
    </xf>
    <xf numFmtId="0" fontId="25" fillId="0" borderId="1" xfId="0" applyFont="1" applyBorder="1" applyAlignment="1">
      <alignment vertical="center" wrapText="1"/>
    </xf>
    <xf numFmtId="0" fontId="4" fillId="0" borderId="13" xfId="0" applyFont="1" applyBorder="1" applyAlignment="1">
      <alignment vertical="center" wrapText="1"/>
    </xf>
    <xf numFmtId="0" fontId="17" fillId="0" borderId="13" xfId="0" applyFont="1" applyBorder="1" applyAlignment="1">
      <alignment vertical="center" wrapText="1"/>
    </xf>
    <xf numFmtId="0" fontId="1" fillId="0" borderId="14" xfId="0" applyFont="1" applyBorder="1" applyAlignment="1">
      <alignment vertical="center" wrapText="1"/>
    </xf>
    <xf numFmtId="0" fontId="1" fillId="0" borderId="13" xfId="0" applyFont="1" applyBorder="1" applyAlignment="1">
      <alignment vertical="center" wrapText="1"/>
    </xf>
    <xf numFmtId="0" fontId="15" fillId="0" borderId="0" xfId="0" applyFont="1" applyFill="1" applyAlignment="1">
      <alignment vertical="center" wrapText="1"/>
    </xf>
    <xf numFmtId="166" fontId="18" fillId="0" borderId="1" xfId="0" applyNumberFormat="1" applyFont="1" applyFill="1" applyBorder="1" applyAlignment="1">
      <alignment horizontal="center" vertical="center" wrapText="1"/>
    </xf>
    <xf numFmtId="0" fontId="17" fillId="2" borderId="0" xfId="0" applyFont="1" applyFill="1" applyAlignment="1">
      <alignment wrapText="1"/>
    </xf>
    <xf numFmtId="0" fontId="20"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66" fontId="5" fillId="2" borderId="1" xfId="0" applyNumberFormat="1" applyFont="1" applyFill="1" applyBorder="1" applyAlignment="1">
      <alignment horizontal="center" vertical="center" wrapText="1"/>
    </xf>
    <xf numFmtId="0" fontId="4" fillId="2" borderId="1" xfId="0" applyFont="1" applyFill="1" applyBorder="1" applyAlignment="1">
      <alignment vertical="center" wrapText="1"/>
    </xf>
    <xf numFmtId="0" fontId="0" fillId="2" borderId="0" xfId="0" applyFill="1" applyAlignment="1"/>
    <xf numFmtId="0" fontId="0" fillId="2" borderId="0" xfId="0" applyFill="1" applyBorder="1" applyAlignment="1">
      <alignment wrapText="1"/>
    </xf>
    <xf numFmtId="0" fontId="1" fillId="2" borderId="0" xfId="0" applyFont="1" applyFill="1" applyAlignment="1"/>
    <xf numFmtId="0" fontId="22" fillId="2" borderId="0" xfId="0" applyFont="1" applyFill="1" applyAlignment="1"/>
    <xf numFmtId="168" fontId="0" fillId="2" borderId="0" xfId="2" applyNumberFormat="1" applyFont="1" applyFill="1" applyAlignment="1"/>
    <xf numFmtId="0" fontId="0" fillId="2" borderId="0" xfId="0" applyFill="1"/>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6" fillId="2" borderId="1" xfId="0" applyFont="1" applyFill="1" applyBorder="1" applyAlignment="1">
      <alignment vertical="center" wrapText="1"/>
    </xf>
    <xf numFmtId="3" fontId="1"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2" borderId="1" xfId="0" applyFill="1" applyBorder="1"/>
    <xf numFmtId="0" fontId="9" fillId="2" borderId="1" xfId="0" applyFont="1" applyFill="1" applyBorder="1" applyAlignment="1">
      <alignment horizontal="center" vertical="center" wrapText="1"/>
    </xf>
    <xf numFmtId="166" fontId="6" fillId="2" borderId="1" xfId="0" applyNumberFormat="1" applyFont="1" applyFill="1" applyBorder="1" applyAlignment="1">
      <alignment horizontal="center" vertical="center" wrapText="1"/>
    </xf>
    <xf numFmtId="166" fontId="9" fillId="2" borderId="1" xfId="0" applyNumberFormat="1" applyFont="1" applyFill="1" applyBorder="1" applyAlignment="1">
      <alignment horizontal="center" vertical="center" wrapText="1"/>
    </xf>
    <xf numFmtId="0" fontId="2" fillId="2" borderId="1" xfId="0" applyFont="1" applyFill="1" applyBorder="1" applyAlignment="1">
      <alignment vertical="center" wrapText="1"/>
    </xf>
    <xf numFmtId="166" fontId="7" fillId="2" borderId="1" xfId="0" applyNumberFormat="1" applyFont="1" applyFill="1" applyBorder="1" applyAlignment="1">
      <alignment horizontal="center" vertical="center" wrapText="1"/>
    </xf>
    <xf numFmtId="166" fontId="27" fillId="2" borderId="1" xfId="0" applyNumberFormat="1" applyFont="1" applyFill="1" applyBorder="1" applyAlignment="1">
      <alignment horizontal="center" vertical="center" wrapText="1"/>
    </xf>
    <xf numFmtId="166" fontId="6" fillId="2" borderId="0" xfId="0" applyNumberFormat="1"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vertical="center" wrapText="1"/>
    </xf>
    <xf numFmtId="0" fontId="12" fillId="2" borderId="14" xfId="0" applyFont="1" applyFill="1" applyBorder="1" applyAlignment="1">
      <alignment vertical="center" wrapText="1"/>
    </xf>
    <xf numFmtId="0" fontId="1" fillId="2" borderId="13" xfId="0" applyFont="1" applyFill="1" applyBorder="1" applyAlignment="1">
      <alignment vertical="center" wrapText="1"/>
    </xf>
    <xf numFmtId="0" fontId="0" fillId="2" borderId="13" xfId="0" applyFill="1" applyBorder="1" applyAlignment="1">
      <alignment vertical="top" wrapText="1"/>
    </xf>
    <xf numFmtId="0" fontId="11" fillId="2" borderId="14" xfId="0" applyFont="1" applyFill="1" applyBorder="1" applyAlignment="1">
      <alignment vertical="center" wrapText="1"/>
    </xf>
    <xf numFmtId="0" fontId="1" fillId="2" borderId="20" xfId="0" applyFont="1" applyFill="1" applyBorder="1" applyAlignment="1">
      <alignment vertical="center" wrapText="1"/>
    </xf>
    <xf numFmtId="0" fontId="0" fillId="2" borderId="0" xfId="0" applyFill="1" applyAlignment="1">
      <alignment horizontal="right" wrapText="1"/>
    </xf>
    <xf numFmtId="49" fontId="4" fillId="0" borderId="0" xfId="0" applyNumberFormat="1"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166" fontId="4" fillId="0" borderId="0" xfId="0" applyNumberFormat="1" applyFont="1" applyFill="1" applyAlignment="1">
      <alignment horizontal="center" vertical="center" wrapText="1"/>
    </xf>
    <xf numFmtId="0" fontId="4" fillId="0" borderId="0" xfId="0" applyFont="1" applyFill="1" applyAlignment="1">
      <alignment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left" vertical="center" wrapText="1"/>
    </xf>
    <xf numFmtId="1"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166" fontId="4" fillId="0" borderId="1" xfId="0" applyNumberFormat="1" applyFont="1" applyFill="1" applyBorder="1" applyAlignment="1">
      <alignment horizontal="center" wrapText="1"/>
    </xf>
    <xf numFmtId="166" fontId="5" fillId="0" borderId="1" xfId="0" applyNumberFormat="1" applyFont="1" applyFill="1" applyBorder="1" applyAlignment="1">
      <alignment horizontal="center" wrapText="1"/>
    </xf>
    <xf numFmtId="0" fontId="4" fillId="0" borderId="1" xfId="0" applyFont="1" applyFill="1" applyBorder="1" applyAlignment="1">
      <alignment vertical="center" wrapText="1"/>
    </xf>
    <xf numFmtId="0" fontId="18" fillId="0" borderId="1" xfId="0" applyFont="1" applyFill="1" applyBorder="1" applyAlignment="1">
      <alignment horizontal="center" vertical="center" wrapText="1"/>
    </xf>
    <xf numFmtId="166" fontId="18" fillId="0" borderId="1" xfId="0" applyNumberFormat="1" applyFont="1" applyFill="1" applyBorder="1" applyAlignment="1">
      <alignment horizontal="center" wrapText="1"/>
    </xf>
    <xf numFmtId="0" fontId="4" fillId="0" borderId="0" xfId="0" applyFont="1" applyFill="1" applyAlignment="1">
      <alignment wrapText="1"/>
    </xf>
    <xf numFmtId="166" fontId="4" fillId="0" borderId="1" xfId="0" applyNumberFormat="1" applyFont="1" applyFill="1" applyBorder="1" applyAlignment="1">
      <alignment wrapText="1"/>
    </xf>
    <xf numFmtId="166" fontId="5" fillId="0" borderId="1" xfId="0" applyNumberFormat="1" applyFont="1" applyFill="1" applyBorder="1" applyAlignment="1">
      <alignment wrapText="1"/>
    </xf>
    <xf numFmtId="166" fontId="4" fillId="0" borderId="2" xfId="0" applyNumberFormat="1" applyFont="1" applyFill="1" applyBorder="1" applyAlignment="1">
      <alignment horizontal="center" wrapText="1"/>
    </xf>
    <xf numFmtId="0" fontId="4" fillId="0" borderId="1" xfId="0" applyFont="1" applyFill="1" applyBorder="1" applyAlignment="1">
      <alignment horizontal="center" vertical="center"/>
    </xf>
    <xf numFmtId="166"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166" fontId="5" fillId="0" borderId="1" xfId="0" applyNumberFormat="1" applyFont="1" applyFill="1" applyBorder="1" applyAlignment="1" applyProtection="1">
      <alignment horizontal="center" vertical="center"/>
      <protection locked="0"/>
    </xf>
    <xf numFmtId="166" fontId="5" fillId="0" borderId="1" xfId="0" applyNumberFormat="1" applyFont="1" applyFill="1" applyBorder="1" applyAlignment="1">
      <alignment horizontal="center" vertical="center"/>
    </xf>
    <xf numFmtId="166" fontId="4" fillId="0" borderId="1" xfId="0" applyNumberFormat="1" applyFont="1" applyFill="1" applyBorder="1" applyAlignment="1" applyProtection="1">
      <alignment horizontal="center" vertical="center"/>
      <protection locked="0"/>
    </xf>
    <xf numFmtId="0" fontId="4" fillId="0" borderId="3" xfId="0" applyFont="1" applyFill="1" applyBorder="1" applyAlignment="1">
      <alignment vertical="center" wrapText="1"/>
    </xf>
    <xf numFmtId="166" fontId="5" fillId="2" borderId="1" xfId="0" applyNumberFormat="1" applyFont="1" applyFill="1" applyBorder="1" applyAlignment="1">
      <alignment horizontal="center" vertical="center" wrapText="1"/>
    </xf>
    <xf numFmtId="166" fontId="1" fillId="0" borderId="5" xfId="0" applyNumberFormat="1" applyFont="1" applyFill="1" applyBorder="1" applyAlignment="1">
      <alignment horizontal="center" vertical="center" wrapText="1"/>
    </xf>
    <xf numFmtId="166" fontId="17" fillId="0" borderId="1" xfId="0" applyNumberFormat="1" applyFont="1" applyFill="1" applyBorder="1" applyAlignment="1">
      <alignment horizontal="center" vertical="center" wrapText="1"/>
    </xf>
    <xf numFmtId="166" fontId="4" fillId="0" borderId="1" xfId="0" applyNumberFormat="1" applyFont="1" applyFill="1" applyBorder="1" applyAlignment="1">
      <alignment horizontal="left" vertical="center" wrapText="1"/>
    </xf>
    <xf numFmtId="166" fontId="4" fillId="0" borderId="1" xfId="0" applyNumberFormat="1" applyFont="1" applyFill="1" applyBorder="1" applyAlignment="1">
      <alignment vertical="center" wrapText="1"/>
    </xf>
    <xf numFmtId="166" fontId="4" fillId="0" borderId="23" xfId="0" applyNumberFormat="1" applyFont="1" applyFill="1" applyBorder="1" applyAlignment="1">
      <alignment horizontal="left" vertical="center" wrapText="1"/>
    </xf>
    <xf numFmtId="166" fontId="4" fillId="0" borderId="7"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0" xfId="0" applyFont="1" applyFill="1" applyAlignment="1">
      <alignment wrapText="1"/>
    </xf>
    <xf numFmtId="166" fontId="4" fillId="0" borderId="0" xfId="0" applyNumberFormat="1" applyFont="1" applyFill="1" applyAlignment="1">
      <alignment wrapText="1"/>
    </xf>
    <xf numFmtId="2" fontId="4" fillId="0" borderId="0" xfId="0" applyNumberFormat="1" applyFont="1" applyFill="1" applyAlignment="1">
      <alignment wrapText="1"/>
    </xf>
    <xf numFmtId="0" fontId="17" fillId="0" borderId="0" xfId="0" applyFont="1" applyFill="1" applyBorder="1" applyAlignment="1">
      <alignment horizontal="center" vertical="center" wrapText="1"/>
    </xf>
    <xf numFmtId="166" fontId="17" fillId="0" borderId="0" xfId="0" applyNumberFormat="1" applyFont="1" applyFill="1" applyBorder="1" applyAlignment="1">
      <alignment horizontal="center" vertical="center" wrapText="1"/>
    </xf>
    <xf numFmtId="0" fontId="31"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49" fontId="4" fillId="0" borderId="0" xfId="0" applyNumberFormat="1" applyFont="1" applyFill="1" applyBorder="1" applyAlignment="1">
      <alignment horizontal="center" vertical="center" wrapText="1"/>
    </xf>
    <xf numFmtId="166" fontId="4" fillId="0" borderId="0"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67" fontId="4" fillId="0" borderId="1" xfId="0"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1" fontId="4" fillId="0" borderId="0" xfId="0" applyNumberFormat="1" applyFont="1" applyFill="1" applyBorder="1" applyAlignment="1">
      <alignment horizontal="center" vertical="center" wrapText="1"/>
    </xf>
    <xf numFmtId="0" fontId="4" fillId="0" borderId="0" xfId="0" applyFont="1" applyFill="1" applyBorder="1" applyAlignment="1">
      <alignment wrapText="1"/>
    </xf>
    <xf numFmtId="166" fontId="5" fillId="0" borderId="0" xfId="0" applyNumberFormat="1" applyFont="1" applyFill="1" applyBorder="1" applyAlignment="1">
      <alignment horizontal="center" vertical="center" wrapText="1"/>
    </xf>
    <xf numFmtId="0" fontId="5" fillId="0" borderId="0" xfId="0" applyFont="1" applyFill="1" applyBorder="1" applyAlignment="1">
      <alignment wrapText="1"/>
    </xf>
    <xf numFmtId="0" fontId="4" fillId="0" borderId="2" xfId="0" applyFont="1" applyFill="1" applyBorder="1" applyAlignment="1">
      <alignment horizontal="center" vertical="center" wrapText="1"/>
    </xf>
    <xf numFmtId="49" fontId="17" fillId="0" borderId="0"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66" fontId="4" fillId="0" borderId="5" xfId="0" applyNumberFormat="1" applyFont="1" applyFill="1" applyBorder="1" applyAlignment="1">
      <alignment vertical="center" wrapText="1"/>
    </xf>
    <xf numFmtId="166" fontId="10" fillId="0" borderId="1" xfId="0" applyNumberFormat="1" applyFont="1" applyFill="1" applyBorder="1" applyAlignment="1">
      <alignment horizontal="center" vertical="center" wrapText="1"/>
    </xf>
    <xf numFmtId="1" fontId="17" fillId="0" borderId="0" xfId="0" applyNumberFormat="1" applyFont="1" applyFill="1" applyBorder="1" applyAlignment="1">
      <alignment horizontal="center" vertical="center" wrapText="1"/>
    </xf>
    <xf numFmtId="0" fontId="17" fillId="0" borderId="0" xfId="0" applyFont="1" applyFill="1" applyBorder="1" applyAlignment="1">
      <alignment horizontal="left" vertical="center" wrapText="1"/>
    </xf>
    <xf numFmtId="0" fontId="0" fillId="0" borderId="0" xfId="0" applyFill="1" applyAlignment="1">
      <alignment vertical="center"/>
    </xf>
    <xf numFmtId="0" fontId="1" fillId="0" borderId="1" xfId="0" applyFont="1" applyFill="1" applyBorder="1" applyAlignment="1">
      <alignment vertical="center" wrapText="1"/>
    </xf>
    <xf numFmtId="0" fontId="12" fillId="0" borderId="13" xfId="0" applyFont="1" applyFill="1" applyBorder="1" applyAlignment="1">
      <alignment vertical="center" wrapText="1"/>
    </xf>
    <xf numFmtId="0" fontId="12" fillId="0" borderId="13" xfId="0" applyFont="1" applyFill="1" applyBorder="1" applyAlignment="1">
      <alignment horizontal="center" vertical="center" wrapText="1"/>
    </xf>
    <xf numFmtId="0" fontId="2" fillId="0" borderId="1" xfId="0" applyFont="1" applyFill="1" applyBorder="1" applyAlignment="1">
      <alignment vertical="center" wrapText="1"/>
    </xf>
    <xf numFmtId="0" fontId="0" fillId="0" borderId="0" xfId="0" applyFill="1" applyAlignment="1">
      <alignment horizontal="left" vertical="center" wrapText="1"/>
    </xf>
    <xf numFmtId="0" fontId="0" fillId="0" borderId="0" xfId="0" applyFill="1" applyAlignment="1">
      <alignment vertical="center" wrapText="1"/>
    </xf>
    <xf numFmtId="0" fontId="17" fillId="0" borderId="23" xfId="0" applyFont="1" applyFill="1" applyBorder="1" applyAlignment="1">
      <alignment horizontal="center" vertical="center" wrapText="1"/>
    </xf>
    <xf numFmtId="0" fontId="17" fillId="0" borderId="8" xfId="0" applyFont="1" applyFill="1" applyBorder="1" applyAlignment="1">
      <alignment horizontal="center" vertical="top" wrapText="1"/>
    </xf>
    <xf numFmtId="0" fontId="17"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49" fontId="4" fillId="0" borderId="0" xfId="0" applyNumberFormat="1" applyFont="1" applyFill="1" applyAlignment="1">
      <alignment vertical="center" wrapText="1"/>
    </xf>
    <xf numFmtId="1" fontId="4" fillId="0" borderId="0" xfId="0" applyNumberFormat="1" applyFont="1" applyFill="1" applyAlignment="1">
      <alignment horizontal="center" vertical="center" wrapText="1"/>
    </xf>
    <xf numFmtId="0" fontId="5" fillId="0" borderId="0" xfId="0" applyFont="1" applyFill="1" applyAlignment="1">
      <alignment vertical="center" wrapText="1"/>
    </xf>
    <xf numFmtId="166" fontId="4" fillId="0" borderId="0" xfId="0" applyNumberFormat="1" applyFont="1" applyFill="1" applyAlignment="1">
      <alignment vertical="center" wrapText="1"/>
    </xf>
    <xf numFmtId="166" fontId="5" fillId="0" borderId="1" xfId="0" applyNumberFormat="1" applyFont="1" applyFill="1" applyBorder="1" applyAlignment="1" applyProtection="1">
      <alignment horizontal="center" vertical="center"/>
    </xf>
    <xf numFmtId="166" fontId="5" fillId="0" borderId="1" xfId="0" applyNumberFormat="1" applyFont="1" applyFill="1" applyBorder="1" applyAlignment="1" applyProtection="1">
      <alignment horizontal="center" vertical="center" wrapText="1"/>
    </xf>
    <xf numFmtId="166" fontId="4" fillId="0" borderId="1" xfId="0" applyNumberFormat="1" applyFont="1" applyFill="1" applyBorder="1" applyAlignment="1" applyProtection="1">
      <alignment horizontal="center" vertical="center"/>
    </xf>
    <xf numFmtId="166" fontId="4" fillId="0" borderId="1" xfId="0" applyNumberFormat="1"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166" fontId="5" fillId="2" borderId="1"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166" fontId="4" fillId="0" borderId="3" xfId="0" applyNumberFormat="1" applyFont="1" applyFill="1" applyBorder="1" applyAlignment="1">
      <alignment horizontal="center" vertical="center" wrapText="1"/>
    </xf>
    <xf numFmtId="166" fontId="4" fillId="0" borderId="4" xfId="0" applyNumberFormat="1" applyFont="1" applyFill="1" applyBorder="1" applyAlignment="1">
      <alignment horizontal="center" vertical="center" wrapText="1"/>
    </xf>
    <xf numFmtId="166" fontId="4" fillId="0" borderId="2" xfId="0" applyNumberFormat="1" applyFont="1" applyFill="1" applyBorder="1" applyAlignment="1">
      <alignment horizontal="center" vertical="center" wrapText="1"/>
    </xf>
    <xf numFmtId="0" fontId="4" fillId="0" borderId="0" xfId="0" applyFont="1" applyFill="1" applyAlignment="1">
      <alignment horizontal="right"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66"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166" fontId="4" fillId="0" borderId="7"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166" fontId="4" fillId="0" borderId="1" xfId="0" applyNumberFormat="1" applyFont="1" applyFill="1" applyBorder="1" applyAlignment="1">
      <alignment horizontal="center" vertical="center" wrapText="1"/>
    </xf>
    <xf numFmtId="0" fontId="32" fillId="2" borderId="0" xfId="0" applyFont="1" applyFill="1" applyAlignment="1"/>
    <xf numFmtId="0" fontId="33" fillId="2" borderId="0" xfId="0" applyFont="1" applyFill="1" applyAlignment="1"/>
    <xf numFmtId="168" fontId="32" fillId="2" borderId="0" xfId="2" applyNumberFormat="1" applyFont="1" applyFill="1" applyAlignment="1"/>
    <xf numFmtId="168" fontId="33" fillId="2" borderId="0" xfId="0" applyNumberFormat="1" applyFont="1" applyFill="1" applyAlignment="1"/>
    <xf numFmtId="168" fontId="32" fillId="2" borderId="0" xfId="0" applyNumberFormat="1" applyFont="1" applyFill="1" applyAlignment="1"/>
    <xf numFmtId="169" fontId="32" fillId="2" borderId="0" xfId="0" applyNumberFormat="1" applyFont="1" applyFill="1" applyAlignment="1"/>
    <xf numFmtId="0" fontId="0" fillId="0" borderId="0" xfId="0" applyFill="1" applyAlignment="1">
      <alignment horizontal="center" vertical="center" wrapText="1"/>
    </xf>
    <xf numFmtId="0" fontId="17" fillId="0" borderId="0" xfId="0" applyFont="1" applyFill="1" applyAlignment="1">
      <alignment horizontal="center" vertical="center" wrapText="1"/>
    </xf>
    <xf numFmtId="166" fontId="17"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ont="1" applyFill="1" applyAlignment="1">
      <alignment horizontal="center" vertical="center" wrapText="1"/>
    </xf>
    <xf numFmtId="166" fontId="0" fillId="0" borderId="0" xfId="0" applyNumberFormat="1" applyFill="1" applyAlignment="1">
      <alignment horizontal="center" vertical="center" wrapText="1"/>
    </xf>
    <xf numFmtId="0" fontId="32" fillId="0" borderId="0" xfId="0" applyFont="1" applyFill="1" applyAlignment="1">
      <alignment horizontal="center" vertical="center" wrapText="1"/>
    </xf>
    <xf numFmtId="166" fontId="32" fillId="0" borderId="0" xfId="0" applyNumberFormat="1" applyFont="1" applyFill="1" applyAlignment="1">
      <alignment horizontal="center" vertical="center" wrapText="1"/>
    </xf>
    <xf numFmtId="0" fontId="32" fillId="2" borderId="0" xfId="0" applyFont="1" applyFill="1"/>
    <xf numFmtId="0" fontId="8" fillId="0" borderId="0" xfId="0" applyFont="1" applyFill="1"/>
    <xf numFmtId="0" fontId="4" fillId="0" borderId="6" xfId="0" applyFont="1" applyFill="1" applyBorder="1" applyAlignment="1">
      <alignment vertical="center" wrapText="1"/>
    </xf>
    <xf numFmtId="0" fontId="8" fillId="0" borderId="0" xfId="0" applyFont="1" applyFill="1" applyBorder="1"/>
    <xf numFmtId="0" fontId="6" fillId="0" borderId="0" xfId="0" applyFont="1" applyFill="1" applyBorder="1" applyAlignment="1">
      <alignment vertical="center" wrapText="1"/>
    </xf>
    <xf numFmtId="0" fontId="4" fillId="0" borderId="1" xfId="0" applyNumberFormat="1" applyFont="1" applyFill="1" applyBorder="1" applyAlignment="1">
      <alignment horizontal="center" vertical="center" wrapText="1"/>
    </xf>
    <xf numFmtId="166" fontId="4"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lignment vertical="center" wrapText="1"/>
    </xf>
    <xf numFmtId="0" fontId="19" fillId="0" borderId="0" xfId="0" applyFont="1" applyFill="1"/>
    <xf numFmtId="0" fontId="24" fillId="0" borderId="0" xfId="0" applyFont="1" applyFill="1" applyAlignment="1">
      <alignment horizontal="left"/>
    </xf>
    <xf numFmtId="0" fontId="24" fillId="0" borderId="0" xfId="0" applyFont="1" applyFill="1"/>
    <xf numFmtId="0" fontId="26" fillId="0" borderId="0" xfId="0" applyFont="1" applyFill="1"/>
    <xf numFmtId="0" fontId="8" fillId="0" borderId="0" xfId="0" applyFont="1" applyFill="1" applyAlignment="1">
      <alignment horizontal="left"/>
    </xf>
    <xf numFmtId="0" fontId="32" fillId="0" borderId="0" xfId="0" applyFont="1" applyFill="1" applyAlignment="1">
      <alignment vertical="center" wrapText="1"/>
    </xf>
    <xf numFmtId="166" fontId="32" fillId="0" borderId="0" xfId="0" applyNumberFormat="1" applyFont="1" applyFill="1" applyAlignment="1">
      <alignment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166" fontId="5"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166" fontId="4" fillId="3" borderId="1" xfId="0" applyNumberFormat="1"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2" fontId="5" fillId="3" borderId="1" xfId="0" applyNumberFormat="1" applyFont="1" applyFill="1" applyBorder="1" applyAlignment="1">
      <alignment horizontal="center" vertical="center" wrapText="1"/>
    </xf>
    <xf numFmtId="2" fontId="4" fillId="3" borderId="1" xfId="0" applyNumberFormat="1" applyFont="1" applyFill="1" applyBorder="1" applyAlignment="1">
      <alignment horizontal="center" vertical="center" wrapText="1"/>
    </xf>
    <xf numFmtId="3" fontId="5" fillId="3" borderId="1" xfId="0" applyNumberFormat="1" applyFont="1" applyFill="1" applyBorder="1" applyAlignment="1">
      <alignment horizontal="center" vertical="center" wrapText="1"/>
    </xf>
    <xf numFmtId="166" fontId="5" fillId="0" borderId="1" xfId="0" applyNumberFormat="1" applyFont="1" applyFill="1" applyBorder="1" applyAlignment="1" applyProtection="1">
      <alignment horizontal="center" vertical="center" wrapText="1"/>
      <protection locked="0"/>
    </xf>
    <xf numFmtId="0" fontId="1" fillId="3" borderId="1" xfId="0" applyFont="1" applyFill="1" applyBorder="1" applyAlignment="1">
      <alignment horizontal="center" vertical="center" wrapText="1"/>
    </xf>
    <xf numFmtId="0" fontId="4" fillId="2" borderId="6" xfId="0" applyFont="1" applyFill="1" applyBorder="1" applyAlignment="1">
      <alignment vertical="center" wrapText="1"/>
    </xf>
    <xf numFmtId="0" fontId="0" fillId="2" borderId="2" xfId="0" applyFill="1" applyBorder="1" applyAlignment="1">
      <alignment vertical="center" wrapText="1"/>
    </xf>
    <xf numFmtId="0" fontId="0" fillId="2" borderId="7" xfId="0" applyFill="1" applyBorder="1" applyAlignment="1">
      <alignment vertical="center" wrapText="1"/>
    </xf>
    <xf numFmtId="0" fontId="4" fillId="2" borderId="3" xfId="0" applyFont="1" applyFill="1" applyBorder="1" applyAlignment="1">
      <alignment vertical="center" wrapText="1"/>
    </xf>
    <xf numFmtId="0" fontId="4" fillId="2" borderId="5" xfId="0" applyFont="1" applyFill="1" applyBorder="1" applyAlignment="1">
      <alignment vertical="center" wrapText="1"/>
    </xf>
    <xf numFmtId="0" fontId="0" fillId="2" borderId="4" xfId="0" applyFill="1" applyBorder="1" applyAlignment="1">
      <alignment vertical="center" wrapText="1"/>
    </xf>
    <xf numFmtId="0" fontId="10" fillId="2" borderId="1" xfId="0" applyFont="1" applyFill="1" applyBorder="1" applyAlignment="1">
      <alignment horizontal="justify" vertical="center" wrapText="1"/>
    </xf>
    <xf numFmtId="0" fontId="4" fillId="2" borderId="1" xfId="0" applyFont="1" applyFill="1" applyBorder="1" applyAlignment="1">
      <alignment vertical="center" wrapText="1"/>
    </xf>
    <xf numFmtId="0" fontId="21" fillId="2" borderId="1" xfId="1" applyFont="1" applyFill="1" applyBorder="1" applyAlignment="1">
      <alignment vertical="center" wrapText="1"/>
    </xf>
    <xf numFmtId="0" fontId="4" fillId="2" borderId="1" xfId="0" applyFont="1" applyFill="1" applyBorder="1" applyAlignment="1">
      <alignment horizontal="center" vertical="center" wrapText="1"/>
    </xf>
    <xf numFmtId="0" fontId="4" fillId="2" borderId="0" xfId="0" applyFont="1" applyFill="1" applyAlignment="1">
      <alignment wrapText="1"/>
    </xf>
    <xf numFmtId="0" fontId="5" fillId="2" borderId="1" xfId="0" applyFont="1" applyFill="1" applyBorder="1" applyAlignment="1">
      <alignment horizontal="center" vertical="center" wrapText="1"/>
    </xf>
    <xf numFmtId="166" fontId="5" fillId="2" borderId="1" xfId="0" applyNumberFormat="1" applyFont="1" applyFill="1" applyBorder="1" applyAlignment="1">
      <alignment horizontal="center" vertical="center" wrapText="1"/>
    </xf>
    <xf numFmtId="0" fontId="20" fillId="2" borderId="1" xfId="0" applyFont="1" applyFill="1" applyBorder="1" applyAlignment="1">
      <alignment vertical="center" wrapText="1"/>
    </xf>
    <xf numFmtId="0" fontId="20" fillId="2" borderId="1" xfId="0" applyFont="1" applyFill="1" applyBorder="1" applyAlignment="1">
      <alignment horizontal="justify" vertical="center" wrapText="1"/>
    </xf>
    <xf numFmtId="0" fontId="1" fillId="2" borderId="0" xfId="0" applyFont="1" applyFill="1" applyAlignment="1">
      <alignment horizontal="right" wrapText="1"/>
    </xf>
    <xf numFmtId="0" fontId="17" fillId="2" borderId="0" xfId="0" applyFont="1" applyFill="1" applyAlignment="1">
      <alignment wrapText="1"/>
    </xf>
    <xf numFmtId="0" fontId="1" fillId="0" borderId="16" xfId="0" applyFont="1" applyBorder="1" applyAlignment="1">
      <alignment vertical="center" wrapText="1"/>
    </xf>
    <xf numFmtId="0" fontId="1" fillId="0" borderId="9" xfId="0" applyFont="1" applyBorder="1" applyAlignment="1">
      <alignment vertical="center" wrapText="1"/>
    </xf>
    <xf numFmtId="0" fontId="1" fillId="0" borderId="16" xfId="0" applyFont="1" applyBorder="1" applyAlignment="1">
      <alignment horizontal="center" vertical="center" wrapText="1"/>
    </xf>
    <xf numFmtId="0" fontId="1" fillId="0" borderId="9" xfId="0" applyFont="1" applyBorder="1" applyAlignment="1">
      <alignment horizontal="center" vertical="center" wrapText="1"/>
    </xf>
    <xf numFmtId="0" fontId="11" fillId="0" borderId="16" xfId="0" applyFont="1" applyBorder="1" applyAlignment="1">
      <alignment vertical="center" wrapText="1"/>
    </xf>
    <xf numFmtId="0" fontId="11" fillId="0" borderId="9" xfId="0" applyFont="1" applyBorder="1" applyAlignment="1">
      <alignment vertical="center" wrapText="1"/>
    </xf>
    <xf numFmtId="0" fontId="1" fillId="0" borderId="10" xfId="0" applyFont="1" applyBorder="1" applyAlignment="1">
      <alignment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8" xfId="0" applyFont="1" applyBorder="1" applyAlignment="1">
      <alignment vertical="center" wrapText="1"/>
    </xf>
    <xf numFmtId="0" fontId="1" fillId="0" borderId="20" xfId="0" applyFont="1" applyBorder="1" applyAlignment="1">
      <alignment vertical="center" wrapText="1"/>
    </xf>
    <xf numFmtId="0" fontId="1" fillId="0" borderId="22" xfId="0" applyFont="1" applyBorder="1" applyAlignment="1">
      <alignment vertical="center" wrapText="1"/>
    </xf>
    <xf numFmtId="0" fontId="1" fillId="0" borderId="14" xfId="0" applyFont="1" applyBorder="1" applyAlignment="1">
      <alignment vertical="center" wrapText="1"/>
    </xf>
    <xf numFmtId="0" fontId="1" fillId="0" borderId="21" xfId="0" applyFont="1" applyBorder="1" applyAlignment="1">
      <alignment vertical="center" wrapText="1"/>
    </xf>
    <xf numFmtId="0" fontId="1" fillId="0" borderId="13" xfId="0" applyFont="1" applyBorder="1" applyAlignment="1">
      <alignment vertical="center" wrapText="1"/>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7" xfId="0" applyFont="1" applyBorder="1" applyAlignment="1">
      <alignment vertical="center" wrapText="1"/>
    </xf>
    <xf numFmtId="0" fontId="1" fillId="0" borderId="12" xfId="0" applyFont="1" applyBorder="1" applyAlignment="1">
      <alignment vertical="center" wrapText="1"/>
    </xf>
    <xf numFmtId="0" fontId="1" fillId="0" borderId="11" xfId="0" applyFont="1" applyBorder="1" applyAlignment="1">
      <alignment vertical="center" wrapText="1"/>
    </xf>
    <xf numFmtId="0" fontId="11" fillId="0" borderId="18" xfId="0" applyFont="1" applyBorder="1" applyAlignment="1">
      <alignment vertical="center" wrapText="1"/>
    </xf>
    <xf numFmtId="0" fontId="11" fillId="0" borderId="20" xfId="0" applyFont="1" applyBorder="1" applyAlignment="1">
      <alignment vertical="center" wrapText="1"/>
    </xf>
    <xf numFmtId="0" fontId="11" fillId="0" borderId="22" xfId="0" applyFont="1" applyBorder="1" applyAlignment="1">
      <alignment vertical="center" wrapText="1"/>
    </xf>
    <xf numFmtId="0" fontId="11" fillId="0" borderId="14" xfId="0" applyFont="1" applyBorder="1" applyAlignment="1">
      <alignment vertical="center" wrapText="1"/>
    </xf>
    <xf numFmtId="0" fontId="11" fillId="0" borderId="21" xfId="0" applyFont="1" applyBorder="1" applyAlignment="1">
      <alignment vertical="center" wrapText="1"/>
    </xf>
    <xf numFmtId="0" fontId="11" fillId="0" borderId="13" xfId="0" applyFont="1" applyBorder="1" applyAlignment="1">
      <alignment vertical="center" wrapText="1"/>
    </xf>
    <xf numFmtId="0" fontId="4" fillId="0" borderId="18" xfId="0" applyFont="1" applyBorder="1" applyAlignment="1">
      <alignment vertical="center" wrapText="1"/>
    </xf>
    <xf numFmtId="0" fontId="4" fillId="0" borderId="20" xfId="0" applyFont="1" applyBorder="1" applyAlignment="1">
      <alignment vertical="center" wrapText="1"/>
    </xf>
    <xf numFmtId="0" fontId="4" fillId="0" borderId="22" xfId="0" applyFont="1" applyBorder="1" applyAlignment="1">
      <alignment vertical="center" wrapText="1"/>
    </xf>
    <xf numFmtId="0" fontId="4" fillId="0" borderId="14" xfId="0" applyFont="1" applyBorder="1" applyAlignment="1">
      <alignment vertical="center" wrapText="1"/>
    </xf>
    <xf numFmtId="0" fontId="4" fillId="0" borderId="21" xfId="0" applyFont="1" applyBorder="1" applyAlignment="1">
      <alignment vertical="center" wrapText="1"/>
    </xf>
    <xf numFmtId="0" fontId="4" fillId="0" borderId="13" xfId="0" applyFont="1" applyBorder="1" applyAlignment="1">
      <alignment vertical="center" wrapText="1"/>
    </xf>
    <xf numFmtId="0" fontId="1" fillId="0" borderId="0" xfId="0" applyFont="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0" borderId="0" xfId="0" applyFont="1" applyFill="1" applyAlignment="1">
      <alignment horizontal="right" vertical="center" wrapText="1"/>
    </xf>
    <xf numFmtId="0" fontId="1" fillId="0" borderId="8" xfId="0" applyFont="1" applyFill="1" applyBorder="1" applyAlignment="1">
      <alignment horizontal="center" vertical="center" wrapText="1"/>
    </xf>
    <xf numFmtId="0" fontId="1" fillId="0" borderId="8" xfId="0" applyFont="1" applyFill="1" applyBorder="1" applyAlignment="1">
      <alignment vertical="center" wrapText="1"/>
    </xf>
    <xf numFmtId="0" fontId="4" fillId="0" borderId="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17" fillId="0" borderId="5" xfId="0" applyFont="1" applyFill="1" applyBorder="1" applyAlignment="1">
      <alignment horizontal="left" vertical="center" wrapText="1"/>
    </xf>
    <xf numFmtId="0" fontId="17" fillId="0" borderId="4" xfId="0" applyFont="1" applyFill="1" applyBorder="1" applyAlignment="1">
      <alignment horizontal="left" vertical="center" wrapText="1"/>
    </xf>
    <xf numFmtId="166" fontId="4" fillId="0" borderId="3" xfId="0" applyNumberFormat="1" applyFont="1" applyFill="1" applyBorder="1" applyAlignment="1">
      <alignment horizontal="left" vertical="center" wrapText="1"/>
    </xf>
    <xf numFmtId="166" fontId="4" fillId="0" borderId="5" xfId="0" applyNumberFormat="1" applyFont="1" applyFill="1" applyBorder="1" applyAlignment="1">
      <alignment horizontal="left" vertical="center" wrapText="1"/>
    </xf>
    <xf numFmtId="166" fontId="4" fillId="0" borderId="4" xfId="0" applyNumberFormat="1" applyFont="1" applyFill="1" applyBorder="1" applyAlignment="1">
      <alignment horizontal="left" vertical="center" wrapText="1"/>
    </xf>
    <xf numFmtId="0" fontId="17" fillId="0" borderId="5"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4" fillId="0" borderId="3"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4" xfId="0" applyFont="1" applyFill="1" applyBorder="1" applyAlignment="1">
      <alignment horizontal="left" vertical="top" wrapText="1"/>
    </xf>
    <xf numFmtId="0" fontId="10" fillId="0" borderId="3"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4" xfId="0" applyFont="1" applyFill="1" applyBorder="1" applyAlignment="1">
      <alignment horizontal="left" vertical="center" wrapText="1"/>
    </xf>
    <xf numFmtId="49" fontId="4" fillId="0" borderId="3" xfId="0" applyNumberFormat="1" applyFont="1" applyFill="1" applyBorder="1" applyAlignment="1">
      <alignment horizontal="center" vertical="top" wrapText="1"/>
    </xf>
    <xf numFmtId="49" fontId="4" fillId="0" borderId="5" xfId="0" applyNumberFormat="1" applyFont="1" applyFill="1" applyBorder="1" applyAlignment="1">
      <alignment horizontal="center" vertical="top" wrapText="1"/>
    </xf>
    <xf numFmtId="49" fontId="4" fillId="0" borderId="4" xfId="0" applyNumberFormat="1" applyFont="1" applyFill="1" applyBorder="1" applyAlignment="1">
      <alignment horizontal="center" vertical="top" wrapText="1"/>
    </xf>
    <xf numFmtId="166" fontId="17" fillId="0" borderId="5" xfId="0" applyNumberFormat="1" applyFont="1" applyFill="1" applyBorder="1" applyAlignment="1">
      <alignment horizontal="left" vertical="center" wrapText="1"/>
    </xf>
    <xf numFmtId="166" fontId="17" fillId="0" borderId="4" xfId="0" applyNumberFormat="1" applyFont="1" applyFill="1" applyBorder="1" applyAlignment="1">
      <alignment horizontal="left" vertical="center" wrapText="1"/>
    </xf>
    <xf numFmtId="49" fontId="4" fillId="0" borderId="6" xfId="0" applyNumberFormat="1"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5" xfId="0" applyFont="1" applyFill="1" applyBorder="1" applyAlignment="1">
      <alignment horizontal="left" vertical="center"/>
    </xf>
    <xf numFmtId="0" fontId="17" fillId="0" borderId="4" xfId="0" applyFont="1" applyFill="1" applyBorder="1" applyAlignment="1">
      <alignment horizontal="left" vertical="center"/>
    </xf>
    <xf numFmtId="0" fontId="4" fillId="0" borderId="5" xfId="0" applyFont="1" applyFill="1" applyBorder="1"/>
    <xf numFmtId="0" fontId="4" fillId="0" borderId="4" xfId="0" applyFont="1" applyFill="1" applyBorder="1"/>
    <xf numFmtId="49" fontId="5" fillId="0" borderId="3"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10" fillId="0" borderId="0" xfId="0" applyNumberFormat="1" applyFont="1" applyFill="1" applyAlignment="1">
      <alignment horizontal="center" vertical="center" wrapText="1"/>
    </xf>
    <xf numFmtId="0" fontId="16" fillId="0" borderId="0" xfId="0" applyNumberFormat="1" applyFont="1" applyFill="1" applyAlignment="1">
      <alignment wrapText="1"/>
    </xf>
    <xf numFmtId="166" fontId="4" fillId="0" borderId="3" xfId="0" applyNumberFormat="1" applyFont="1" applyFill="1" applyBorder="1" applyAlignment="1">
      <alignment horizontal="center" vertical="center" wrapText="1"/>
    </xf>
    <xf numFmtId="166" fontId="4" fillId="0" borderId="4" xfId="0" applyNumberFormat="1" applyFont="1" applyFill="1" applyBorder="1" applyAlignment="1">
      <alignment horizontal="center" vertical="center" wrapText="1"/>
    </xf>
    <xf numFmtId="166" fontId="4" fillId="0" borderId="6" xfId="0" applyNumberFormat="1" applyFont="1" applyFill="1" applyBorder="1" applyAlignment="1">
      <alignment horizontal="center" vertical="center" wrapText="1"/>
    </xf>
    <xf numFmtId="166" fontId="4" fillId="0" borderId="2" xfId="0" applyNumberFormat="1" applyFont="1" applyFill="1" applyBorder="1" applyAlignment="1">
      <alignment horizontal="center" vertical="center" wrapText="1"/>
    </xf>
    <xf numFmtId="0" fontId="17" fillId="0" borderId="7" xfId="0" applyFont="1" applyFill="1" applyBorder="1" applyAlignment="1">
      <alignment horizontal="center" vertical="center" wrapText="1"/>
    </xf>
    <xf numFmtId="166" fontId="4" fillId="0" borderId="5" xfId="0" applyNumberFormat="1" applyFont="1" applyFill="1" applyBorder="1" applyAlignment="1">
      <alignment horizontal="center" vertical="center" wrapText="1"/>
    </xf>
    <xf numFmtId="166" fontId="4" fillId="0" borderId="24" xfId="0" applyNumberFormat="1" applyFont="1" applyFill="1" applyBorder="1" applyAlignment="1">
      <alignment horizontal="left" vertical="center" wrapText="1"/>
    </xf>
    <xf numFmtId="166" fontId="17" fillId="0" borderId="28" xfId="0" applyNumberFormat="1" applyFont="1" applyFill="1" applyBorder="1" applyAlignment="1">
      <alignment horizontal="left" vertical="center" wrapText="1"/>
    </xf>
    <xf numFmtId="166" fontId="17" fillId="0" borderId="23" xfId="0" applyNumberFormat="1" applyFont="1" applyFill="1" applyBorder="1" applyAlignment="1">
      <alignment horizontal="left" vertical="center" wrapText="1"/>
    </xf>
    <xf numFmtId="166" fontId="4" fillId="0" borderId="6" xfId="0" applyNumberFormat="1" applyFont="1" applyFill="1" applyBorder="1" applyAlignment="1">
      <alignment horizontal="left" vertical="center" wrapText="1"/>
    </xf>
    <xf numFmtId="166" fontId="4" fillId="0" borderId="2" xfId="0" applyNumberFormat="1" applyFont="1" applyFill="1" applyBorder="1" applyAlignment="1">
      <alignment horizontal="left" vertical="center" wrapText="1"/>
    </xf>
    <xf numFmtId="166" fontId="4" fillId="0" borderId="7" xfId="0" applyNumberFormat="1" applyFont="1" applyFill="1" applyBorder="1" applyAlignment="1">
      <alignment horizontal="left" vertical="center" wrapText="1"/>
    </xf>
    <xf numFmtId="166" fontId="17" fillId="0" borderId="7" xfId="0" applyNumberFormat="1" applyFont="1" applyFill="1" applyBorder="1" applyAlignment="1">
      <alignment horizontal="center" vertical="center" wrapText="1"/>
    </xf>
    <xf numFmtId="0" fontId="4" fillId="0" borderId="0" xfId="0" applyFont="1" applyFill="1" applyAlignment="1">
      <alignment horizontal="right" vertical="center" wrapText="1"/>
    </xf>
    <xf numFmtId="0" fontId="1" fillId="2" borderId="1" xfId="0" applyFont="1" applyFill="1" applyBorder="1" applyAlignment="1">
      <alignment vertical="center" wrapText="1"/>
    </xf>
    <xf numFmtId="3" fontId="1" fillId="2" borderId="1" xfId="0" applyNumberFormat="1" applyFont="1" applyFill="1" applyBorder="1" applyAlignment="1">
      <alignment horizontal="center" vertical="center" wrapText="1"/>
    </xf>
    <xf numFmtId="0" fontId="1" fillId="2" borderId="6"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7" xfId="0" applyFont="1" applyFill="1" applyBorder="1" applyAlignment="1">
      <alignment horizontal="left" vertical="center" wrapText="1"/>
    </xf>
    <xf numFmtId="0" fontId="2" fillId="2" borderId="0" xfId="0" applyFont="1" applyFill="1" applyAlignment="1">
      <alignment horizontal="center" wrapText="1"/>
    </xf>
    <xf numFmtId="0" fontId="6" fillId="2" borderId="1" xfId="0" applyFont="1" applyFill="1" applyBorder="1" applyAlignment="1">
      <alignment vertical="center" wrapText="1"/>
    </xf>
    <xf numFmtId="0" fontId="6" fillId="2" borderId="6"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7" xfId="0" applyFont="1" applyFill="1" applyBorder="1" applyAlignment="1">
      <alignment horizontal="left" vertical="center" wrapText="1"/>
    </xf>
    <xf numFmtId="0" fontId="0" fillId="2" borderId="2" xfId="0" applyFill="1" applyBorder="1" applyAlignment="1">
      <alignment horizontal="left" vertical="center" wrapText="1"/>
    </xf>
    <xf numFmtId="0" fontId="0" fillId="2" borderId="7" xfId="0"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9" fillId="0" borderId="0" xfId="0" applyFont="1" applyAlignment="1">
      <alignment horizontal="center" vertical="center" wrapText="1"/>
    </xf>
    <xf numFmtId="0" fontId="13" fillId="0" borderId="17" xfId="1" applyBorder="1" applyAlignment="1">
      <alignment vertical="center" wrapText="1"/>
    </xf>
    <xf numFmtId="0" fontId="13" fillId="0" borderId="11" xfId="1" applyBorder="1" applyAlignment="1">
      <alignment vertical="center" wrapText="1"/>
    </xf>
    <xf numFmtId="0" fontId="4" fillId="0" borderId="0" xfId="0" applyFont="1" applyFill="1" applyBorder="1" applyAlignment="1">
      <alignment horizontal="right"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7" fillId="0" borderId="3" xfId="0" applyNumberFormat="1" applyFont="1" applyFill="1" applyBorder="1" applyAlignment="1">
      <alignment horizontal="center" vertical="center" wrapText="1"/>
    </xf>
    <xf numFmtId="0" fontId="17" fillId="0" borderId="5" xfId="0" applyNumberFormat="1" applyFont="1" applyFill="1" applyBorder="1" applyAlignment="1">
      <alignment horizontal="center" vertical="center" wrapText="1"/>
    </xf>
    <xf numFmtId="0" fontId="17" fillId="0" borderId="4" xfId="0" applyNumberFormat="1" applyFont="1" applyFill="1" applyBorder="1" applyAlignment="1">
      <alignment horizontal="center" vertical="center" wrapText="1"/>
    </xf>
    <xf numFmtId="0" fontId="4" fillId="0" borderId="3"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3" borderId="1" xfId="0"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0" fontId="4" fillId="3" borderId="3" xfId="0" applyFont="1" applyFill="1" applyBorder="1" applyAlignment="1">
      <alignment horizontal="center" vertical="top" wrapText="1"/>
    </xf>
    <xf numFmtId="0" fontId="4" fillId="3" borderId="5" xfId="0" applyFont="1" applyFill="1" applyBorder="1" applyAlignment="1">
      <alignment horizontal="center" vertical="top" wrapText="1"/>
    </xf>
    <xf numFmtId="0" fontId="4" fillId="3" borderId="4" xfId="0" applyFont="1" applyFill="1" applyBorder="1" applyAlignment="1">
      <alignment horizontal="center" vertical="top" wrapText="1"/>
    </xf>
    <xf numFmtId="166" fontId="4" fillId="0" borderId="1"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0" fontId="16" fillId="0" borderId="0" xfId="0" applyFont="1" applyFill="1" applyAlignment="1">
      <alignment horizontal="center" vertical="center" wrapText="1"/>
    </xf>
    <xf numFmtId="0" fontId="17" fillId="3" borderId="3"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4" xfId="0" applyFont="1" applyFill="1" applyBorder="1" applyAlignment="1">
      <alignment horizontal="center" vertical="center" wrapText="1"/>
    </xf>
    <xf numFmtId="49" fontId="4" fillId="3" borderId="3"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17" fillId="0" borderId="23"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0" fillId="0" borderId="5" xfId="0" applyFill="1" applyBorder="1" applyAlignment="1">
      <alignment vertical="center" wrapText="1"/>
    </xf>
    <xf numFmtId="0" fontId="0" fillId="0" borderId="4" xfId="0" applyFill="1" applyBorder="1" applyAlignment="1">
      <alignment vertical="center" wrapText="1"/>
    </xf>
    <xf numFmtId="0" fontId="1" fillId="0" borderId="6"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7" xfId="0" applyFont="1" applyFill="1" applyBorder="1" applyAlignment="1">
      <alignment horizontal="left" vertical="center" wrapText="1"/>
    </xf>
    <xf numFmtId="0" fontId="9" fillId="0" borderId="0" xfId="0" applyFont="1" applyFill="1" applyAlignment="1">
      <alignment horizontal="center" wrapText="1"/>
    </xf>
    <xf numFmtId="0" fontId="10" fillId="0" borderId="0" xfId="0" applyFont="1" applyAlignment="1">
      <alignment horizontal="center" vertical="center" wrapText="1"/>
    </xf>
    <xf numFmtId="0" fontId="4" fillId="0" borderId="0"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7" xfId="0" applyFont="1" applyBorder="1" applyAlignment="1">
      <alignment vertical="center" wrapText="1"/>
    </xf>
    <xf numFmtId="0" fontId="4" fillId="0" borderId="12" xfId="0" applyFont="1" applyBorder="1" applyAlignment="1">
      <alignment vertical="center" wrapText="1"/>
    </xf>
    <xf numFmtId="0" fontId="4" fillId="0" borderId="19" xfId="0" applyFont="1" applyBorder="1" applyAlignment="1">
      <alignment vertical="center" wrapText="1"/>
    </xf>
    <xf numFmtId="0" fontId="4" fillId="0" borderId="1" xfId="0" applyFont="1" applyBorder="1" applyAlignment="1">
      <alignment horizontal="center" vertical="center" wrapText="1"/>
    </xf>
    <xf numFmtId="0" fontId="4" fillId="0" borderId="16" xfId="0" applyFont="1" applyBorder="1" applyAlignment="1">
      <alignment vertical="center" wrapText="1"/>
    </xf>
    <xf numFmtId="0" fontId="4" fillId="0" borderId="11" xfId="0" applyFont="1" applyBorder="1" applyAlignment="1">
      <alignment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4" fillId="0" borderId="10" xfId="0" applyFont="1" applyBorder="1" applyAlignment="1">
      <alignment vertical="center" wrapText="1"/>
    </xf>
    <xf numFmtId="0" fontId="4" fillId="0" borderId="9" xfId="0" applyFont="1" applyBorder="1" applyAlignment="1">
      <alignment vertical="center" wrapText="1"/>
    </xf>
    <xf numFmtId="166" fontId="17" fillId="0" borderId="3" xfId="0" applyNumberFormat="1" applyFont="1" applyFill="1" applyBorder="1" applyAlignment="1">
      <alignment horizontal="center" vertical="center" wrapText="1"/>
    </xf>
    <xf numFmtId="166" fontId="17" fillId="0" borderId="5" xfId="0" applyNumberFormat="1" applyFont="1" applyFill="1" applyBorder="1" applyAlignment="1">
      <alignment horizontal="center" vertical="center" wrapText="1"/>
    </xf>
    <xf numFmtId="166" fontId="17" fillId="0" borderId="4" xfId="0" applyNumberFormat="1" applyFont="1" applyFill="1" applyBorder="1" applyAlignment="1">
      <alignment horizontal="center" vertical="center" wrapText="1"/>
    </xf>
    <xf numFmtId="166" fontId="4" fillId="0" borderId="7" xfId="0" applyNumberFormat="1" applyFont="1" applyFill="1" applyBorder="1" applyAlignment="1">
      <alignment horizontal="center" vertical="center" wrapText="1"/>
    </xf>
    <xf numFmtId="166" fontId="5" fillId="0" borderId="3" xfId="0" applyNumberFormat="1" applyFont="1" applyFill="1" applyBorder="1" applyAlignment="1">
      <alignment horizontal="center" vertical="center" wrapText="1"/>
    </xf>
    <xf numFmtId="166" fontId="5" fillId="0" borderId="5" xfId="0" applyNumberFormat="1" applyFont="1" applyFill="1" applyBorder="1" applyAlignment="1">
      <alignment horizontal="center" vertical="center" wrapText="1"/>
    </xf>
    <xf numFmtId="166" fontId="5" fillId="0" borderId="4" xfId="0" applyNumberFormat="1" applyFont="1" applyFill="1" applyBorder="1" applyAlignment="1">
      <alignment horizontal="center" vertical="center" wrapText="1"/>
    </xf>
    <xf numFmtId="166" fontId="4" fillId="0" borderId="3" xfId="0" applyNumberFormat="1" applyFont="1" applyFill="1" applyBorder="1" applyAlignment="1">
      <alignment horizontal="center" vertical="top" wrapText="1"/>
    </xf>
    <xf numFmtId="166" fontId="4" fillId="0" borderId="5" xfId="0" applyNumberFormat="1" applyFont="1" applyFill="1" applyBorder="1" applyAlignment="1">
      <alignment horizontal="center" vertical="top" wrapText="1"/>
    </xf>
    <xf numFmtId="166" fontId="4" fillId="0" borderId="4" xfId="0" applyNumberFormat="1" applyFont="1" applyFill="1" applyBorder="1" applyAlignment="1">
      <alignment horizontal="center" vertical="top" wrapText="1"/>
    </xf>
    <xf numFmtId="166" fontId="4" fillId="0" borderId="3" xfId="0" applyNumberFormat="1" applyFont="1" applyFill="1" applyBorder="1" applyAlignment="1">
      <alignment horizontal="center" wrapText="1"/>
    </xf>
    <xf numFmtId="166" fontId="4" fillId="0" borderId="5" xfId="0" applyNumberFormat="1" applyFont="1" applyFill="1" applyBorder="1" applyAlignment="1">
      <alignment horizontal="center" wrapText="1"/>
    </xf>
    <xf numFmtId="166" fontId="4" fillId="0" borderId="4" xfId="0" applyNumberFormat="1" applyFont="1" applyFill="1" applyBorder="1" applyAlignment="1">
      <alignment horizontal="center" wrapText="1"/>
    </xf>
    <xf numFmtId="0" fontId="10" fillId="0" borderId="0" xfId="0" applyFont="1" applyFill="1" applyAlignment="1">
      <alignment horizontal="center" vertical="center" wrapText="1"/>
    </xf>
    <xf numFmtId="0" fontId="1" fillId="0" borderId="3" xfId="0" applyFont="1" applyFill="1" applyBorder="1" applyAlignment="1">
      <alignment horizontal="left" vertical="center" wrapText="1"/>
    </xf>
    <xf numFmtId="0" fontId="1" fillId="0" borderId="5" xfId="0" applyFont="1" applyFill="1" applyBorder="1" applyAlignment="1">
      <alignment horizontal="left" vertical="center" wrapText="1"/>
    </xf>
    <xf numFmtId="0" fontId="0" fillId="0" borderId="5" xfId="0" applyFill="1" applyBorder="1" applyAlignment="1">
      <alignment horizontal="left" vertical="center" wrapText="1"/>
    </xf>
    <xf numFmtId="0" fontId="0" fillId="0" borderId="4" xfId="0" applyFill="1" applyBorder="1" applyAlignment="1">
      <alignment horizontal="left" vertical="center" wrapText="1"/>
    </xf>
    <xf numFmtId="0" fontId="1" fillId="0" borderId="6" xfId="0" applyFont="1" applyFill="1" applyBorder="1" applyAlignment="1">
      <alignment vertical="center" wrapText="1"/>
    </xf>
    <xf numFmtId="0" fontId="0" fillId="0" borderId="2" xfId="0" applyFill="1" applyBorder="1" applyAlignment="1">
      <alignment vertical="center" wrapText="1"/>
    </xf>
    <xf numFmtId="0" fontId="0" fillId="0" borderId="7" xfId="0" applyFill="1" applyBorder="1" applyAlignment="1">
      <alignment vertical="center" wrapText="1"/>
    </xf>
    <xf numFmtId="0" fontId="9" fillId="0" borderId="0" xfId="0" applyFont="1" applyFill="1" applyAlignment="1">
      <alignment horizontal="center" vertical="center" wrapText="1"/>
    </xf>
    <xf numFmtId="0" fontId="1" fillId="0" borderId="6" xfId="0" applyFont="1" applyFill="1" applyBorder="1" applyAlignment="1">
      <alignment horizontal="left" wrapText="1"/>
    </xf>
    <xf numFmtId="0" fontId="1" fillId="0" borderId="2" xfId="0" applyFont="1" applyFill="1" applyBorder="1" applyAlignment="1">
      <alignment horizontal="left" wrapText="1"/>
    </xf>
    <xf numFmtId="0" fontId="1" fillId="0" borderId="7" xfId="0" applyFont="1" applyFill="1" applyBorder="1" applyAlignment="1">
      <alignment horizontal="left" wrapText="1"/>
    </xf>
    <xf numFmtId="0" fontId="1" fillId="0" borderId="4"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vertical="center" wrapText="1"/>
    </xf>
    <xf numFmtId="0" fontId="1" fillId="0" borderId="7" xfId="0" applyFont="1" applyFill="1" applyBorder="1" applyAlignment="1">
      <alignment vertical="center" wrapText="1"/>
    </xf>
    <xf numFmtId="0" fontId="9" fillId="2" borderId="0" xfId="0" applyFont="1" applyFill="1" applyAlignment="1">
      <alignment horizontal="center" vertical="center" wrapText="1"/>
    </xf>
    <xf numFmtId="0" fontId="1" fillId="2" borderId="16" xfId="0" applyFont="1" applyFill="1" applyBorder="1" applyAlignment="1">
      <alignment vertical="center" wrapText="1"/>
    </xf>
    <xf numFmtId="0" fontId="1" fillId="2" borderId="10" xfId="0" applyFont="1" applyFill="1" applyBorder="1" applyAlignment="1">
      <alignment vertical="center" wrapText="1"/>
    </xf>
    <xf numFmtId="0" fontId="1" fillId="2" borderId="9" xfId="0" applyFont="1" applyFill="1" applyBorder="1" applyAlignment="1">
      <alignment vertical="center" wrapText="1"/>
    </xf>
    <xf numFmtId="0" fontId="11" fillId="2" borderId="17"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7" xfId="0" applyFont="1" applyFill="1" applyBorder="1" applyAlignment="1">
      <alignment vertical="center" wrapText="1"/>
    </xf>
    <xf numFmtId="0" fontId="11" fillId="2" borderId="12" xfId="0" applyFont="1" applyFill="1" applyBorder="1" applyAlignment="1">
      <alignment vertical="center" wrapText="1"/>
    </xf>
    <xf numFmtId="0" fontId="1" fillId="2" borderId="17"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7" xfId="0" applyFont="1" applyFill="1" applyBorder="1" applyAlignment="1">
      <alignment vertical="center" wrapText="1"/>
    </xf>
    <xf numFmtId="0" fontId="1" fillId="2" borderId="12" xfId="0" applyFont="1" applyFill="1" applyBorder="1" applyAlignment="1">
      <alignment vertical="center" wrapText="1"/>
    </xf>
    <xf numFmtId="0" fontId="1" fillId="2" borderId="11" xfId="0" applyFont="1" applyFill="1" applyBorder="1" applyAlignment="1">
      <alignment vertical="center" wrapText="1"/>
    </xf>
    <xf numFmtId="0" fontId="1" fillId="2" borderId="18" xfId="0" applyFont="1" applyFill="1" applyBorder="1" applyAlignment="1">
      <alignment vertical="center" wrapText="1"/>
    </xf>
    <xf numFmtId="0" fontId="1" fillId="2" borderId="19" xfId="0" applyFont="1" applyFill="1" applyBorder="1" applyAlignment="1">
      <alignment vertical="center" wrapText="1"/>
    </xf>
    <xf numFmtId="0" fontId="1" fillId="2" borderId="20" xfId="0" applyFont="1" applyFill="1" applyBorder="1" applyAlignment="1">
      <alignment vertical="center" wrapText="1"/>
    </xf>
    <xf numFmtId="0" fontId="1" fillId="2" borderId="21" xfId="0" applyFont="1" applyFill="1" applyBorder="1" applyAlignment="1">
      <alignment vertical="center" wrapText="1"/>
    </xf>
    <xf numFmtId="0" fontId="1" fillId="2" borderId="15" xfId="0" applyFont="1" applyFill="1" applyBorder="1" applyAlignment="1">
      <alignment vertical="center" wrapText="1"/>
    </xf>
    <xf numFmtId="0" fontId="1" fillId="2" borderId="13" xfId="0" applyFont="1" applyFill="1" applyBorder="1" applyAlignment="1">
      <alignment vertical="center" wrapText="1"/>
    </xf>
    <xf numFmtId="0" fontId="0" fillId="2" borderId="6" xfId="0" applyFill="1" applyBorder="1" applyAlignment="1"/>
    <xf numFmtId="0" fontId="0" fillId="2" borderId="2" xfId="0" applyFill="1" applyBorder="1" applyAlignment="1"/>
    <xf numFmtId="0" fontId="0" fillId="2" borderId="7" xfId="0" applyFill="1" applyBorder="1" applyAlignment="1"/>
    <xf numFmtId="0" fontId="11" fillId="2" borderId="11" xfId="0" applyFont="1" applyFill="1" applyBorder="1" applyAlignment="1">
      <alignment horizontal="center" vertical="center" wrapText="1"/>
    </xf>
    <xf numFmtId="0" fontId="23" fillId="2" borderId="17" xfId="0" applyFont="1" applyFill="1" applyBorder="1" applyAlignment="1">
      <alignment vertical="center" wrapText="1"/>
    </xf>
    <xf numFmtId="0" fontId="23" fillId="2" borderId="12" xfId="0" applyFont="1" applyFill="1" applyBorder="1" applyAlignment="1">
      <alignment vertical="center" wrapText="1"/>
    </xf>
    <xf numFmtId="0" fontId="23" fillId="2" borderId="11" xfId="0" applyFont="1" applyFill="1" applyBorder="1" applyAlignment="1">
      <alignment vertical="center" wrapText="1"/>
    </xf>
    <xf numFmtId="0" fontId="11" fillId="2" borderId="11" xfId="0" applyFont="1" applyFill="1" applyBorder="1" applyAlignment="1">
      <alignment vertical="center" wrapText="1"/>
    </xf>
    <xf numFmtId="0" fontId="4" fillId="0" borderId="17" xfId="0" applyFont="1" applyFill="1" applyBorder="1" applyAlignment="1">
      <alignment vertical="center" wrapText="1"/>
    </xf>
    <xf numFmtId="0" fontId="4" fillId="0" borderId="12" xfId="0" applyFont="1" applyFill="1" applyBorder="1" applyAlignment="1">
      <alignment vertical="center" wrapText="1"/>
    </xf>
    <xf numFmtId="0" fontId="4" fillId="0" borderId="11" xfId="0" applyFont="1" applyFill="1" applyBorder="1" applyAlignment="1">
      <alignment vertical="center" wrapText="1"/>
    </xf>
    <xf numFmtId="0" fontId="17" fillId="0" borderId="5" xfId="0" applyFont="1" applyFill="1" applyBorder="1" applyAlignment="1">
      <alignment horizontal="center" vertical="top" wrapText="1"/>
    </xf>
    <xf numFmtId="0" fontId="17" fillId="0" borderId="4" xfId="0" applyFont="1" applyFill="1" applyBorder="1" applyAlignment="1">
      <alignment horizontal="center" vertical="top" wrapText="1"/>
    </xf>
    <xf numFmtId="0" fontId="29" fillId="0" borderId="3" xfId="0" applyFont="1" applyFill="1" applyBorder="1" applyAlignment="1">
      <alignment horizontal="center" vertical="top" wrapText="1"/>
    </xf>
    <xf numFmtId="0" fontId="30" fillId="0" borderId="5" xfId="0" applyFont="1" applyFill="1" applyBorder="1" applyAlignment="1">
      <alignment horizontal="center" vertical="top" wrapText="1"/>
    </xf>
    <xf numFmtId="0" fontId="30" fillId="0" borderId="4" xfId="0" applyFont="1" applyFill="1" applyBorder="1" applyAlignment="1">
      <alignment horizontal="center" vertical="top" wrapText="1"/>
    </xf>
    <xf numFmtId="49" fontId="10" fillId="0" borderId="0" xfId="0" applyNumberFormat="1" applyFont="1" applyFill="1" applyAlignment="1">
      <alignment horizontal="center" vertical="center" wrapText="1"/>
    </xf>
    <xf numFmtId="49" fontId="4" fillId="0" borderId="6" xfId="0" applyNumberFormat="1" applyFont="1" applyFill="1" applyBorder="1" applyAlignment="1">
      <alignment horizontal="center" vertical="center" wrapText="1"/>
    </xf>
    <xf numFmtId="0" fontId="17"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0" fontId="1" fillId="0" borderId="1" xfId="0" applyFont="1" applyBorder="1" applyAlignment="1">
      <alignment vertical="center" wrapText="1"/>
    </xf>
    <xf numFmtId="0" fontId="1" fillId="0" borderId="6" xfId="0" applyFont="1" applyBorder="1" applyAlignment="1">
      <alignment horizontal="left" vertical="center" wrapText="1"/>
    </xf>
    <xf numFmtId="0" fontId="1" fillId="0" borderId="2" xfId="0" applyFont="1" applyBorder="1" applyAlignment="1">
      <alignment horizontal="left" vertical="center" wrapText="1"/>
    </xf>
    <xf numFmtId="0" fontId="1" fillId="0" borderId="7" xfId="0" applyFont="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5" fillId="0" borderId="1" xfId="0" applyFont="1" applyFill="1" applyBorder="1" applyAlignment="1">
      <alignment horizontal="left" vertical="center" wrapText="1"/>
    </xf>
    <xf numFmtId="49" fontId="10" fillId="0" borderId="0" xfId="0" applyNumberFormat="1" applyFont="1" applyFill="1" applyAlignment="1">
      <alignment wrapText="1"/>
    </xf>
    <xf numFmtId="0" fontId="16" fillId="0" borderId="0" xfId="0" applyFont="1" applyFill="1" applyAlignment="1">
      <alignment wrapText="1"/>
    </xf>
  </cellXfs>
  <cellStyles count="3">
    <cellStyle name="Гиперссылка" xfId="1" builtinId="8"/>
    <cellStyle name="Обычный" xfId="0" builtinId="0"/>
    <cellStyle name="Финансовый" xfId="2"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oneCellAnchor>
    <xdr:from>
      <xdr:col>10</xdr:col>
      <xdr:colOff>561975</xdr:colOff>
      <xdr:row>9</xdr:row>
      <xdr:rowOff>76200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657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twoCellAnchor>
    <xdr:from>
      <xdr:col>7</xdr:col>
      <xdr:colOff>323850</xdr:colOff>
      <xdr:row>1</xdr:row>
      <xdr:rowOff>57150</xdr:rowOff>
    </xdr:from>
    <xdr:to>
      <xdr:col>11</xdr:col>
      <xdr:colOff>676275</xdr:colOff>
      <xdr:row>5</xdr:row>
      <xdr:rowOff>47625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6334125" y="57150"/>
          <a:ext cx="3248025"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15000"/>
            </a:lnSpc>
            <a:spcAft>
              <a:spcPts val="0"/>
            </a:spcAft>
          </a:pPr>
          <a:r>
            <a:rPr lang="ru-RU" sz="1100">
              <a:effectLst/>
              <a:latin typeface="Times New Roman"/>
              <a:ea typeface="Times New Roman"/>
              <a:cs typeface="Times New Roman"/>
            </a:rPr>
            <a:t>Приложение</a:t>
          </a:r>
          <a:r>
            <a:rPr lang="ru-RU" sz="1100" baseline="0">
              <a:effectLst/>
              <a:latin typeface="+mn-lt"/>
              <a:ea typeface="Times New Roman"/>
              <a:cs typeface="Times New Roman"/>
            </a:rPr>
            <a:t> </a:t>
          </a:r>
          <a:r>
            <a:rPr lang="ru-RU" sz="1100">
              <a:effectLst/>
              <a:latin typeface="Times New Roman"/>
              <a:ea typeface="Times New Roman"/>
              <a:cs typeface="Times New Roman"/>
            </a:rPr>
            <a:t>к постановлению</a:t>
          </a:r>
          <a:endParaRPr lang="ru-RU" sz="1100">
            <a:effectLst/>
            <a:latin typeface="+mn-lt"/>
            <a:ea typeface="Times New Roman"/>
            <a:cs typeface="Times New Roman"/>
          </a:endParaRPr>
        </a:p>
        <a:p>
          <a:pPr algn="ctr">
            <a:lnSpc>
              <a:spcPct val="115000"/>
            </a:lnSpc>
            <a:spcAft>
              <a:spcPts val="0"/>
            </a:spcAft>
          </a:pPr>
          <a:r>
            <a:rPr lang="ru-RU" sz="1100">
              <a:effectLst/>
              <a:latin typeface="Times New Roman"/>
              <a:ea typeface="Times New Roman"/>
              <a:cs typeface="Times New Roman"/>
            </a:rPr>
            <a:t>Администрации Томского района</a:t>
          </a:r>
          <a:endParaRPr lang="ru-RU" sz="1100">
            <a:effectLst/>
            <a:latin typeface="+mn-lt"/>
            <a:ea typeface="Times New Roman"/>
            <a:cs typeface="Times New Roman"/>
          </a:endParaRPr>
        </a:p>
        <a:p>
          <a:r>
            <a:rPr lang="ru-RU" sz="1100">
              <a:effectLst/>
              <a:latin typeface="Times New Roman"/>
              <a:ea typeface="Times New Roman"/>
            </a:rPr>
            <a:t>от __________ № _____</a:t>
          </a:r>
          <a:endParaRPr lang="ru-RU" sz="1100"/>
        </a:p>
      </xdr:txBody>
    </xdr:sp>
    <xdr:clientData/>
  </xdr:twoCellAnchor>
  <xdr:oneCellAnchor>
    <xdr:from>
      <xdr:col>10</xdr:col>
      <xdr:colOff>561975</xdr:colOff>
      <xdr:row>9</xdr:row>
      <xdr:rowOff>76200</xdr:rowOff>
    </xdr:from>
    <xdr:ext cx="184731" cy="264560"/>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8715375" y="18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twoCellAnchor>
    <xdr:from>
      <xdr:col>7</xdr:col>
      <xdr:colOff>9524</xdr:colOff>
      <xdr:row>1</xdr:row>
      <xdr:rowOff>28575</xdr:rowOff>
    </xdr:from>
    <xdr:to>
      <xdr:col>12</xdr:col>
      <xdr:colOff>9524</xdr:colOff>
      <xdr:row>5</xdr:row>
      <xdr:rowOff>66675</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6019799" y="219075"/>
          <a:ext cx="4410075"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lnSpc>
              <a:spcPct val="115000"/>
            </a:lnSpc>
            <a:spcAft>
              <a:spcPts val="0"/>
            </a:spcAft>
          </a:pPr>
          <a:r>
            <a:rPr lang="ru-RU" sz="1100">
              <a:effectLst/>
              <a:latin typeface="Times New Roman"/>
              <a:ea typeface="Times New Roman"/>
              <a:cs typeface="Times New Roman"/>
            </a:rPr>
            <a:t>Приложение</a:t>
          </a:r>
          <a:r>
            <a:rPr lang="ru-RU" sz="1100" baseline="0">
              <a:effectLst/>
              <a:latin typeface="+mn-lt"/>
              <a:ea typeface="Times New Roman"/>
              <a:cs typeface="Times New Roman"/>
            </a:rPr>
            <a:t> </a:t>
          </a:r>
          <a:r>
            <a:rPr lang="ru-RU" sz="1100">
              <a:effectLst/>
              <a:latin typeface="Times New Roman"/>
              <a:ea typeface="Times New Roman"/>
              <a:cs typeface="Times New Roman"/>
            </a:rPr>
            <a:t>к постановлению</a:t>
          </a:r>
          <a:endParaRPr lang="ru-RU" sz="1100">
            <a:effectLst/>
            <a:latin typeface="+mn-lt"/>
            <a:ea typeface="Times New Roman"/>
            <a:cs typeface="Times New Roman"/>
          </a:endParaRPr>
        </a:p>
        <a:p>
          <a:pPr algn="r">
            <a:lnSpc>
              <a:spcPct val="115000"/>
            </a:lnSpc>
            <a:spcAft>
              <a:spcPts val="0"/>
            </a:spcAft>
          </a:pPr>
          <a:r>
            <a:rPr lang="ru-RU" sz="1100">
              <a:effectLst/>
              <a:latin typeface="Times New Roman"/>
              <a:ea typeface="Times New Roman"/>
              <a:cs typeface="Times New Roman"/>
            </a:rPr>
            <a:t>Администрации Томского района</a:t>
          </a:r>
          <a:endParaRPr lang="ru-RU" sz="1100">
            <a:effectLst/>
            <a:latin typeface="+mn-lt"/>
            <a:ea typeface="Times New Roman"/>
            <a:cs typeface="Times New Roman"/>
          </a:endParaRPr>
        </a:p>
        <a:p>
          <a:pPr algn="r"/>
          <a:r>
            <a:rPr lang="ru-RU" sz="1100">
              <a:effectLst/>
              <a:latin typeface="Times New Roman"/>
              <a:ea typeface="Times New Roman"/>
            </a:rPr>
            <a:t>                                            от 26.02.2021 № 68</a:t>
          </a:r>
          <a:endParaRPr lang="ru-RU"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76200</xdr:rowOff>
    </xdr:from>
    <xdr:to>
      <xdr:col>8</xdr:col>
      <xdr:colOff>695325</xdr:colOff>
      <xdr:row>121</xdr:row>
      <xdr:rowOff>57149</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200025"/>
          <a:ext cx="10448925" cy="228409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Aft>
              <a:spcPts val="0"/>
            </a:spcAft>
          </a:pPr>
          <a:r>
            <a:rPr lang="ru-RU" sz="1100">
              <a:effectLst/>
              <a:latin typeface="Times New Roman"/>
              <a:ea typeface="Times New Roman"/>
            </a:rPr>
            <a:t>1. ХАРАКТЕРИСТИКА ТЕКУЩЕГО СОСТОЯНИЯ</a:t>
          </a:r>
          <a:endParaRPr lang="ru-RU" sz="1050">
            <a:effectLst/>
            <a:latin typeface="Arial"/>
            <a:ea typeface="Times New Roman"/>
          </a:endParaRPr>
        </a:p>
        <a:p>
          <a:pPr algn="ctr">
            <a:spcAft>
              <a:spcPts val="0"/>
            </a:spcAft>
          </a:pPr>
          <a:r>
            <a:rPr lang="ru-RU" sz="1100">
              <a:effectLst/>
              <a:latin typeface="Times New Roman"/>
              <a:ea typeface="Times New Roman"/>
            </a:rPr>
            <a:t>СФЕРЫ РЕАЛИЗАЦИИ МУНИЦИПАЛЬНОЙ ПРОГРАММЫ</a:t>
          </a:r>
          <a:endParaRPr lang="ru-RU" sz="1050">
            <a:effectLst/>
            <a:latin typeface="Arial"/>
            <a:ea typeface="Times New Roman"/>
          </a:endParaRPr>
        </a:p>
        <a:p>
          <a:pPr indent="342900" algn="just">
            <a:spcAft>
              <a:spcPts val="0"/>
            </a:spcAft>
          </a:pPr>
          <a:r>
            <a:rPr lang="ru-RU" sz="1100">
              <a:effectLst/>
              <a:latin typeface="Times New Roman"/>
              <a:ea typeface="Times New Roman"/>
            </a:rPr>
            <a:t>Приоритеты государственной политики развития социальной сферы установлены стратегическими документами и нормативными правовыми актами Российской Федерации, Томской области и Томского района, одним из механизмов достижения целей и задач которых призвана стать муниципальная программа "Социальное развитие Томского района на 2016 - 20</a:t>
          </a:r>
          <a:r>
            <a:rPr lang="ru-RU" sz="1100">
              <a:solidFill>
                <a:srgbClr val="FF0000"/>
              </a:solidFill>
              <a:effectLst/>
              <a:latin typeface="Times New Roman"/>
              <a:ea typeface="Times New Roman"/>
            </a:rPr>
            <a:t>20 </a:t>
          </a:r>
          <a:r>
            <a:rPr lang="ru-RU" sz="1100">
              <a:effectLst/>
              <a:latin typeface="Times New Roman"/>
              <a:ea typeface="Times New Roman"/>
            </a:rPr>
            <a:t>годы" (далее - муниципальная программа).</a:t>
          </a:r>
          <a:endParaRPr lang="ru-RU" sz="1050">
            <a:effectLst/>
            <a:latin typeface="Arial"/>
            <a:ea typeface="Times New Roman"/>
          </a:endParaRPr>
        </a:p>
        <a:p>
          <a:pPr indent="342900" algn="just">
            <a:spcAft>
              <a:spcPts val="0"/>
            </a:spcAft>
          </a:pPr>
          <a:r>
            <a:rPr lang="ru-RU" sz="1100">
              <a:effectLst/>
              <a:latin typeface="Times New Roman"/>
              <a:ea typeface="Times New Roman"/>
            </a:rPr>
            <a:t>В предыдущие годы работа по реализации приоритетных направлений государственной политики в социальной сфере на территории Томского района осуществлялась посредством программных мероприятий муниципальной </a:t>
          </a:r>
          <a:r>
            <a:rPr lang="ru-RU" sz="1100" u="none" strike="noStrike">
              <a:solidFill>
                <a:srgbClr val="0000FF"/>
              </a:solidFill>
              <a:effectLst/>
              <a:latin typeface="Times New Roman"/>
              <a:ea typeface="Times New Roman"/>
              <a:hlinkClick xmlns:r="http://schemas.openxmlformats.org/officeDocument/2006/relationships" r:id=""/>
            </a:rPr>
            <a:t>программы</a:t>
          </a:r>
          <a:r>
            <a:rPr lang="ru-RU" sz="1100">
              <a:effectLst/>
              <a:latin typeface="Times New Roman"/>
              <a:ea typeface="Times New Roman"/>
            </a:rPr>
            <a:t> "Старшее поколение Томского района на 2014 - 2016 годы", утвержденной постановлением Администрации Томского района от 04.12.2013 N 408, муниципальной </a:t>
          </a:r>
          <a:r>
            <a:rPr lang="ru-RU" sz="1100" u="none" strike="noStrike">
              <a:solidFill>
                <a:srgbClr val="0000FF"/>
              </a:solidFill>
              <a:effectLst/>
              <a:latin typeface="Times New Roman"/>
              <a:ea typeface="Times New Roman"/>
              <a:hlinkClick xmlns:r="http://schemas.openxmlformats.org/officeDocument/2006/relationships" r:id=""/>
            </a:rPr>
            <a:t>программы</a:t>
          </a:r>
          <a:r>
            <a:rPr lang="ru-RU" sz="1100">
              <a:effectLst/>
              <a:latin typeface="Times New Roman"/>
              <a:ea typeface="Times New Roman"/>
            </a:rPr>
            <a:t> "Развитие внутреннего и въездного туризма на территории Томского района Томской области на 2013 - 2017 годы", утвержденной постановлением Администрации Томского района от 28.01.2013 № 15, муниципальной </a:t>
          </a:r>
          <a:r>
            <a:rPr lang="ru-RU" sz="1100" u="none" strike="noStrike">
              <a:solidFill>
                <a:srgbClr val="0000FF"/>
              </a:solidFill>
              <a:effectLst/>
              <a:latin typeface="Times New Roman"/>
              <a:ea typeface="Times New Roman"/>
              <a:hlinkClick xmlns:r="http://schemas.openxmlformats.org/officeDocument/2006/relationships" r:id=""/>
            </a:rPr>
            <a:t>программы</a:t>
          </a:r>
          <a:r>
            <a:rPr lang="ru-RU" sz="1100">
              <a:effectLst/>
              <a:latin typeface="Times New Roman"/>
              <a:ea typeface="Times New Roman"/>
            </a:rPr>
            <a:t> "Профилактика правонарушений на территории Томского района на 2013 - 2015 годы", утвержденной постановлением Администрации Томского района от 13.05.2013 № 129, а также ведомственных целевых программ. По итогам реализации в 2013 - 2014 годах мероприятий вышеназванных программ в сравнении с 2012 годом были достигнуты следующие результаты:</a:t>
          </a:r>
          <a:endParaRPr lang="ru-RU" sz="1050">
            <a:effectLst/>
            <a:latin typeface="Arial"/>
            <a:ea typeface="Times New Roman"/>
          </a:endParaRPr>
        </a:p>
        <a:p>
          <a:pPr indent="342900" algn="just">
            <a:spcAft>
              <a:spcPts val="0"/>
            </a:spcAft>
          </a:pPr>
          <a:r>
            <a:rPr lang="ru-RU" sz="1100">
              <a:effectLst/>
              <a:latin typeface="Times New Roman"/>
              <a:ea typeface="Times New Roman"/>
            </a:rPr>
            <a:t>снижение на 7% количества правонарушений, посягающих на общественный порядок и общественную безопасность;</a:t>
          </a:r>
          <a:endParaRPr lang="ru-RU" sz="1050">
            <a:effectLst/>
            <a:latin typeface="Arial"/>
            <a:ea typeface="Times New Roman"/>
          </a:endParaRPr>
        </a:p>
        <a:p>
          <a:pPr indent="342900" algn="just">
            <a:spcAft>
              <a:spcPts val="0"/>
            </a:spcAft>
          </a:pPr>
          <a:r>
            <a:rPr lang="ru-RU" sz="1100">
              <a:effectLst/>
              <a:latin typeface="Times New Roman"/>
              <a:ea typeface="Times New Roman"/>
            </a:rPr>
            <a:t>снижение на 20% количества правонарушений, совершенных несовершеннолетними;</a:t>
          </a:r>
          <a:endParaRPr lang="ru-RU" sz="1050">
            <a:effectLst/>
            <a:latin typeface="Arial"/>
            <a:ea typeface="Times New Roman"/>
          </a:endParaRPr>
        </a:p>
        <a:p>
          <a:pPr indent="342900" algn="just">
            <a:spcAft>
              <a:spcPts val="0"/>
            </a:spcAft>
          </a:pPr>
          <a:r>
            <a:rPr lang="ru-RU" sz="1100">
              <a:effectLst/>
              <a:latin typeface="Times New Roman"/>
              <a:ea typeface="Times New Roman"/>
            </a:rPr>
            <a:t>снижение на 13% правонарушений, совершенных в общественных местах;</a:t>
          </a:r>
          <a:endParaRPr lang="ru-RU" sz="1050">
            <a:effectLst/>
            <a:latin typeface="Arial"/>
            <a:ea typeface="Times New Roman"/>
          </a:endParaRPr>
        </a:p>
        <a:p>
          <a:pPr indent="342900" algn="just">
            <a:spcAft>
              <a:spcPts val="0"/>
            </a:spcAft>
          </a:pPr>
          <a:r>
            <a:rPr lang="ru-RU" sz="1100">
              <a:effectLst/>
              <a:latin typeface="Times New Roman"/>
              <a:ea typeface="Times New Roman"/>
            </a:rPr>
            <a:t>снижение на 2% количества обращений в органы власти граждан старшего поколения;</a:t>
          </a:r>
          <a:endParaRPr lang="ru-RU" sz="1050">
            <a:effectLst/>
            <a:latin typeface="Arial"/>
            <a:ea typeface="Times New Roman"/>
          </a:endParaRPr>
        </a:p>
        <a:p>
          <a:pPr indent="342900" algn="just">
            <a:spcAft>
              <a:spcPts val="0"/>
            </a:spcAft>
          </a:pPr>
          <a:r>
            <a:rPr lang="ru-RU" sz="1100">
              <a:effectLst/>
              <a:latin typeface="Times New Roman"/>
              <a:ea typeface="Times New Roman"/>
            </a:rPr>
            <a:t>увеличение доли охвата граждан старшего поколения мерами по созданию условий, благоприятных для реализации культурных и интеллектуальных потребностей, на 5%;</a:t>
          </a:r>
          <a:endParaRPr lang="ru-RU" sz="1050">
            <a:effectLst/>
            <a:latin typeface="Arial"/>
            <a:ea typeface="Times New Roman"/>
          </a:endParaRPr>
        </a:p>
        <a:p>
          <a:pPr indent="342900" algn="just">
            <a:spcAft>
              <a:spcPts val="0"/>
            </a:spcAft>
          </a:pPr>
          <a:r>
            <a:rPr lang="ru-RU" sz="1100">
              <a:effectLst/>
              <a:latin typeface="Times New Roman"/>
              <a:ea typeface="Times New Roman"/>
            </a:rPr>
            <a:t>увеличение на 20% граждан старшего поколения, принявших участие в мероприятиях;</a:t>
          </a:r>
          <a:endParaRPr lang="ru-RU" sz="1050">
            <a:effectLst/>
            <a:latin typeface="Arial"/>
            <a:ea typeface="Times New Roman"/>
          </a:endParaRPr>
        </a:p>
        <a:p>
          <a:pPr indent="342900" algn="just">
            <a:spcAft>
              <a:spcPts val="0"/>
            </a:spcAft>
          </a:pPr>
          <a:r>
            <a:rPr lang="ru-RU" sz="1100">
              <a:effectLst/>
              <a:latin typeface="Times New Roman"/>
              <a:ea typeface="Times New Roman"/>
            </a:rPr>
            <a:t>увеличение количества населения, участвующего в культурной жизни Томского района, на 15%;</a:t>
          </a:r>
          <a:endParaRPr lang="ru-RU" sz="1050">
            <a:effectLst/>
            <a:latin typeface="Arial"/>
            <a:ea typeface="Times New Roman"/>
          </a:endParaRPr>
        </a:p>
        <a:p>
          <a:pPr indent="342900" algn="just">
            <a:spcAft>
              <a:spcPts val="0"/>
            </a:spcAft>
          </a:pPr>
          <a:r>
            <a:rPr lang="ru-RU" sz="1100">
              <a:effectLst/>
              <a:latin typeface="Times New Roman"/>
              <a:ea typeface="Times New Roman"/>
            </a:rPr>
            <a:t>проведена работа по улучшению условий для предоставления услуг в сфере культуры для населения: приобретен мобильный культурный центр (библиобус), частично оснащены музыкальными инструментами и производственным оборудованием детские школы искусств и учреждения культурно-досугового типа;</a:t>
          </a:r>
          <a:endParaRPr lang="ru-RU" sz="1050">
            <a:effectLst/>
            <a:latin typeface="Arial"/>
            <a:ea typeface="Times New Roman"/>
          </a:endParaRPr>
        </a:p>
        <a:p>
          <a:pPr indent="342900" algn="just">
            <a:spcAft>
              <a:spcPts val="0"/>
            </a:spcAft>
          </a:pPr>
          <a:r>
            <a:rPr lang="ru-RU" sz="1100">
              <a:effectLst/>
              <a:latin typeface="Times New Roman"/>
              <a:ea typeface="Times New Roman"/>
            </a:rPr>
            <a:t>выполнен ряд стратегических для развития туризма на территории Томского района исследовательских работ по оценке состояния сферы туризма в районе, формированию туристских кластеров с целью их включения в федеральную целевую </a:t>
          </a:r>
          <a:r>
            <a:rPr lang="ru-RU" sz="1100" u="none" strike="noStrike">
              <a:solidFill>
                <a:srgbClr val="0000FF"/>
              </a:solidFill>
              <a:effectLst/>
              <a:latin typeface="Times New Roman"/>
              <a:ea typeface="Times New Roman"/>
              <a:hlinkClick xmlns:r="http://schemas.openxmlformats.org/officeDocument/2006/relationships" r:id=""/>
            </a:rPr>
            <a:t>программу</a:t>
          </a:r>
          <a:r>
            <a:rPr lang="ru-RU" sz="1100">
              <a:effectLst/>
              <a:latin typeface="Times New Roman"/>
              <a:ea typeface="Times New Roman"/>
            </a:rPr>
            <a:t> "Развитие внутреннего и въездного туризма в Российской Федерации (2011 - 2018 годы)".</a:t>
          </a:r>
          <a:endParaRPr lang="ru-RU" sz="1050">
            <a:effectLst/>
            <a:latin typeface="Arial"/>
            <a:ea typeface="Times New Roman"/>
          </a:endParaRPr>
        </a:p>
        <a:p>
          <a:pPr indent="342900" algn="just">
            <a:spcAft>
              <a:spcPts val="0"/>
            </a:spcAft>
          </a:pPr>
          <a:r>
            <a:rPr lang="ru-RU" sz="1100">
              <a:effectLst/>
              <a:latin typeface="Times New Roman"/>
              <a:ea typeface="Times New Roman"/>
            </a:rPr>
            <a:t>В целях взаимоувязки бюджетных расходов с приоритетами социально-экономического развития существует необходимость разработки новой программы, которая позволит более качественно и сбалансированно с использованием программно-целевого метода распределять финансовые средства, отслеживать эффективность материальных затрат и достичь положительных результатов от реализации программных мероприятий.</a:t>
          </a:r>
          <a:endParaRPr lang="ru-RU" sz="1050">
            <a:effectLst/>
            <a:latin typeface="Arial"/>
            <a:ea typeface="Times New Roman"/>
          </a:endParaRPr>
        </a:p>
        <a:p>
          <a:pPr indent="342900" algn="just">
            <a:spcAft>
              <a:spcPts val="0"/>
            </a:spcAft>
          </a:pPr>
          <a:r>
            <a:rPr lang="ru-RU" sz="1100">
              <a:effectLst/>
              <a:latin typeface="Times New Roman"/>
              <a:ea typeface="Times New Roman"/>
            </a:rPr>
            <a:t>Более подробно анализ состояния социальной сферы Томского района представлен в подпрограммах к муниципальной программе.</a:t>
          </a:r>
          <a:endParaRPr lang="ru-RU" sz="1050">
            <a:effectLst/>
            <a:latin typeface="Arial"/>
            <a:ea typeface="Times New Roman"/>
          </a:endParaRPr>
        </a:p>
        <a:p>
          <a:pPr indent="342900" algn="just">
            <a:spcAft>
              <a:spcPts val="0"/>
            </a:spcAft>
          </a:pPr>
          <a:r>
            <a:rPr lang="ru-RU" sz="1100">
              <a:effectLst/>
              <a:latin typeface="Times New Roman"/>
              <a:ea typeface="Times New Roman"/>
            </a:rPr>
            <a:t>Отрасль, традиционно ориентированная на государственную финансовую поддержку, оказалась наименее подготовленной к рыночным условиям, что отрицательно сказалось на состоянии материально-технической базы учреждений культуры. Особенно неудовлетворительным остается состояние зданий и материально-технической оснащенности большинства организаций культуры, находящихся в ведении сельских поселений Томского района. В учреждениях культуры и образования в сфере культуры остро ощущается недостаток средств на замену изношенного или приобретение нового оборудования (музыкальных инструментов, специализированного технического оборудования, специальных сценических средств, выставочного оборудования, современной организационной техники и др.), на комплектование библиотечных фондов, на создание новых туристических маршрутов. Среди главных причин устаревания материально-технической базы учреждений культуры и недостаточность высококвалифицированных кадров - недофинансирование отрасли.</a:t>
          </a:r>
          <a:endParaRPr lang="ru-RU" sz="1050">
            <a:effectLst/>
            <a:latin typeface="Arial"/>
            <a:ea typeface="Times New Roman"/>
          </a:endParaRPr>
        </a:p>
        <a:p>
          <a:pPr indent="342900" algn="just">
            <a:spcAft>
              <a:spcPts val="0"/>
            </a:spcAft>
          </a:pPr>
          <a:r>
            <a:rPr lang="ru-RU" sz="1100">
              <a:effectLst/>
              <a:latin typeface="Times New Roman"/>
              <a:ea typeface="Times New Roman"/>
            </a:rPr>
            <a:t>Наиболее острыми проблемами социальной сферы являются:</a:t>
          </a:r>
          <a:endParaRPr lang="ru-RU" sz="1050">
            <a:effectLst/>
            <a:latin typeface="Arial"/>
            <a:ea typeface="Times New Roman"/>
          </a:endParaRPr>
        </a:p>
        <a:p>
          <a:pPr indent="342900" algn="just">
            <a:spcAft>
              <a:spcPts val="0"/>
            </a:spcAft>
          </a:pPr>
          <a:r>
            <a:rPr lang="ru-RU" sz="1100">
              <a:effectLst/>
              <a:latin typeface="Times New Roman"/>
              <a:ea typeface="Times New Roman"/>
            </a:rPr>
            <a:t>высокая степень старения зданий учреждений культуры и образования в сфере культуры;</a:t>
          </a:r>
          <a:endParaRPr lang="ru-RU" sz="1050">
            <a:effectLst/>
            <a:latin typeface="Arial"/>
            <a:ea typeface="Times New Roman"/>
          </a:endParaRPr>
        </a:p>
        <a:p>
          <a:pPr indent="342900" algn="just">
            <a:spcAft>
              <a:spcPts val="0"/>
            </a:spcAft>
          </a:pPr>
          <a:r>
            <a:rPr lang="ru-RU" sz="1100">
              <a:effectLst/>
              <a:latin typeface="Times New Roman"/>
              <a:ea typeface="Times New Roman"/>
            </a:rPr>
            <a:t>неудовлетворительное состояние материально-технической оснащенности большинства организаций культуры, находящихся в ведении сельских поселений Томского района, недостаточный уровень внедрения информационно-коммуникационных технологий;</a:t>
          </a:r>
          <a:endParaRPr lang="ru-RU" sz="1050">
            <a:effectLst/>
            <a:latin typeface="Arial"/>
            <a:ea typeface="Times New Roman"/>
          </a:endParaRPr>
        </a:p>
        <a:p>
          <a:pPr indent="342900" algn="just">
            <a:spcAft>
              <a:spcPts val="0"/>
            </a:spcAft>
          </a:pPr>
          <a:r>
            <a:rPr lang="ru-RU" sz="1100">
              <a:effectLst/>
              <a:latin typeface="Times New Roman"/>
              <a:ea typeface="Times New Roman"/>
            </a:rPr>
            <a:t>недостаточный уровень пропаганды здорового образа жизни;</a:t>
          </a:r>
          <a:endParaRPr lang="ru-RU" sz="1050">
            <a:effectLst/>
            <a:latin typeface="Arial"/>
            <a:ea typeface="Times New Roman"/>
          </a:endParaRPr>
        </a:p>
        <a:p>
          <a:pPr indent="342900" algn="just">
            <a:spcAft>
              <a:spcPts val="0"/>
            </a:spcAft>
          </a:pPr>
          <a:r>
            <a:rPr lang="ru-RU" sz="1100">
              <a:effectLst/>
              <a:latin typeface="Times New Roman"/>
              <a:ea typeface="Times New Roman"/>
            </a:rPr>
            <a:t>низкий уровень обеспеченности спортивными сооружениями, в том числе современными спортивными объектами;</a:t>
          </a:r>
          <a:endParaRPr lang="ru-RU" sz="1050">
            <a:effectLst/>
            <a:latin typeface="Arial"/>
            <a:ea typeface="Times New Roman"/>
          </a:endParaRPr>
        </a:p>
        <a:p>
          <a:pPr indent="342900" algn="just">
            <a:spcAft>
              <a:spcPts val="0"/>
            </a:spcAft>
          </a:pPr>
          <a:r>
            <a:rPr lang="ru-RU" sz="1100">
              <a:effectLst/>
              <a:latin typeface="Times New Roman"/>
              <a:ea typeface="Times New Roman"/>
            </a:rPr>
            <a:t>недостаток средств на повышение квалификации кадров сферы культуры, образования в сфере культуры, спорта и туризма;</a:t>
          </a:r>
          <a:endParaRPr lang="ru-RU" sz="1050">
            <a:effectLst/>
            <a:latin typeface="Arial"/>
            <a:ea typeface="Times New Roman"/>
          </a:endParaRPr>
        </a:p>
        <a:p>
          <a:pPr indent="342900" algn="just">
            <a:spcAft>
              <a:spcPts val="0"/>
            </a:spcAft>
          </a:pPr>
          <a:r>
            <a:rPr lang="ru-RU" sz="1100">
              <a:effectLst/>
              <a:latin typeface="Times New Roman"/>
              <a:ea typeface="Times New Roman"/>
            </a:rPr>
            <a:t>недостаток средств на участие лучших представителей культуры, спорта и туризма во всероссийских и международных событиях (форумах, конкурсах, фестивалях и др.);</a:t>
          </a:r>
          <a:endParaRPr lang="ru-RU" sz="1050">
            <a:effectLst/>
            <a:latin typeface="Arial"/>
            <a:ea typeface="Times New Roman"/>
          </a:endParaRPr>
        </a:p>
        <a:p>
          <a:pPr indent="342900" algn="just">
            <a:spcAft>
              <a:spcPts val="0"/>
            </a:spcAft>
          </a:pPr>
          <a:r>
            <a:rPr lang="ru-RU" sz="1100">
              <a:effectLst/>
              <a:latin typeface="Times New Roman"/>
              <a:ea typeface="Times New Roman"/>
            </a:rPr>
            <a:t>недостаточный уровень продвижения культурного и туристского потенциала Томского района;</a:t>
          </a:r>
          <a:endParaRPr lang="ru-RU" sz="1050">
            <a:effectLst/>
            <a:latin typeface="Arial"/>
            <a:ea typeface="Times New Roman"/>
          </a:endParaRPr>
        </a:p>
        <a:p>
          <a:pPr indent="342900" algn="just">
            <a:spcAft>
              <a:spcPts val="0"/>
            </a:spcAft>
          </a:pPr>
          <a:r>
            <a:rPr lang="ru-RU" sz="1100">
              <a:effectLst/>
              <a:latin typeface="Times New Roman"/>
              <a:ea typeface="Times New Roman"/>
            </a:rPr>
            <a:t>рост криминогенной обстановки на территории района формирует благоприятную среду для правонарушений и преступлений, прежде всего среди несовершеннолетних, молодежи, безработных и т.д.;</a:t>
          </a:r>
          <a:endParaRPr lang="ru-RU" sz="1050">
            <a:effectLst/>
            <a:latin typeface="Arial"/>
            <a:ea typeface="Times New Roman"/>
          </a:endParaRPr>
        </a:p>
        <a:p>
          <a:pPr indent="342900" algn="just">
            <a:spcAft>
              <a:spcPts val="0"/>
            </a:spcAft>
          </a:pPr>
          <a:r>
            <a:rPr lang="ru-RU" sz="1100">
              <a:effectLst/>
              <a:latin typeface="Times New Roman"/>
              <a:ea typeface="Times New Roman"/>
            </a:rPr>
            <a:t>недостаточный уровень материально-технического обеспечения для исполнения государственных полномочий, переданных муниципальному образованию "Томский район", по организации и осуществлению деятельности по опеке и попечительству, в отношении детей-сирот и детей, оставшихся без попечения родителей, а также недееспособных граждан, проживающих на территории Томского района.</a:t>
          </a:r>
          <a:endParaRPr lang="ru-RU" sz="1050">
            <a:effectLst/>
            <a:latin typeface="Arial"/>
            <a:ea typeface="Times New Roman"/>
          </a:endParaRPr>
        </a:p>
        <a:p>
          <a:pPr indent="342900" algn="just">
            <a:spcAft>
              <a:spcPts val="0"/>
            </a:spcAft>
          </a:pPr>
          <a:r>
            <a:rPr lang="ru-RU" sz="1100">
              <a:effectLst/>
              <a:latin typeface="Times New Roman"/>
              <a:ea typeface="Times New Roman"/>
            </a:rPr>
            <a:t>В целях решения выше обозначенных проблем требуется:</a:t>
          </a:r>
          <a:endParaRPr lang="ru-RU" sz="1050">
            <a:effectLst/>
            <a:latin typeface="Arial"/>
            <a:ea typeface="Times New Roman"/>
          </a:endParaRPr>
        </a:p>
        <a:p>
          <a:pPr indent="342900" algn="just">
            <a:spcAft>
              <a:spcPts val="0"/>
            </a:spcAft>
          </a:pPr>
          <a:r>
            <a:rPr lang="ru-RU" sz="1100">
              <a:effectLst/>
              <a:latin typeface="Times New Roman"/>
              <a:ea typeface="Times New Roman"/>
            </a:rPr>
            <a:t>повышение эффективности управления отраслями, построение результативной системы планирования, механизма координации действий органов местного самоуправления Томского района;</a:t>
          </a:r>
          <a:endParaRPr lang="ru-RU" sz="1050">
            <a:effectLst/>
            <a:latin typeface="Arial"/>
            <a:ea typeface="Times New Roman"/>
          </a:endParaRPr>
        </a:p>
        <a:p>
          <a:pPr indent="342900" algn="just">
            <a:spcAft>
              <a:spcPts val="0"/>
            </a:spcAft>
          </a:pPr>
          <a:r>
            <a:rPr lang="ru-RU" sz="1100">
              <a:effectLst/>
              <a:latin typeface="Times New Roman"/>
              <a:ea typeface="Times New Roman"/>
            </a:rPr>
            <a:t>качественное изменение подходов к развитию инфраструктуры и материально-технической базы этих отраслей, повышению профессионального уровня персонала, укреплению кадрового потенциала и, соответственно, оказанию услуг и выполнению работ в сфере культуры, спорта и туризма;</a:t>
          </a:r>
          <a:endParaRPr lang="ru-RU" sz="1050">
            <a:effectLst/>
            <a:latin typeface="Arial"/>
            <a:ea typeface="Times New Roman"/>
          </a:endParaRPr>
        </a:p>
        <a:p>
          <a:pPr indent="342900" algn="just">
            <a:spcAft>
              <a:spcPts val="0"/>
            </a:spcAft>
          </a:pPr>
          <a:r>
            <a:rPr lang="ru-RU" sz="1100">
              <a:effectLst/>
              <a:latin typeface="Times New Roman"/>
              <a:ea typeface="Times New Roman"/>
            </a:rPr>
            <a:t>реализация мероприятий по оптимизации бюджетных расходов, повышению конкурентоспособности отраслей культуры, спорта и туризма, увеличению объема платных услуг, а также приоритетных проектов регионального и всероссийского значения;</a:t>
          </a:r>
          <a:endParaRPr lang="ru-RU" sz="1050">
            <a:effectLst/>
            <a:latin typeface="Arial"/>
            <a:ea typeface="Times New Roman"/>
          </a:endParaRPr>
        </a:p>
        <a:p>
          <a:pPr indent="342900" algn="just">
            <a:spcAft>
              <a:spcPts val="0"/>
            </a:spcAft>
          </a:pPr>
          <a:r>
            <a:rPr lang="ru-RU" sz="1100">
              <a:effectLst/>
              <a:latin typeface="Times New Roman"/>
              <a:ea typeface="Times New Roman"/>
            </a:rPr>
            <a:t>активное использование механизма государственно-частного партнерства для привлечения частных инвестиций;</a:t>
          </a:r>
          <a:endParaRPr lang="ru-RU" sz="1050">
            <a:effectLst/>
            <a:latin typeface="Arial"/>
            <a:ea typeface="Times New Roman"/>
          </a:endParaRPr>
        </a:p>
        <a:p>
          <a:pPr indent="342900" algn="just">
            <a:spcAft>
              <a:spcPts val="0"/>
            </a:spcAft>
          </a:pPr>
          <a:r>
            <a:rPr lang="ru-RU" sz="1100">
              <a:effectLst/>
              <a:latin typeface="Times New Roman"/>
              <a:ea typeface="Times New Roman"/>
            </a:rPr>
            <a:t>требуется повысить эффективность профилактических мер для предупреждения проявлений терроризма и экстремизма, снижения криминогенной обстановки;</a:t>
          </a:r>
          <a:endParaRPr lang="ru-RU" sz="1050">
            <a:effectLst/>
            <a:latin typeface="Arial"/>
            <a:ea typeface="Times New Roman"/>
          </a:endParaRPr>
        </a:p>
        <a:p>
          <a:pPr indent="342900" algn="just">
            <a:spcAft>
              <a:spcPts val="0"/>
            </a:spcAft>
          </a:pPr>
          <a:r>
            <a:rPr lang="ru-RU" sz="1100">
              <a:effectLst/>
              <a:latin typeface="Times New Roman"/>
              <a:ea typeface="Times New Roman"/>
            </a:rPr>
            <a:t>для преодоления негативных тенденций и улучшения обстановки в области профилактики преступлений, правонарушений, проявлений терроризма и экстремизма на территории района необходимы</a:t>
          </a:r>
          <a:endParaRPr lang="ru-RU" sz="1050">
            <a:effectLst/>
            <a:latin typeface="Arial"/>
            <a:ea typeface="Times New Roman"/>
          </a:endParaRPr>
        </a:p>
        <a:p>
          <a:pPr indent="342900" algn="just">
            <a:spcAft>
              <a:spcPts val="0"/>
            </a:spcAft>
          </a:pPr>
          <a:r>
            <a:rPr lang="ru-RU" sz="1100">
              <a:effectLst/>
              <a:latin typeface="Times New Roman"/>
              <a:ea typeface="Times New Roman"/>
            </a:rPr>
            <a:t>необходима координация действий всех субъектов территориальной системы профилактики правонарушений;</a:t>
          </a:r>
          <a:endParaRPr lang="ru-RU" sz="1050">
            <a:effectLst/>
            <a:latin typeface="Arial"/>
            <a:ea typeface="Times New Roman"/>
          </a:endParaRPr>
        </a:p>
        <a:p>
          <a:pPr indent="342900" algn="just">
            <a:spcAft>
              <a:spcPts val="0"/>
            </a:spcAft>
          </a:pPr>
          <a:r>
            <a:rPr lang="ru-RU" sz="1100">
              <a:effectLst/>
              <a:latin typeface="Times New Roman"/>
              <a:ea typeface="Times New Roman"/>
            </a:rPr>
            <a:t>повысить уровень материально-технического обеспечения для исполнения государственных полномочий, переданных муниципальному образованию "Томский район", по организации и осуществлению деятельности по опеке и попечительству в отношении детей-сирот и детей, оставшихся без попечения родителей, а также недееспособных граждан, проживающих на территории Томского района.</a:t>
          </a:r>
          <a:endParaRPr lang="ru-RU" sz="1050">
            <a:effectLst/>
            <a:latin typeface="Arial"/>
            <a:ea typeface="Times New Roman"/>
          </a:endParaRPr>
        </a:p>
        <a:p>
          <a:pPr indent="342900" algn="just">
            <a:spcAft>
              <a:spcPts val="0"/>
            </a:spcAft>
          </a:pPr>
          <a:r>
            <a:rPr lang="ru-RU" sz="1100">
              <a:effectLst/>
              <a:latin typeface="Times New Roman"/>
              <a:ea typeface="Times New Roman"/>
            </a:rPr>
            <a:t>Необходимость разработки и реализации муниципальной программы обусловлена следующими причинами:</a:t>
          </a:r>
          <a:endParaRPr lang="ru-RU" sz="1050">
            <a:effectLst/>
            <a:latin typeface="Arial"/>
            <a:ea typeface="Times New Roman"/>
          </a:endParaRPr>
        </a:p>
        <a:p>
          <a:pPr indent="342900" algn="just">
            <a:spcAft>
              <a:spcPts val="0"/>
            </a:spcAft>
          </a:pPr>
          <a:r>
            <a:rPr lang="ru-RU" sz="1100">
              <a:effectLst/>
              <a:latin typeface="Times New Roman"/>
              <a:ea typeface="Times New Roman"/>
            </a:rPr>
            <a:t>социально-экономическая острота имеющихся проблем социальной сферы (сферы культуры, спорта и туризма, опеки и попечительства);</a:t>
          </a:r>
          <a:endParaRPr lang="ru-RU" sz="1050">
            <a:effectLst/>
            <a:latin typeface="Arial"/>
            <a:ea typeface="Times New Roman"/>
          </a:endParaRPr>
        </a:p>
        <a:p>
          <a:pPr indent="342900" algn="just">
            <a:spcAft>
              <a:spcPts val="0"/>
            </a:spcAft>
          </a:pPr>
          <a:r>
            <a:rPr lang="ru-RU" sz="1100">
              <a:effectLst/>
              <a:latin typeface="Times New Roman"/>
              <a:ea typeface="Times New Roman"/>
            </a:rPr>
            <a:t>наличие имеющихся проблем в области обеспечения правопорядка, проявлений терроризма и экстремизма на территории Томского района;</a:t>
          </a:r>
          <a:endParaRPr lang="ru-RU" sz="1050">
            <a:effectLst/>
            <a:latin typeface="Arial"/>
            <a:ea typeface="Times New Roman"/>
          </a:endParaRPr>
        </a:p>
        <a:p>
          <a:pPr indent="342900" algn="just">
            <a:spcAft>
              <a:spcPts val="0"/>
            </a:spcAft>
          </a:pPr>
          <a:r>
            <a:rPr lang="ru-RU" sz="1100">
              <a:effectLst/>
              <a:latin typeface="Times New Roman"/>
              <a:ea typeface="Times New Roman"/>
            </a:rPr>
            <a:t>недостаточная эффективность проводимых мероприятий в социальной сфере;</a:t>
          </a:r>
          <a:endParaRPr lang="ru-RU" sz="1050">
            <a:effectLst/>
            <a:latin typeface="Arial"/>
            <a:ea typeface="Times New Roman"/>
          </a:endParaRPr>
        </a:p>
        <a:p>
          <a:pPr indent="342900" algn="just">
            <a:spcAft>
              <a:spcPts val="0"/>
            </a:spcAft>
          </a:pPr>
          <a:r>
            <a:rPr lang="ru-RU" sz="1100">
              <a:effectLst/>
              <a:latin typeface="Times New Roman"/>
              <a:ea typeface="Times New Roman"/>
            </a:rPr>
            <a:t>необходимость комплексного подхода к развитию социальной сферы и эффективного механизма координации деятельности всех субъектов, участвующих в развитии социальной сферы Томского района.</a:t>
          </a:r>
          <a:endParaRPr lang="ru-RU" sz="1050">
            <a:effectLst/>
            <a:latin typeface="Arial"/>
            <a:ea typeface="Times New Roman"/>
          </a:endParaRPr>
        </a:p>
        <a:p>
          <a:pPr indent="342900" algn="just">
            <a:spcAft>
              <a:spcPts val="0"/>
            </a:spcAft>
          </a:pPr>
          <a:r>
            <a:rPr lang="ru-RU" sz="1100">
              <a:effectLst/>
              <a:latin typeface="Times New Roman"/>
              <a:ea typeface="Times New Roman"/>
            </a:rPr>
            <a:t>Характер проблем требует наличия долговременной стратегии и применения программно-целевого подхода для обеспечения взаимодействия, координации усилий и концентрации ресурсов субъектов экономики и институтов общества, прямо или косвенно задействованных в развитии социальной сферы, сферы культуры, спорта и туризма.</a:t>
          </a:r>
          <a:endParaRPr lang="ru-RU" sz="1050">
            <a:effectLst/>
            <a:latin typeface="Arial"/>
            <a:ea typeface="Times New Roman"/>
          </a:endParaRPr>
        </a:p>
        <a:p>
          <a:pPr indent="342900" algn="just">
            <a:spcAft>
              <a:spcPts val="0"/>
            </a:spcAft>
          </a:pPr>
          <a:r>
            <a:rPr lang="ru-RU" sz="1100">
              <a:effectLst/>
              <a:latin typeface="Times New Roman"/>
              <a:ea typeface="Times New Roman"/>
            </a:rPr>
            <a:t>Таким образом, муниципальная программа направлена на устранение узковедомственного подхода, дублирования, нерационального использования ресурсов и консолидацию сил и средств всех служб и ведомств на основе многоуровневой интеграции (федеральный, региональный, муниципальный уровни) при реализации мероприятий по повышению доступности и эффективности услуг социальной сферы, сферы культуры, спорта и туризма.</a:t>
          </a:r>
          <a:endParaRPr lang="ru-RU" sz="1050">
            <a:effectLst/>
            <a:latin typeface="Arial"/>
            <a:ea typeface="Times New Roman"/>
          </a:endParaRPr>
        </a:p>
        <a:p>
          <a:pPr indent="342900" algn="just">
            <a:spcAft>
              <a:spcPts val="0"/>
            </a:spcAft>
          </a:pPr>
          <a:r>
            <a:rPr lang="ru-RU" sz="1100">
              <a:effectLst/>
              <a:latin typeface="Times New Roman"/>
              <a:ea typeface="Times New Roman"/>
            </a:rPr>
            <a:t>Реализация мероприятий муниципальной программы при достаточном финансировании позволит к 2020 году достичь следующих результатов:</a:t>
          </a:r>
          <a:endParaRPr lang="ru-RU" sz="1050">
            <a:effectLst/>
            <a:latin typeface="Arial"/>
            <a:ea typeface="Times New Roman"/>
          </a:endParaRPr>
        </a:p>
        <a:p>
          <a:pPr indent="342900" algn="just">
            <a:spcAft>
              <a:spcPts val="0"/>
            </a:spcAft>
          </a:pPr>
          <a:r>
            <a:rPr lang="ru-RU" sz="1100">
              <a:effectLst/>
              <a:latin typeface="Times New Roman"/>
              <a:ea typeface="Times New Roman"/>
            </a:rPr>
            <a:t>увеличить на 60% количество участвующих в культурной жизни Томского района в численности населения Томского района;</a:t>
          </a:r>
          <a:endParaRPr lang="ru-RU" sz="1050">
            <a:effectLst/>
            <a:latin typeface="Arial"/>
            <a:ea typeface="Times New Roman"/>
          </a:endParaRPr>
        </a:p>
        <a:p>
          <a:pPr indent="342900" algn="just">
            <a:spcAft>
              <a:spcPts val="0"/>
            </a:spcAft>
          </a:pPr>
          <a:r>
            <a:rPr lang="ru-RU" sz="1100">
              <a:effectLst/>
              <a:latin typeface="Times New Roman"/>
              <a:ea typeface="Times New Roman"/>
            </a:rPr>
            <a:t>увеличить количество мероприятий, проводимых на территории Томского района и Томской области, муниципального и регионального значения;</a:t>
          </a:r>
          <a:endParaRPr lang="ru-RU" sz="1050">
            <a:effectLst/>
            <a:latin typeface="Arial"/>
            <a:ea typeface="Times New Roman"/>
          </a:endParaRPr>
        </a:p>
        <a:p>
          <a:pPr indent="342900" algn="just">
            <a:spcAft>
              <a:spcPts val="0"/>
            </a:spcAft>
          </a:pPr>
          <a:r>
            <a:rPr lang="ru-RU" sz="1100">
              <a:effectLst/>
              <a:latin typeface="Times New Roman"/>
              <a:ea typeface="Times New Roman"/>
            </a:rPr>
            <a:t>увеличить на 25% объем туристического потока в Томском районе;</a:t>
          </a:r>
          <a:endParaRPr lang="ru-RU" sz="1050">
            <a:effectLst/>
            <a:latin typeface="Arial"/>
            <a:ea typeface="Times New Roman"/>
          </a:endParaRPr>
        </a:p>
        <a:p>
          <a:pPr indent="342900" algn="just">
            <a:spcAft>
              <a:spcPts val="0"/>
            </a:spcAft>
          </a:pPr>
          <a:r>
            <a:rPr lang="ru-RU" sz="1100">
              <a:effectLst/>
              <a:latin typeface="Times New Roman"/>
              <a:ea typeface="Times New Roman"/>
            </a:rPr>
            <a:t>укрепить материально-техническую базу учреждений культуры и образования в сфере культуры;</a:t>
          </a:r>
          <a:endParaRPr lang="ru-RU" sz="1050">
            <a:effectLst/>
            <a:latin typeface="Arial"/>
            <a:ea typeface="Times New Roman"/>
          </a:endParaRPr>
        </a:p>
        <a:p>
          <a:pPr indent="342900" algn="just">
            <a:spcAft>
              <a:spcPts val="0"/>
            </a:spcAft>
          </a:pPr>
          <a:r>
            <a:rPr lang="ru-RU" sz="1100">
              <a:effectLst/>
              <a:latin typeface="Times New Roman"/>
              <a:ea typeface="Times New Roman"/>
            </a:rPr>
            <a:t>увеличить в 3,5 раза долю населения, занимающегося физической культурой и спортом;</a:t>
          </a:r>
          <a:endParaRPr lang="ru-RU" sz="1050">
            <a:effectLst/>
            <a:latin typeface="Arial"/>
            <a:ea typeface="Times New Roman"/>
          </a:endParaRPr>
        </a:p>
        <a:p>
          <a:pPr indent="342900" algn="just">
            <a:spcAft>
              <a:spcPts val="0"/>
            </a:spcAft>
          </a:pPr>
          <a:r>
            <a:rPr lang="ru-RU" sz="1100">
              <a:effectLst/>
              <a:latin typeface="Times New Roman"/>
              <a:ea typeface="Times New Roman"/>
            </a:rPr>
            <a:t>снизить количество правонарушений на территории Томского района;</a:t>
          </a:r>
          <a:endParaRPr lang="ru-RU" sz="1050">
            <a:effectLst/>
            <a:latin typeface="Arial"/>
            <a:ea typeface="Times New Roman"/>
          </a:endParaRPr>
        </a:p>
        <a:p>
          <a:pPr indent="342900" algn="just">
            <a:spcAft>
              <a:spcPts val="0"/>
            </a:spcAft>
          </a:pPr>
          <a:r>
            <a:rPr lang="ru-RU" sz="1100">
              <a:effectLst/>
              <a:latin typeface="Times New Roman"/>
              <a:ea typeface="Times New Roman"/>
            </a:rPr>
            <a:t>низкий уровень доступности занятий физической культурой и спортом для лиц с ограниченными возможностями здоровья и малообеспеченных слоев населения;</a:t>
          </a:r>
          <a:endParaRPr lang="ru-RU" sz="1050">
            <a:effectLst/>
            <a:latin typeface="Arial"/>
            <a:ea typeface="Times New Roman"/>
          </a:endParaRPr>
        </a:p>
        <a:p>
          <a:pPr indent="342900" algn="just">
            <a:spcAft>
              <a:spcPts val="0"/>
            </a:spcAft>
          </a:pPr>
          <a:r>
            <a:rPr lang="ru-RU" sz="1100">
              <a:effectLst/>
              <a:latin typeface="Times New Roman"/>
              <a:ea typeface="Times New Roman"/>
            </a:rPr>
            <a:t>создание для населения условий для ведения здорового образа жизни, обеспечение развития массового спорта и повышение качества выступлений спортсменов Томского района на соревнованиях различного уровня;</a:t>
          </a:r>
          <a:endParaRPr lang="ru-RU" sz="1050">
            <a:effectLst/>
            <a:latin typeface="Arial"/>
            <a:ea typeface="Times New Roman"/>
          </a:endParaRPr>
        </a:p>
        <a:p>
          <a:pPr indent="342900" algn="just">
            <a:spcAft>
              <a:spcPts val="0"/>
            </a:spcAft>
          </a:pPr>
          <a:r>
            <a:rPr lang="ru-RU" sz="1100">
              <a:effectLst/>
              <a:latin typeface="Times New Roman"/>
              <a:ea typeface="Times New Roman"/>
            </a:rPr>
            <a:t>увеличить количество спортивных мероприятий, проводимых на территории Томского района;</a:t>
          </a:r>
          <a:endParaRPr lang="ru-RU" sz="1050">
            <a:effectLst/>
            <a:latin typeface="Arial"/>
            <a:ea typeface="Times New Roman"/>
          </a:endParaRPr>
        </a:p>
        <a:p>
          <a:pPr indent="342900" algn="just">
            <a:spcAft>
              <a:spcPts val="0"/>
            </a:spcAft>
          </a:pPr>
          <a:r>
            <a:rPr lang="ru-RU" sz="1100">
              <a:effectLst/>
              <a:latin typeface="Times New Roman"/>
              <a:ea typeface="Times New Roman"/>
            </a:rPr>
            <a:t>уменьшить на 8% зарегистрированных правонарушений, посягающих на общественный порядок и общественную безопасность;</a:t>
          </a:r>
          <a:endParaRPr lang="ru-RU" sz="1050">
            <a:effectLst/>
            <a:latin typeface="Arial"/>
            <a:ea typeface="Times New Roman"/>
          </a:endParaRPr>
        </a:p>
        <a:p>
          <a:pPr indent="342900" algn="just">
            <a:spcAft>
              <a:spcPts val="0"/>
            </a:spcAft>
          </a:pPr>
          <a:r>
            <a:rPr lang="ru-RU" sz="1100">
              <a:effectLst/>
              <a:latin typeface="Times New Roman"/>
              <a:ea typeface="Times New Roman"/>
            </a:rPr>
            <a:t>улучшить качество предоставляемых социальных услуг для жителей Томского района;</a:t>
          </a:r>
          <a:endParaRPr lang="ru-RU" sz="1050">
            <a:effectLst/>
            <a:latin typeface="Arial"/>
            <a:ea typeface="Times New Roman"/>
          </a:endParaRPr>
        </a:p>
        <a:p>
          <a:pPr indent="342900" algn="just">
            <a:spcAft>
              <a:spcPts val="0"/>
            </a:spcAft>
          </a:pPr>
          <a:r>
            <a:rPr lang="ru-RU" sz="1100">
              <a:effectLst/>
              <a:latin typeface="Times New Roman"/>
              <a:ea typeface="Times New Roman"/>
            </a:rPr>
            <a:t>повысить качественный уровень исполнения переданных муниципальному образованию "Томский район" государственных полномочий по организации и осуществлению деятельности по опеке и попечительству в отношении детей-сирот и детей, оставшихся без попечения родителей, а также недееспособных граждан, проживающих на территории Томского района.</a:t>
          </a:r>
          <a:endParaRPr lang="ru-RU" sz="1050">
            <a:effectLst/>
            <a:latin typeface="Arial"/>
            <a:ea typeface="Times New Roman"/>
          </a:endParaRPr>
        </a:p>
        <a:p>
          <a:pPr algn="ctr">
            <a:spcAft>
              <a:spcPts val="0"/>
            </a:spcAft>
          </a:pPr>
          <a:endParaRPr lang="ru-RU" sz="1100">
            <a:effectLst/>
            <a:latin typeface="Times New Roman"/>
            <a:ea typeface="Times New Roman"/>
          </a:endParaRPr>
        </a:p>
        <a:p>
          <a:pPr algn="ctr">
            <a:spcAft>
              <a:spcPts val="0"/>
            </a:spcAft>
          </a:pPr>
          <a:endParaRPr lang="ru-RU" sz="1100">
            <a:effectLst/>
            <a:latin typeface="Times New Roman"/>
            <a:ea typeface="Times New Roman"/>
          </a:endParaRPr>
        </a:p>
        <a:p>
          <a:pPr algn="ctr">
            <a:spcAft>
              <a:spcPts val="0"/>
            </a:spcAft>
          </a:pPr>
          <a:endParaRPr lang="ru-RU" sz="1100">
            <a:effectLst/>
            <a:latin typeface="Times New Roman"/>
            <a:ea typeface="Times New Roman"/>
          </a:endParaRPr>
        </a:p>
        <a:p>
          <a:pPr algn="ctr">
            <a:spcAft>
              <a:spcPts val="0"/>
            </a:spcAft>
          </a:pPr>
          <a:r>
            <a:rPr lang="ru-RU" sz="1100">
              <a:effectLst/>
              <a:latin typeface="Times New Roman"/>
              <a:ea typeface="Times New Roman"/>
            </a:rPr>
            <a:t>2. ЦЕЛЬ И ЗАДАЧИ МУНИЦИПАЛЬНОЙ ПРОГРАММЫ,</a:t>
          </a:r>
          <a:endParaRPr lang="ru-RU" sz="1050">
            <a:effectLst/>
            <a:latin typeface="Arial"/>
            <a:ea typeface="Times New Roman"/>
          </a:endParaRPr>
        </a:p>
        <a:p>
          <a:pPr algn="ctr">
            <a:spcAft>
              <a:spcPts val="0"/>
            </a:spcAft>
          </a:pPr>
          <a:r>
            <a:rPr lang="ru-RU" sz="1100">
              <a:effectLst/>
              <a:latin typeface="Times New Roman"/>
              <a:ea typeface="Times New Roman"/>
            </a:rPr>
            <a:t>ПОКАЗАТЕЛИ ЦЕЛИ И ЗАДАЧ МУНИЦИПАЛЬНОЙ ПРОГРАММЫ</a:t>
          </a:r>
          <a:endParaRPr lang="ru-RU" sz="1050">
            <a:effectLst/>
            <a:latin typeface="Arial"/>
            <a:ea typeface="Times New Roman"/>
          </a:endParaRPr>
        </a:p>
        <a:p>
          <a:pPr indent="342900" algn="just">
            <a:spcAft>
              <a:spcPts val="0"/>
            </a:spcAft>
          </a:pPr>
          <a:r>
            <a:rPr lang="ru-RU" sz="1100">
              <a:effectLst/>
              <a:latin typeface="Times New Roman"/>
              <a:ea typeface="Times New Roman"/>
            </a:rPr>
            <a:t>Сфера реализации муниципальной программы охватывает все значимые вопросы управления и развития социальной сферы Томского района.</a:t>
          </a:r>
          <a:endParaRPr lang="ru-RU" sz="1050">
            <a:effectLst/>
            <a:latin typeface="Arial"/>
            <a:ea typeface="Times New Roman"/>
          </a:endParaRPr>
        </a:p>
        <a:p>
          <a:pPr indent="342900" algn="just">
            <a:spcAft>
              <a:spcPts val="0"/>
            </a:spcAft>
          </a:pPr>
          <a:r>
            <a:rPr lang="ru-RU" sz="1100">
              <a:effectLst/>
              <a:latin typeface="Times New Roman"/>
              <a:ea typeface="Times New Roman"/>
            </a:rPr>
            <a:t>Целью муниципальной программы является социальное развитие Томского района.</a:t>
          </a:r>
          <a:endParaRPr lang="ru-RU" sz="1050">
            <a:effectLst/>
            <a:latin typeface="Arial"/>
            <a:ea typeface="Times New Roman"/>
          </a:endParaRPr>
        </a:p>
        <a:p>
          <a:pPr indent="342900" algn="just">
            <a:spcAft>
              <a:spcPts val="0"/>
            </a:spcAft>
          </a:pPr>
          <a:r>
            <a:rPr lang="ru-RU" sz="1100">
              <a:effectLst/>
              <a:latin typeface="Times New Roman"/>
              <a:ea typeface="Times New Roman"/>
            </a:rPr>
            <a:t>Задачи муниципальной программы:</a:t>
          </a:r>
          <a:endParaRPr lang="ru-RU" sz="1050">
            <a:effectLst/>
            <a:latin typeface="Arial"/>
            <a:ea typeface="Times New Roman"/>
          </a:endParaRPr>
        </a:p>
        <a:p>
          <a:pPr indent="342900" algn="just">
            <a:spcAft>
              <a:spcPts val="0"/>
            </a:spcAft>
          </a:pPr>
          <a:r>
            <a:rPr lang="ru-RU" sz="1100">
              <a:effectLst/>
              <a:latin typeface="Times New Roman"/>
              <a:ea typeface="Times New Roman"/>
            </a:rPr>
            <a:t>1. Развитие единого культурного пространства на территории Томского района. Реализация данной задачи позволит создать условия для :</a:t>
          </a:r>
          <a:endParaRPr lang="ru-RU" sz="1050">
            <a:effectLst/>
            <a:latin typeface="Arial"/>
            <a:ea typeface="Times New Roman"/>
          </a:endParaRPr>
        </a:p>
        <a:p>
          <a:pPr indent="342900" algn="just">
            <a:spcAft>
              <a:spcPts val="0"/>
            </a:spcAft>
          </a:pPr>
          <a:r>
            <a:rPr lang="ru-RU" sz="1100">
              <a:effectLst/>
              <a:latin typeface="Times New Roman"/>
              <a:ea typeface="Times New Roman"/>
            </a:rPr>
            <a:t>предоставления населению Томского района библиотечных услуг;</a:t>
          </a:r>
          <a:endParaRPr lang="ru-RU" sz="1050">
            <a:effectLst/>
            <a:latin typeface="Arial"/>
            <a:ea typeface="Times New Roman"/>
          </a:endParaRPr>
        </a:p>
        <a:p>
          <a:pPr indent="342900" algn="just">
            <a:spcAft>
              <a:spcPts val="0"/>
            </a:spcAft>
          </a:pPr>
          <a:r>
            <a:rPr lang="ru-RU" sz="1100">
              <a:effectLst/>
              <a:latin typeface="Times New Roman"/>
              <a:ea typeface="Times New Roman"/>
            </a:rPr>
            <a:t>развития профессионального искусства и народного творчества;</a:t>
          </a:r>
          <a:endParaRPr lang="ru-RU" sz="1050">
            <a:effectLst/>
            <a:latin typeface="Arial"/>
            <a:ea typeface="Times New Roman"/>
          </a:endParaRPr>
        </a:p>
        <a:p>
          <a:pPr indent="342900" algn="just">
            <a:spcAft>
              <a:spcPts val="0"/>
            </a:spcAft>
          </a:pPr>
          <a:r>
            <a:rPr lang="ru-RU" sz="1100">
              <a:effectLst/>
              <a:latin typeface="Times New Roman"/>
              <a:ea typeface="Times New Roman"/>
            </a:rPr>
            <a:t>развития кадрового потенциала Томского района в сфере культуры, образования в сфере культуры и туризма;</a:t>
          </a:r>
          <a:endParaRPr lang="ru-RU" sz="1050">
            <a:effectLst/>
            <a:latin typeface="Arial"/>
            <a:ea typeface="Times New Roman"/>
          </a:endParaRPr>
        </a:p>
        <a:p>
          <a:pPr indent="342900" algn="just">
            <a:spcAft>
              <a:spcPts val="0"/>
            </a:spcAft>
          </a:pPr>
          <a:r>
            <a:rPr lang="ru-RU" sz="1100">
              <a:effectLst/>
              <a:latin typeface="Times New Roman"/>
              <a:ea typeface="Times New Roman"/>
            </a:rPr>
            <a:t>предоставления бюджетных инвестиций на строительство (реконструкцию) объектов сферы культуры;</a:t>
          </a:r>
          <a:endParaRPr lang="ru-RU" sz="1050">
            <a:effectLst/>
            <a:latin typeface="Arial"/>
            <a:ea typeface="Times New Roman"/>
          </a:endParaRPr>
        </a:p>
        <a:p>
          <a:pPr indent="342900" algn="just">
            <a:spcAft>
              <a:spcPts val="0"/>
            </a:spcAft>
          </a:pPr>
          <a:r>
            <a:rPr lang="ru-RU" sz="1100">
              <a:effectLst/>
              <a:latin typeface="Times New Roman"/>
              <a:ea typeface="Times New Roman"/>
            </a:rPr>
            <a:t>повышения конкурентоспособности туристских услуг в Томской области;</a:t>
          </a:r>
          <a:endParaRPr lang="ru-RU" sz="1050">
            <a:effectLst/>
            <a:latin typeface="Arial"/>
            <a:ea typeface="Times New Roman"/>
          </a:endParaRPr>
        </a:p>
        <a:p>
          <a:pPr indent="342900" algn="just">
            <a:spcAft>
              <a:spcPts val="0"/>
            </a:spcAft>
          </a:pPr>
          <a:r>
            <a:rPr lang="ru-RU" sz="1100">
              <a:effectLst/>
              <a:latin typeface="Times New Roman"/>
              <a:ea typeface="Times New Roman"/>
            </a:rPr>
            <a:t>развития туристской деятельности и поддержки развития приоритетных направлений туризма;</a:t>
          </a:r>
          <a:endParaRPr lang="ru-RU" sz="1050">
            <a:effectLst/>
            <a:latin typeface="Arial"/>
            <a:ea typeface="Times New Roman"/>
          </a:endParaRPr>
        </a:p>
        <a:p>
          <a:pPr indent="342900" algn="just">
            <a:spcAft>
              <a:spcPts val="0"/>
            </a:spcAft>
          </a:pPr>
          <a:r>
            <a:rPr lang="ru-RU" sz="1100">
              <a:effectLst/>
              <a:latin typeface="Times New Roman"/>
              <a:ea typeface="Times New Roman"/>
            </a:rPr>
            <a:t>поддержки молодых дарований в сфере культуры и искусства, продвижения региональных ресурсов сферы культуры и туризма.</a:t>
          </a:r>
          <a:endParaRPr lang="ru-RU" sz="1050">
            <a:effectLst/>
            <a:latin typeface="Arial"/>
            <a:ea typeface="Times New Roman"/>
          </a:endParaRPr>
        </a:p>
        <a:p>
          <a:pPr indent="342900" algn="just">
            <a:spcAft>
              <a:spcPts val="0"/>
            </a:spcAft>
          </a:pPr>
          <a:r>
            <a:rPr lang="ru-RU" sz="1100">
              <a:effectLst/>
              <a:latin typeface="Times New Roman"/>
              <a:ea typeface="Times New Roman"/>
            </a:rPr>
            <a:t>2. Повышение уровня физической подготовленности жителей Томского района. Реализация данной задачи позволит создать условия для :</a:t>
          </a:r>
          <a:endParaRPr lang="ru-RU" sz="1050">
            <a:effectLst/>
            <a:latin typeface="Arial"/>
            <a:ea typeface="Times New Roman"/>
          </a:endParaRPr>
        </a:p>
        <a:p>
          <a:pPr indent="342900" algn="just">
            <a:spcAft>
              <a:spcPts val="0"/>
            </a:spcAft>
          </a:pPr>
          <a:r>
            <a:rPr lang="ru-RU" sz="1100">
              <a:effectLst/>
              <a:latin typeface="Times New Roman"/>
              <a:ea typeface="Times New Roman"/>
            </a:rPr>
            <a:t>формирования у населения, особенно у детей и молодежи, устойчивого интереса к регулярным занятиям физической культурой и спортом, здоровому образу жизни;</a:t>
          </a:r>
          <a:endParaRPr lang="ru-RU" sz="1050">
            <a:effectLst/>
            <a:latin typeface="Arial"/>
            <a:ea typeface="Times New Roman"/>
          </a:endParaRPr>
        </a:p>
        <a:p>
          <a:pPr indent="342900" algn="just">
            <a:spcAft>
              <a:spcPts val="0"/>
            </a:spcAft>
          </a:pPr>
          <a:r>
            <a:rPr lang="ru-RU" sz="1100">
              <a:effectLst/>
              <a:latin typeface="Times New Roman"/>
              <a:ea typeface="Times New Roman"/>
            </a:rPr>
            <a:t>укрепления состава специалистов в области физической культуры и спорта, в том числе по месту жительства;</a:t>
          </a:r>
          <a:endParaRPr lang="ru-RU" sz="1050">
            <a:effectLst/>
            <a:latin typeface="Arial"/>
            <a:ea typeface="Times New Roman"/>
          </a:endParaRPr>
        </a:p>
        <a:p>
          <a:pPr indent="342900" algn="just">
            <a:spcAft>
              <a:spcPts val="0"/>
            </a:spcAft>
          </a:pPr>
          <a:r>
            <a:rPr lang="ru-RU" sz="1100">
              <a:effectLst/>
              <a:latin typeface="Times New Roman"/>
              <a:ea typeface="Times New Roman"/>
            </a:rPr>
            <a:t>развития инфраструктуры для занятий массовым спортом;</a:t>
          </a:r>
          <a:endParaRPr lang="ru-RU" sz="1050">
            <a:effectLst/>
            <a:latin typeface="Arial"/>
            <a:ea typeface="Times New Roman"/>
          </a:endParaRPr>
        </a:p>
        <a:p>
          <a:pPr indent="342900" algn="just">
            <a:spcAft>
              <a:spcPts val="0"/>
            </a:spcAft>
          </a:pPr>
          <a:r>
            <a:rPr lang="ru-RU" sz="1100">
              <a:effectLst/>
              <a:latin typeface="Times New Roman"/>
              <a:ea typeface="Times New Roman"/>
            </a:rPr>
            <a:t>содействия оздоровлению и профилактике заболеваний, продлению творческого долголетия населения средствами физической культуры и спорта;</a:t>
          </a:r>
          <a:endParaRPr lang="ru-RU" sz="1050">
            <a:effectLst/>
            <a:latin typeface="Arial"/>
            <a:ea typeface="Times New Roman"/>
          </a:endParaRPr>
        </a:p>
        <a:p>
          <a:pPr indent="342900" algn="just">
            <a:spcAft>
              <a:spcPts val="0"/>
            </a:spcAft>
          </a:pPr>
          <a:r>
            <a:rPr lang="ru-RU" sz="1100">
              <a:effectLst/>
              <a:latin typeface="Times New Roman"/>
              <a:ea typeface="Times New Roman"/>
            </a:rPr>
            <a:t>увеличения количества построенных, восстановленных, модернизированных спортивных объектов;</a:t>
          </a:r>
          <a:endParaRPr lang="ru-RU" sz="1050">
            <a:effectLst/>
            <a:latin typeface="Arial"/>
            <a:ea typeface="Times New Roman"/>
          </a:endParaRPr>
        </a:p>
        <a:p>
          <a:pPr indent="342900" algn="just">
            <a:spcAft>
              <a:spcPts val="0"/>
            </a:spcAft>
          </a:pPr>
          <a:r>
            <a:rPr lang="ru-RU" sz="1100">
              <a:effectLst/>
              <a:latin typeface="Times New Roman"/>
              <a:ea typeface="Times New Roman"/>
            </a:rPr>
            <a:t>увеличения количества специалистов по организации физкультурно-массовых мероприятий с различными категориями населения (в том числе с лицами с ограниченными возможностями здоровья);</a:t>
          </a:r>
          <a:endParaRPr lang="ru-RU" sz="1050">
            <a:effectLst/>
            <a:latin typeface="Arial"/>
            <a:ea typeface="Times New Roman"/>
          </a:endParaRPr>
        </a:p>
        <a:p>
          <a:pPr indent="342900" algn="just">
            <a:spcAft>
              <a:spcPts val="0"/>
            </a:spcAft>
          </a:pPr>
          <a:r>
            <a:rPr lang="ru-RU" sz="1100">
              <a:effectLst/>
              <a:latin typeface="Times New Roman"/>
              <a:ea typeface="Times New Roman"/>
            </a:rPr>
            <a:t>увеличения численности занимающихся спортом по месту жительства;</a:t>
          </a:r>
          <a:endParaRPr lang="ru-RU" sz="1050">
            <a:effectLst/>
            <a:latin typeface="Arial"/>
            <a:ea typeface="Times New Roman"/>
          </a:endParaRPr>
        </a:p>
        <a:p>
          <a:pPr indent="342900" algn="just">
            <a:spcAft>
              <a:spcPts val="0"/>
            </a:spcAft>
          </a:pPr>
          <a:r>
            <a:rPr lang="ru-RU" sz="1100">
              <a:effectLst/>
              <a:latin typeface="Times New Roman"/>
              <a:ea typeface="Times New Roman"/>
            </a:rPr>
            <a:t>проведения на качественном уровне массовых физкультурно-спортивных мероприятий на спортивных объектах.</a:t>
          </a:r>
          <a:endParaRPr lang="ru-RU" sz="1050">
            <a:effectLst/>
            <a:latin typeface="Arial"/>
            <a:ea typeface="Times New Roman"/>
          </a:endParaRPr>
        </a:p>
        <a:p>
          <a:pPr indent="342900" algn="just">
            <a:spcAft>
              <a:spcPts val="0"/>
            </a:spcAft>
          </a:pPr>
          <a:r>
            <a:rPr lang="ru-RU" sz="1100">
              <a:effectLst/>
              <a:latin typeface="Times New Roman"/>
              <a:ea typeface="Times New Roman"/>
            </a:rPr>
            <a:t>3. Повышение качества жизни жителей Томского района и степени их социальной защищенности. Реализация данной задачи позволит создать условия для :</a:t>
          </a:r>
          <a:endParaRPr lang="ru-RU" sz="1050">
            <a:effectLst/>
            <a:latin typeface="Arial"/>
            <a:ea typeface="Times New Roman"/>
          </a:endParaRPr>
        </a:p>
        <a:p>
          <a:pPr indent="342900" algn="just">
            <a:spcAft>
              <a:spcPts val="0"/>
            </a:spcAft>
          </a:pPr>
          <a:r>
            <a:rPr lang="ru-RU" sz="1100">
              <a:effectLst/>
              <a:latin typeface="Times New Roman"/>
              <a:ea typeface="Times New Roman"/>
            </a:rPr>
            <a:t>осуществления мер по совершенствованию коммуникационных связей, развитию интеллектуального потенциала граждан старшего поколения;</a:t>
          </a:r>
          <a:endParaRPr lang="ru-RU" sz="1050">
            <a:effectLst/>
            <a:latin typeface="Arial"/>
            <a:ea typeface="Times New Roman"/>
          </a:endParaRPr>
        </a:p>
        <a:p>
          <a:pPr indent="342900" algn="just">
            <a:spcAft>
              <a:spcPts val="0"/>
            </a:spcAft>
          </a:pPr>
          <a:r>
            <a:rPr lang="ru-RU" sz="1100">
              <a:effectLst/>
              <a:latin typeface="Times New Roman"/>
              <a:ea typeface="Times New Roman"/>
            </a:rPr>
            <a:t>организации свободного времени и культурного досуга граждан старшего поколения;</a:t>
          </a:r>
          <a:endParaRPr lang="ru-RU" sz="1050">
            <a:effectLst/>
            <a:latin typeface="Arial"/>
            <a:ea typeface="Times New Roman"/>
          </a:endParaRPr>
        </a:p>
        <a:p>
          <a:pPr indent="342900" algn="just">
            <a:spcAft>
              <a:spcPts val="0"/>
            </a:spcAft>
          </a:pPr>
          <a:r>
            <a:rPr lang="ru-RU" sz="1100">
              <a:effectLst/>
              <a:latin typeface="Times New Roman"/>
              <a:ea typeface="Times New Roman"/>
            </a:rPr>
            <a:t>улучшения качества исполнения переданных муниципальному образованию "Томский район" государственных полномочий по организации и осуществлению деятельности по опеке и попечительству в отношении детей-сирот и детей, оставшихся без попечения родителей, а также недееспособных граждан, проживающих на территории Томского района.</a:t>
          </a:r>
          <a:endParaRPr lang="ru-RU" sz="1050">
            <a:effectLst/>
            <a:latin typeface="Arial"/>
            <a:ea typeface="Times New Roman"/>
          </a:endParaRPr>
        </a:p>
        <a:p>
          <a:pPr indent="342900" algn="just">
            <a:spcAft>
              <a:spcPts val="0"/>
            </a:spcAft>
          </a:pPr>
          <a:r>
            <a:rPr lang="ru-RU" sz="1100">
              <a:effectLst/>
              <a:latin typeface="Times New Roman"/>
              <a:ea typeface="Times New Roman"/>
            </a:rPr>
            <a:t>4. Снижение криминализации общества. Реализация данной задачи позволит:</a:t>
          </a:r>
          <a:endParaRPr lang="ru-RU" sz="1050">
            <a:effectLst/>
            <a:latin typeface="Arial"/>
            <a:ea typeface="Times New Roman"/>
          </a:endParaRPr>
        </a:p>
        <a:p>
          <a:pPr indent="342900" algn="just">
            <a:spcAft>
              <a:spcPts val="0"/>
            </a:spcAft>
          </a:pPr>
          <a:r>
            <a:rPr lang="ru-RU" sz="1100">
              <a:effectLst/>
              <a:latin typeface="Times New Roman"/>
              <a:ea typeface="Times New Roman"/>
            </a:rPr>
            <a:t>повысить безопасность граждан Томского района ;</a:t>
          </a:r>
          <a:endParaRPr lang="ru-RU" sz="1050">
            <a:effectLst/>
            <a:latin typeface="Arial"/>
            <a:ea typeface="Times New Roman"/>
          </a:endParaRPr>
        </a:p>
        <a:p>
          <a:pPr indent="342900" algn="just">
            <a:spcAft>
              <a:spcPts val="0"/>
            </a:spcAft>
          </a:pPr>
          <a:r>
            <a:rPr lang="ru-RU" sz="1100">
              <a:effectLst/>
              <a:latin typeface="Times New Roman"/>
              <a:ea typeface="Times New Roman"/>
            </a:rPr>
            <a:t>создать комфортную и безопасную социальную среду</a:t>
          </a:r>
          <a:endParaRPr lang="ru-RU" sz="1050">
            <a:effectLst/>
            <a:latin typeface="Arial"/>
            <a:ea typeface="Times New Roman"/>
          </a:endParaRPr>
        </a:p>
        <a:p>
          <a:pPr indent="342900" algn="just">
            <a:spcAft>
              <a:spcPts val="0"/>
            </a:spcAft>
          </a:pPr>
          <a:r>
            <a:rPr lang="ru-RU" sz="1100">
              <a:effectLst/>
              <a:latin typeface="Times New Roman"/>
              <a:ea typeface="Times New Roman"/>
            </a:rPr>
            <a:t>организовать работу по предупреждению безнадзорности, правонарушений среди несовершеннолетних.</a:t>
          </a:r>
          <a:endParaRPr lang="ru-RU" sz="1050">
            <a:effectLst/>
            <a:latin typeface="Arial"/>
            <a:ea typeface="Times New Roman"/>
          </a:endParaRPr>
        </a:p>
        <a:p>
          <a:pPr indent="342900" algn="just">
            <a:spcAft>
              <a:spcPts val="0"/>
            </a:spcAft>
          </a:pPr>
          <a:r>
            <a:rPr lang="ru-RU" sz="1100">
              <a:effectLst/>
              <a:latin typeface="Times New Roman"/>
              <a:ea typeface="Times New Roman"/>
            </a:rPr>
            <a:t>Для достижения поставленной цели муниципальная программа предусматривает реализацию четырех подпрограмм:</a:t>
          </a:r>
          <a:endParaRPr lang="ru-RU" sz="1050">
            <a:effectLst/>
            <a:latin typeface="Arial"/>
            <a:ea typeface="Times New Roman"/>
          </a:endParaRPr>
        </a:p>
        <a:p>
          <a:pPr indent="342900" algn="just">
            <a:spcAft>
              <a:spcPts val="0"/>
            </a:spcAft>
          </a:pPr>
          <a:r>
            <a:rPr lang="ru-RU" sz="1100" u="none" strike="noStrike">
              <a:solidFill>
                <a:srgbClr val="0000FF"/>
              </a:solidFill>
              <a:effectLst/>
              <a:latin typeface="Times New Roman"/>
              <a:ea typeface="Times New Roman"/>
              <a:hlinkClick xmlns:r="http://schemas.openxmlformats.org/officeDocument/2006/relationships" r:id=""/>
            </a:rPr>
            <a:t>Подпрограмма 1</a:t>
          </a:r>
          <a:r>
            <a:rPr lang="ru-RU" sz="1100">
              <a:effectLst/>
              <a:latin typeface="Times New Roman"/>
              <a:ea typeface="Times New Roman"/>
            </a:rPr>
            <a:t> "Развитие культуры, искусства и туризма на территории муниципального образования "Томский район";</a:t>
          </a:r>
          <a:endParaRPr lang="ru-RU" sz="1050">
            <a:effectLst/>
            <a:latin typeface="Arial"/>
            <a:ea typeface="Times New Roman"/>
          </a:endParaRPr>
        </a:p>
        <a:p>
          <a:pPr indent="342900" algn="just">
            <a:spcAft>
              <a:spcPts val="0"/>
            </a:spcAft>
          </a:pPr>
          <a:r>
            <a:rPr lang="ru-RU" sz="1100" u="none" strike="noStrike">
              <a:solidFill>
                <a:srgbClr val="0000FF"/>
              </a:solidFill>
              <a:effectLst/>
              <a:latin typeface="Times New Roman"/>
              <a:ea typeface="Times New Roman"/>
              <a:hlinkClick xmlns:r="http://schemas.openxmlformats.org/officeDocument/2006/relationships" r:id=""/>
            </a:rPr>
            <a:t>Подпрограмма 2</a:t>
          </a:r>
          <a:r>
            <a:rPr lang="ru-RU" sz="1100">
              <a:effectLst/>
              <a:latin typeface="Times New Roman"/>
              <a:ea typeface="Times New Roman"/>
            </a:rPr>
            <a:t> "Развитие физической культуры и спорта на территории Томского района";</a:t>
          </a:r>
          <a:endParaRPr lang="ru-RU" sz="1050">
            <a:effectLst/>
            <a:latin typeface="Arial"/>
            <a:ea typeface="Times New Roman"/>
          </a:endParaRPr>
        </a:p>
        <a:p>
          <a:pPr indent="342900" algn="just">
            <a:spcAft>
              <a:spcPts val="0"/>
            </a:spcAft>
          </a:pPr>
          <a:r>
            <a:rPr lang="ru-RU" sz="1100" u="none" strike="noStrike">
              <a:solidFill>
                <a:srgbClr val="0000FF"/>
              </a:solidFill>
              <a:effectLst/>
              <a:latin typeface="Times New Roman"/>
              <a:ea typeface="Times New Roman"/>
              <a:hlinkClick xmlns:r="http://schemas.openxmlformats.org/officeDocument/2006/relationships" r:id=""/>
            </a:rPr>
            <a:t>Подпрограмма 3</a:t>
          </a:r>
          <a:r>
            <a:rPr lang="ru-RU" sz="1100">
              <a:effectLst/>
              <a:latin typeface="Times New Roman"/>
              <a:ea typeface="Times New Roman"/>
            </a:rPr>
            <a:t> "Социальная защита населения Томского района";</a:t>
          </a:r>
          <a:endParaRPr lang="ru-RU" sz="1050">
            <a:effectLst/>
            <a:latin typeface="Arial"/>
            <a:ea typeface="Times New Roman"/>
          </a:endParaRPr>
        </a:p>
        <a:p>
          <a:pPr indent="342900" algn="just">
            <a:spcAft>
              <a:spcPts val="0"/>
            </a:spcAft>
          </a:pPr>
          <a:r>
            <a:rPr lang="ru-RU" sz="1100" u="none" strike="noStrike">
              <a:solidFill>
                <a:srgbClr val="0000FF"/>
              </a:solidFill>
              <a:effectLst/>
              <a:latin typeface="Times New Roman"/>
              <a:ea typeface="Times New Roman"/>
              <a:hlinkClick xmlns:r="http://schemas.openxmlformats.org/officeDocument/2006/relationships" r:id=""/>
            </a:rPr>
            <a:t>Подпрограмма 4</a:t>
          </a:r>
          <a:r>
            <a:rPr lang="ru-RU" sz="1100">
              <a:effectLst/>
              <a:latin typeface="Times New Roman"/>
              <a:ea typeface="Times New Roman"/>
            </a:rPr>
            <a:t> "Профилактика правонарушений на территории Томского района".</a:t>
          </a:r>
          <a:endParaRPr lang="ru-RU" sz="1050">
            <a:effectLst/>
            <a:latin typeface="Arial"/>
            <a:ea typeface="Times New Roman"/>
          </a:endParaRPr>
        </a:p>
        <a:p>
          <a:pPr indent="342900" algn="just">
            <a:spcAft>
              <a:spcPts val="0"/>
            </a:spcAft>
          </a:pPr>
          <a:r>
            <a:rPr lang="ru-RU" sz="1100">
              <a:effectLst/>
              <a:latin typeface="Times New Roman"/>
              <a:ea typeface="Times New Roman"/>
            </a:rPr>
            <a:t>Каждая из подпрограмм позволит сконцентрировать все ресурсы на достижении цели муниципальной программы и имеет собственную систему целевых ориентиров, направленных на достижение задач муниципальной программы и подкрепленных конкретными комплексами мероприятий, реализуемых в рамках соответствующих ведомственных целевых программ и основных мероприятий муниципальной программы.</a:t>
          </a:r>
        </a:p>
        <a:p>
          <a:pPr indent="342900" algn="just">
            <a:spcAft>
              <a:spcPts val="0"/>
            </a:spcAft>
          </a:pPr>
          <a:endParaRPr lang="ru-RU" sz="1050">
            <a:effectLst/>
            <a:latin typeface="Arial"/>
            <a:ea typeface="Times New Roman"/>
          </a:endParaRPr>
        </a:p>
        <a:p>
          <a:pPr algn="ctr">
            <a:spcAft>
              <a:spcPts val="0"/>
            </a:spcAft>
          </a:pPr>
          <a:endParaRPr lang="ru-RU" sz="1050">
            <a:effectLst/>
            <a:latin typeface="Times New Roman"/>
            <a:ea typeface="Times New Roman"/>
          </a:endParaRPr>
        </a:p>
        <a:p>
          <a:pPr algn="ctr">
            <a:spcAft>
              <a:spcPts val="0"/>
            </a:spcAft>
          </a:pPr>
          <a:endParaRPr lang="ru-RU" sz="900">
            <a:effectLst/>
            <a:latin typeface="Arial"/>
            <a:ea typeface="Times New Roman"/>
          </a:endParaRPr>
        </a:p>
        <a:p>
          <a:pPr indent="342900" algn="just">
            <a:spcAft>
              <a:spcPts val="0"/>
            </a:spcAft>
          </a:pPr>
          <a:endParaRPr lang="ru-RU" sz="1050">
            <a:effectLst/>
            <a:latin typeface="Arial"/>
            <a:ea typeface="Times New Roman"/>
          </a:endParaRPr>
        </a:p>
        <a:p>
          <a:pPr algn="just">
            <a:spcAft>
              <a:spcPts val="0"/>
            </a:spcAft>
          </a:pPr>
          <a:r>
            <a:rPr lang="ru-RU" sz="1100">
              <a:effectLst/>
              <a:latin typeface="Times New Roman"/>
              <a:ea typeface="Times New Roman"/>
            </a:rPr>
            <a:t> </a:t>
          </a:r>
          <a:endParaRPr lang="ru-RU" sz="1050">
            <a:effectLst/>
            <a:latin typeface="Arial"/>
            <a:ea typeface="Times New Roman"/>
          </a:endParaRPr>
        </a:p>
        <a:p>
          <a:endParaRPr lang="ru-RU"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66675</xdr:rowOff>
    </xdr:from>
    <xdr:to>
      <xdr:col>16</xdr:col>
      <xdr:colOff>581025</xdr:colOff>
      <xdr:row>65</xdr:row>
      <xdr:rowOff>171450</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0" y="66675"/>
          <a:ext cx="10334625" cy="12487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Aft>
              <a:spcPts val="0"/>
            </a:spcAft>
          </a:pPr>
          <a:endParaRPr lang="ru-RU" sz="1200">
            <a:effectLst/>
            <a:latin typeface="Times New Roman"/>
            <a:ea typeface="Times New Roman"/>
          </a:endParaRPr>
        </a:p>
        <a:p>
          <a:pPr algn="ctr">
            <a:spcAft>
              <a:spcPts val="0"/>
            </a:spcAft>
          </a:pPr>
          <a:r>
            <a:rPr lang="ru-RU" sz="1200">
              <a:effectLst/>
              <a:latin typeface="Times New Roman"/>
              <a:ea typeface="Times New Roman"/>
            </a:rPr>
            <a:t>4. МЕХАНИЗМ РЕАЛИЗАЦИИ МУНИЦИПАЛЬНОЙ ПРОГРАММЫ.</a:t>
          </a:r>
          <a:endParaRPr lang="ru-RU" sz="1200">
            <a:effectLst/>
            <a:latin typeface="Arial"/>
            <a:ea typeface="Times New Roman"/>
          </a:endParaRPr>
        </a:p>
        <a:p>
          <a:pPr algn="ctr">
            <a:spcAft>
              <a:spcPts val="0"/>
            </a:spcAft>
          </a:pPr>
          <a:r>
            <a:rPr lang="ru-RU" sz="1200">
              <a:effectLst/>
              <a:latin typeface="Times New Roman"/>
              <a:ea typeface="Times New Roman"/>
            </a:rPr>
            <a:t>УПРАВЛЕНИЕ И КОНТРОЛЬ ЗА РЕАЛИЗАЦИЕЙ МУНИЦИПАЛЬНОЙ ПРОГРАММЫ, В ТОМ ЧИСЛЕ АНАЛИЗ РИСКОВ РЕАЛИЗАЦИИ МУНИЦИПАЛЬНОЙ ПРОГРАММЫ</a:t>
          </a:r>
        </a:p>
        <a:p>
          <a:pPr algn="ctr">
            <a:spcAft>
              <a:spcPts val="0"/>
            </a:spcAft>
          </a:pPr>
          <a:endParaRPr lang="ru-RU" sz="1200">
            <a:effectLst/>
            <a:latin typeface="Arial"/>
            <a:ea typeface="Times New Roman"/>
          </a:endParaRPr>
        </a:p>
        <a:p>
          <a:pPr indent="342900" algn="just">
            <a:spcAft>
              <a:spcPts val="0"/>
            </a:spcAft>
          </a:pPr>
          <a:r>
            <a:rPr lang="ru-RU" sz="1200">
              <a:effectLst/>
              <a:latin typeface="Times New Roman"/>
              <a:ea typeface="Times New Roman"/>
            </a:rPr>
            <a:t>Текущее управление реализацией и контроль за реализацией муниципальной программы осуществляет заместитель Главы Томского района - начальник Управления по социальной политике Администрации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Ответственным исполнителем муниципальной программы выступает Управление по социальной политике Администрации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Участниками муниципальной программы являются:</a:t>
          </a:r>
          <a:endParaRPr lang="ru-RU" sz="1200">
            <a:effectLst/>
            <a:latin typeface="Arial"/>
            <a:ea typeface="Times New Roman"/>
          </a:endParaRPr>
        </a:p>
        <a:p>
          <a:pPr indent="342900" algn="just">
            <a:spcAft>
              <a:spcPts val="0"/>
            </a:spcAft>
          </a:pPr>
          <a:r>
            <a:rPr lang="ru-RU" sz="1200">
              <a:effectLst/>
              <a:latin typeface="Times New Roman"/>
              <a:ea typeface="Times New Roman"/>
            </a:rPr>
            <a:t>- Управление образования Администрации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 Отдел по опеке и попечительству Управления по социальной политике Администрации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 Управление по культуре, спорту, молодёжной политике и туризму Администрации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Участниками мероприятий муниципальной программы являются органы местного самоуправления муниципального образования "Томский район".</a:t>
          </a:r>
          <a:endParaRPr lang="ru-RU" sz="1200">
            <a:effectLst/>
            <a:latin typeface="Arial"/>
            <a:ea typeface="Times New Roman"/>
          </a:endParaRPr>
        </a:p>
        <a:p>
          <a:pPr indent="342900" algn="just">
            <a:spcAft>
              <a:spcPts val="0"/>
            </a:spcAft>
          </a:pPr>
          <a:r>
            <a:rPr lang="ru-RU" sz="1200">
              <a:effectLst/>
              <a:latin typeface="Times New Roman"/>
              <a:ea typeface="Times New Roman"/>
            </a:rPr>
            <a:t>Ответственный исполнитель координирует деятельность соисполнителей и участников муниципальной программы, несет ответственность за достижение показателей цели муниципальной программы, осуществляет мониторинг реализации муниципальной программы, готовит отчеты о реализации муниципальной программы.</a:t>
          </a:r>
          <a:endParaRPr lang="ru-RU" sz="1200">
            <a:effectLst/>
            <a:latin typeface="Arial"/>
            <a:ea typeface="Times New Roman"/>
          </a:endParaRPr>
        </a:p>
        <a:p>
          <a:pPr indent="342900" algn="just">
            <a:spcAft>
              <a:spcPts val="0"/>
            </a:spcAft>
          </a:pPr>
          <a:r>
            <a:rPr lang="ru-RU" sz="1200">
              <a:effectLst/>
              <a:latin typeface="Times New Roman"/>
              <a:ea typeface="Times New Roman"/>
            </a:rPr>
            <a:t>Реализация муниципальной программы осуществляется путем выполнения предусмотренных в ней мероприятий ответственным исполнителем, соисполнителями и участниками муниципальной программы в соответствии с их полномочиями.</a:t>
          </a:r>
          <a:endParaRPr lang="ru-RU" sz="1200">
            <a:effectLst/>
            <a:latin typeface="Arial"/>
            <a:ea typeface="Times New Roman"/>
          </a:endParaRPr>
        </a:p>
        <a:p>
          <a:pPr indent="342900" algn="just">
            <a:spcAft>
              <a:spcPts val="0"/>
            </a:spcAft>
          </a:pPr>
          <a:r>
            <a:rPr lang="ru-RU" sz="1200">
              <a:effectLst/>
              <a:latin typeface="Times New Roman"/>
              <a:ea typeface="Times New Roman"/>
            </a:rPr>
            <a:t>Текущий контроль за реализацией муниципальной программы осуществляется Управлением по социальной политике Администрации Томского района постоянно, в течение всего периода реализации муниципальной программы, путем мониторинга и анализа промежуточных результатов. Оценка эффективности реализации муниципальной программы проводится ежегодно путем сравнения текущих значений основных целевых показателей с установленными муниципальной программой значениями.</a:t>
          </a:r>
          <a:endParaRPr lang="ru-RU" sz="1200">
            <a:effectLst/>
            <a:latin typeface="Arial"/>
            <a:ea typeface="Times New Roman"/>
          </a:endParaRPr>
        </a:p>
        <a:p>
          <a:pPr indent="342900" algn="just">
            <a:spcAft>
              <a:spcPts val="0"/>
            </a:spcAft>
          </a:pPr>
          <a:r>
            <a:rPr lang="ru-RU" sz="1200">
              <a:effectLst/>
              <a:latin typeface="Times New Roman"/>
              <a:ea typeface="Times New Roman"/>
            </a:rPr>
            <a:t>Ответственный исполнитель представляет отчет о реализации муниципальной программы в Управление по экономической политике и муниципальным ресурсам Администрации Томского района в установленном порядке.</a:t>
          </a:r>
          <a:endParaRPr lang="ru-RU" sz="1200">
            <a:effectLst/>
            <a:latin typeface="Arial"/>
            <a:ea typeface="Times New Roman"/>
          </a:endParaRPr>
        </a:p>
        <a:p>
          <a:pPr indent="342900" algn="just">
            <a:spcAft>
              <a:spcPts val="0"/>
            </a:spcAft>
          </a:pPr>
          <a:r>
            <a:rPr lang="ru-RU" sz="1200">
              <a:effectLst/>
              <a:latin typeface="Times New Roman"/>
              <a:ea typeface="Times New Roman"/>
            </a:rPr>
            <a:t>Ответственный исполнитель с учетом объема финансовых средств, ежегодно выделяемых на реализацию муниципальной программы, уточняет целевые показатели, перечень мероприятий и затрат на них, состав соисполнителей и участников муниципальной программы, а также участников мероприятий. В необходимых случаях ответственный исполнитель готовит предложения о внесении изменений в муниципальную программу в установленном порядке.</a:t>
          </a:r>
          <a:endParaRPr lang="ru-RU" sz="1200">
            <a:effectLst/>
            <a:latin typeface="Arial"/>
            <a:ea typeface="Times New Roman"/>
          </a:endParaRPr>
        </a:p>
        <a:p>
          <a:pPr indent="342900" algn="just">
            <a:spcAft>
              <a:spcPts val="0"/>
            </a:spcAft>
          </a:pPr>
          <a:r>
            <a:rPr lang="ru-RU" sz="1200">
              <a:effectLst/>
              <a:latin typeface="Times New Roman"/>
              <a:ea typeface="Times New Roman"/>
            </a:rPr>
            <a:t>Софинансирование муниципальной программы за счет средств областного бюджета в соответствии с утвержденными ассигнованиями на соответствующий финансовый год осуществляется соисполнителем муниципальной программы на основании заключаемых договоров и соглашений в соответствии с действующим законодательством.</a:t>
          </a:r>
          <a:endParaRPr lang="ru-RU" sz="1200">
            <a:effectLst/>
            <a:latin typeface="Arial"/>
            <a:ea typeface="Times New Roman"/>
          </a:endParaRPr>
        </a:p>
        <a:p>
          <a:pPr indent="342900" algn="just">
            <a:spcAft>
              <a:spcPts val="0"/>
            </a:spcAft>
          </a:pPr>
          <a:r>
            <a:rPr lang="ru-RU" sz="1200">
              <a:effectLst/>
              <a:latin typeface="Times New Roman"/>
              <a:ea typeface="Times New Roman"/>
            </a:rPr>
            <a:t>Финансовое обеспечение мероприятий муниципальной программы, подпрограмм, ведомственных целевых программ осуществляется в соответствии с Федеральным законом от 05.04.2013 № 44-ФЗ "О контрактной системе в сфере закупок товаров, работ, услуг для обеспечения государственных и муниципальных нужд", в пределах лимитов бюджетных обязательств, за исключением мероприятий, по которым финансовое обеспечение осуществляется путем предоставления субсидий юридическим лицам в соответствии со статьями 78 и 78.1 Бюджетного кодекса РФ, а также мероприятий, по которым финансовое обеспечение осуществляется путем предоставления иных межбюджетных трансфертов из бюджета муниципального образования «Томский район» в бюджеты сельских поселений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Корректировка целевых показателей муниципальной программы, исполнителей и сроков программных мероприятий осуществляется ежегодно в соответствии с утвержденным бюджетом на соответствующий период.</a:t>
          </a:r>
          <a:endParaRPr lang="ru-RU" sz="1200">
            <a:effectLst/>
            <a:latin typeface="Arial"/>
            <a:ea typeface="Times New Roman"/>
          </a:endParaRPr>
        </a:p>
        <a:p>
          <a:pPr indent="342900" algn="just">
            <a:spcAft>
              <a:spcPts val="0"/>
            </a:spcAft>
          </a:pPr>
          <a:r>
            <a:rPr lang="ru-RU" sz="1200">
              <a:effectLst/>
              <a:latin typeface="Times New Roman"/>
              <a:ea typeface="Times New Roman"/>
            </a:rPr>
            <a:t>Важное значение для успешной реализации муниципальной программы имеет прогнозирование возможных рисков, связанных с достижением цели и решением задач муниципальной программы, оценка их последствий, а также формирование системы мер по их предотвращению.</a:t>
          </a:r>
          <a:endParaRPr lang="ru-RU" sz="1200">
            <a:effectLst/>
            <a:latin typeface="Arial"/>
            <a:ea typeface="Times New Roman"/>
          </a:endParaRPr>
        </a:p>
        <a:p>
          <a:pPr indent="342900" algn="just">
            <a:spcAft>
              <a:spcPts val="0"/>
            </a:spcAft>
          </a:pPr>
          <a:r>
            <a:rPr lang="ru-RU" sz="1200">
              <a:effectLst/>
              <a:latin typeface="Times New Roman"/>
              <a:ea typeface="Times New Roman"/>
            </a:rPr>
            <a:t>В рамках реализации муниципальной программы могут быть выделены следующие риски, препятствующие ее реализации:</a:t>
          </a:r>
          <a:endParaRPr lang="ru-RU" sz="1200">
            <a:effectLst/>
            <a:latin typeface="Arial"/>
            <a:ea typeface="Times New Roman"/>
          </a:endParaRPr>
        </a:p>
        <a:p>
          <a:pPr indent="342900" algn="just">
            <a:spcAft>
              <a:spcPts val="0"/>
            </a:spcAft>
          </a:pPr>
          <a:r>
            <a:rPr lang="ru-RU" sz="1200">
              <a:effectLst/>
              <a:latin typeface="Times New Roman"/>
              <a:ea typeface="Times New Roman"/>
            </a:rPr>
            <a:t>1) правовые риски, связанные с изменением федерального и областного законодательства, нормативно-правовой базы, необходимой для эффективной реализации муниципальной программы, что может привести к существенному увеличению планируемых сроков или изменению условий реализации мероприятий муниципальной программы;</a:t>
          </a:r>
          <a:endParaRPr lang="ru-RU" sz="1200">
            <a:effectLst/>
            <a:latin typeface="Arial"/>
            <a:ea typeface="Times New Roman"/>
          </a:endParaRPr>
        </a:p>
        <a:p>
          <a:pPr indent="342900" algn="just">
            <a:spcAft>
              <a:spcPts val="0"/>
            </a:spcAft>
          </a:pPr>
          <a:r>
            <a:rPr lang="ru-RU" sz="1200">
              <a:effectLst/>
              <a:latin typeface="Times New Roman"/>
              <a:ea typeface="Times New Roman"/>
            </a:rPr>
            <a:t>2) административные риски, связанные с неэффективным управлением муниципальной программой, с ошибками управления реализацией подпрограммы, что может привести к нецелевому и (или) неэффективному использованию средств, нарушению планируемых сроков реализации муниципальной программы, не достижению плановых значений показателей, невыполнению ряда мероприятий муниципальной программы или задержке в их выполнении;</a:t>
          </a:r>
          <a:endParaRPr lang="ru-RU" sz="1200">
            <a:effectLst/>
            <a:latin typeface="Arial"/>
            <a:ea typeface="Times New Roman"/>
          </a:endParaRPr>
        </a:p>
        <a:p>
          <a:pPr indent="342900" algn="just">
            <a:spcAft>
              <a:spcPts val="0"/>
            </a:spcAft>
          </a:pPr>
          <a:r>
            <a:rPr lang="ru-RU" sz="1200">
              <a:effectLst/>
              <a:latin typeface="Times New Roman"/>
              <a:ea typeface="Times New Roman"/>
            </a:rPr>
            <a:t>3) техногенные и экологические риски, связанные с природными, климатическими явлениями, техногенными катастрофами, могут привести к невозможности реализации мероприятий муниципальной программы и (или) к отвлечению средств от финансирования муниципальной программы в пользу других направлений развития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4) экономические риски, связанные с возможностями снижения темпов роста экономики, а также с кризисом банковской системы и возникновением бюджетного дефицита. Эти риски могут отразиться на уровне возможностей государства в реализации наиболее затратных мероприятий государственной программы, в том числе мероприятий, связанных с реконструкцией и текущим ремонтом муниципальных учреждений культуры, строительством объектов туристско-рекреационных кластеров;</a:t>
          </a:r>
          <a:endParaRPr lang="ru-RU" sz="1200">
            <a:effectLst/>
            <a:latin typeface="Arial"/>
            <a:ea typeface="Times New Roman"/>
          </a:endParaRPr>
        </a:p>
        <a:p>
          <a:pPr indent="342900" algn="just">
            <a:spcAft>
              <a:spcPts val="0"/>
            </a:spcAft>
          </a:pPr>
          <a:r>
            <a:rPr lang="ru-RU" sz="1200">
              <a:effectLst/>
              <a:latin typeface="Times New Roman"/>
              <a:ea typeface="Times New Roman"/>
            </a:rPr>
            <a:t>5) кадровые риски, обусловленные значительным дефицитом высококвалифицированных кадров в социальной сфере, сферах культуры, спорта и туризма, что снижает эффективность работы учреждений.</a:t>
          </a:r>
          <a:endParaRPr lang="ru-RU" sz="1200">
            <a:effectLst/>
            <a:latin typeface="Arial"/>
            <a:ea typeface="Times New Roman"/>
          </a:endParaRPr>
        </a:p>
        <a:p>
          <a:pPr indent="342900" algn="just">
            <a:spcAft>
              <a:spcPts val="0"/>
            </a:spcAft>
          </a:pPr>
          <a:r>
            <a:rPr lang="ru-RU" sz="1200">
              <a:effectLst/>
              <a:latin typeface="Times New Roman"/>
              <a:ea typeface="Times New Roman"/>
            </a:rPr>
            <a:t>Способы минимизации рисков:</a:t>
          </a:r>
          <a:endParaRPr lang="ru-RU" sz="1200">
            <a:effectLst/>
            <a:latin typeface="Arial"/>
            <a:ea typeface="Times New Roman"/>
          </a:endParaRPr>
        </a:p>
        <a:p>
          <a:pPr indent="342900" algn="just">
            <a:spcAft>
              <a:spcPts val="0"/>
            </a:spcAft>
          </a:pPr>
          <a:r>
            <a:rPr lang="ru-RU" sz="1200">
              <a:effectLst/>
              <a:latin typeface="Times New Roman"/>
              <a:ea typeface="Times New Roman"/>
            </a:rPr>
            <a:t>своевременное внесение соответствующих изменений в правовые акты, касающиеся реализации мероприятий муниципальной программы;</a:t>
          </a:r>
          <a:endParaRPr lang="ru-RU" sz="1200">
            <a:effectLst/>
            <a:latin typeface="Arial"/>
            <a:ea typeface="Times New Roman"/>
          </a:endParaRPr>
        </a:p>
        <a:p>
          <a:pPr indent="342900" algn="just">
            <a:spcAft>
              <a:spcPts val="0"/>
            </a:spcAft>
          </a:pPr>
          <a:r>
            <a:rPr lang="ru-RU" sz="1200">
              <a:effectLst/>
              <a:latin typeface="Times New Roman"/>
              <a:ea typeface="Times New Roman"/>
            </a:rPr>
            <a:t>формирование эффективной системы управления на основе четкого распределения функций, полномочий и ответственности основных исполнителей муниципальной программы;</a:t>
          </a:r>
          <a:endParaRPr lang="ru-RU" sz="1200">
            <a:effectLst/>
            <a:latin typeface="Arial"/>
            <a:ea typeface="Times New Roman"/>
          </a:endParaRPr>
        </a:p>
        <a:p>
          <a:pPr indent="342900" algn="just">
            <a:spcAft>
              <a:spcPts val="0"/>
            </a:spcAft>
          </a:pPr>
          <a:r>
            <a:rPr lang="ru-RU" sz="1200">
              <a:effectLst/>
              <a:latin typeface="Times New Roman"/>
              <a:ea typeface="Times New Roman"/>
            </a:rPr>
            <a:t>определение приоритетов для первоочередного финансирования, планирование бюджетных расходов с применением методик оценки эффективности бюджетных расходов, перераспределение объемов финансирования в зависимости от динамики и темпов решения поставленных задач;</a:t>
          </a:r>
          <a:endParaRPr lang="ru-RU" sz="1200">
            <a:effectLst/>
            <a:latin typeface="Arial"/>
            <a:ea typeface="Times New Roman"/>
          </a:endParaRPr>
        </a:p>
        <a:p>
          <a:pPr indent="342900" algn="just">
            <a:spcAft>
              <a:spcPts val="0"/>
            </a:spcAft>
          </a:pPr>
          <a:r>
            <a:rPr lang="ru-RU" sz="1200">
              <a:effectLst/>
              <a:latin typeface="Times New Roman"/>
              <a:ea typeface="Times New Roman"/>
            </a:rPr>
            <a:t>регулярный мониторинг результативности реализации муниципальной программы при необходимости ежегодная корректировка показателей и мероприятий муниципальной программы;</a:t>
          </a:r>
          <a:endParaRPr lang="ru-RU" sz="1200">
            <a:effectLst/>
            <a:latin typeface="Arial"/>
            <a:ea typeface="Times New Roman"/>
          </a:endParaRPr>
        </a:p>
        <a:p>
          <a:pPr indent="342900" algn="just">
            <a:spcAft>
              <a:spcPts val="0"/>
            </a:spcAft>
          </a:pPr>
          <a:r>
            <a:rPr lang="ru-RU" sz="1200">
              <a:effectLst/>
              <a:latin typeface="Times New Roman"/>
              <a:ea typeface="Times New Roman"/>
            </a:rPr>
            <a:t>повышение эффективности взаимодействия участников реализации муниципальной программы;</a:t>
          </a:r>
          <a:endParaRPr lang="ru-RU" sz="1200">
            <a:effectLst/>
            <a:latin typeface="Arial"/>
            <a:ea typeface="Times New Roman"/>
          </a:endParaRPr>
        </a:p>
        <a:p>
          <a:pPr indent="342900" algn="just">
            <a:spcAft>
              <a:spcPts val="0"/>
            </a:spcAft>
          </a:pPr>
          <a:r>
            <a:rPr lang="ru-RU" sz="1200">
              <a:effectLst/>
              <a:latin typeface="Times New Roman"/>
              <a:ea typeface="Times New Roman"/>
            </a:rPr>
            <a:t>обеспечение притока высококвалифицированных кадров и переподготовка (повышение квалификации) имеющихся специалистов;</a:t>
          </a:r>
          <a:endParaRPr lang="ru-RU" sz="1200">
            <a:effectLst/>
            <a:latin typeface="Arial"/>
            <a:ea typeface="Times New Roman"/>
          </a:endParaRPr>
        </a:p>
        <a:p>
          <a:pPr indent="342900" algn="just">
            <a:spcAft>
              <a:spcPts val="0"/>
            </a:spcAft>
          </a:pPr>
          <a:r>
            <a:rPr lang="ru-RU" sz="1200">
              <a:effectLst/>
              <a:latin typeface="Times New Roman"/>
              <a:ea typeface="Times New Roman"/>
            </a:rPr>
            <a:t>использование механизма государственно-частного партнерства для привлечения частных инвестиций.</a:t>
          </a:r>
          <a:endParaRPr lang="ru-RU" sz="1200">
            <a:effectLst/>
            <a:latin typeface="Arial"/>
            <a:ea typeface="Times New Roman"/>
          </a:endParaRPr>
        </a:p>
        <a:p>
          <a:pPr algn="ctr">
            <a:spcAft>
              <a:spcPts val="0"/>
            </a:spcAft>
          </a:pPr>
          <a:r>
            <a:rPr lang="ru-RU" sz="1200" b="1">
              <a:effectLst/>
              <a:latin typeface="Times New Roman"/>
              <a:ea typeface="Times New Roman"/>
            </a:rPr>
            <a:t> </a:t>
          </a:r>
          <a:endParaRPr lang="ru-RU" sz="1200" b="1">
            <a:effectLst/>
            <a:latin typeface="Arial"/>
            <a:ea typeface="Times New Roman"/>
          </a:endParaRPr>
        </a:p>
        <a:p>
          <a:endParaRPr lang="ru-RU"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19047</xdr:rowOff>
    </xdr:from>
    <xdr:to>
      <xdr:col>19</xdr:col>
      <xdr:colOff>15875</xdr:colOff>
      <xdr:row>133</xdr:row>
      <xdr:rowOff>114300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0" y="209547"/>
          <a:ext cx="11598275" cy="256413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Aft>
              <a:spcPts val="0"/>
            </a:spcAft>
          </a:pPr>
          <a:r>
            <a:rPr lang="ru-RU" sz="1200">
              <a:effectLst/>
              <a:latin typeface="Times New Roman"/>
              <a:ea typeface="Times New Roman"/>
            </a:rPr>
            <a:t>1. Характеристика текущего состояния сферы реализации</a:t>
          </a:r>
          <a:endParaRPr lang="ru-RU" sz="1200">
            <a:effectLst/>
            <a:latin typeface="Arial"/>
            <a:ea typeface="Times New Roman"/>
          </a:endParaRPr>
        </a:p>
        <a:p>
          <a:pPr algn="ctr">
            <a:spcAft>
              <a:spcPts val="0"/>
            </a:spcAft>
          </a:pPr>
          <a:r>
            <a:rPr lang="ru-RU" sz="1200">
              <a:effectLst/>
              <a:latin typeface="Times New Roman"/>
              <a:ea typeface="Times New Roman"/>
            </a:rPr>
            <a:t>подпрограммы 1 муниципальной программы</a:t>
          </a:r>
        </a:p>
        <a:p>
          <a:pPr algn="ctr">
            <a:spcAft>
              <a:spcPts val="0"/>
            </a:spcAft>
          </a:pPr>
          <a:endParaRPr lang="ru-RU" sz="1200">
            <a:effectLst/>
            <a:latin typeface="Arial"/>
            <a:ea typeface="Times New Roman"/>
          </a:endParaRPr>
        </a:p>
        <a:p>
          <a:pPr indent="342900" algn="just">
            <a:spcAft>
              <a:spcPts val="0"/>
            </a:spcAft>
          </a:pPr>
          <a:r>
            <a:rPr lang="ru-RU" sz="1200">
              <a:effectLst/>
              <a:latin typeface="Times New Roman"/>
              <a:ea typeface="Times New Roman"/>
            </a:rPr>
            <a:t>Подпрограмма 1 "Развитие культуры, искусства и туризма на территории муниципального образования "Томский район" муниципальной программы "Социальное развитие Томского района на 2016 - 2020 годы" (далее - подпрограмма 1) направлена на сохранение и популяризацию культурного наследия, обеспечение максимальной доступности культурных ценностей для жителей и гостей Томского района, повышение качества культурных услуг, реализацию творческого потенциала района, развитие кадрового потенциала и создание благоприятных условий для реализации профессиональных возможностей. Важными направлениями реализации подпрограммы 1 являются повышение качества, разнообразия и эффективности услуг, оказываемых учреждениями культуры Томского района, расширение условий для улучшения обслуживания населения посредством новых форм работы с использованием информационно-коммуникационных технологий, стимулирования потребления населения культурных благ и т.д.</a:t>
          </a:r>
          <a:endParaRPr lang="ru-RU" sz="1200">
            <a:effectLst/>
            <a:latin typeface="Arial"/>
            <a:ea typeface="Times New Roman"/>
          </a:endParaRPr>
        </a:p>
        <a:p>
          <a:pPr indent="342900" algn="just">
            <a:spcAft>
              <a:spcPts val="0"/>
            </a:spcAft>
          </a:pPr>
          <a:r>
            <a:rPr lang="ru-RU" sz="1200">
              <a:effectLst/>
              <a:latin typeface="Times New Roman"/>
              <a:ea typeface="Times New Roman"/>
            </a:rPr>
            <a:t>В состав Томского района входит 19 сельских поселений, на территории которых функционируют 20 культурно-досуговых учреждений (юридические лица), имеющих филиалы. В настоящее время 39 муниципальных библиотек осуществляют организацию библиотечного обслуживания населения Томского района, 10 из которых входят в четыре юридически самостоятельные библиотечные учреждения, остальные 29 являются филиалами муниципальных бюджетных учреждений культуры. В Томском районе функционируют 4 детские школы искусств, в которых обучается 1000 детей.</a:t>
          </a:r>
          <a:endParaRPr lang="ru-RU" sz="1200">
            <a:effectLst/>
            <a:latin typeface="Arial"/>
            <a:ea typeface="Times New Roman"/>
          </a:endParaRPr>
        </a:p>
        <a:p>
          <a:pPr indent="342900" algn="just">
            <a:spcAft>
              <a:spcPts val="0"/>
            </a:spcAft>
          </a:pPr>
          <a:r>
            <a:rPr lang="ru-RU" sz="1200">
              <a:effectLst/>
              <a:latin typeface="Times New Roman"/>
              <a:ea typeface="Times New Roman"/>
            </a:rPr>
            <a:t>За последние годы удалось добиться определенных результатов и создать условия по оказанию населению Томского района культурных услуг: улучшилось состояние системы библиотечного, культурно-досугового обслуживания, системы дополнительного образования детей, в деятельность учреждений культуры активно внедряются информационно-коммуникационные технологии, расширились формы и методы работы с аудиторией. Сформирована база для развития туризма, проводятся ежегодные мероприятия, ставшие брендовыми, район становится узнаваемым за пределами Томской области.</a:t>
          </a:r>
          <a:endParaRPr lang="ru-RU" sz="1200">
            <a:effectLst/>
            <a:latin typeface="Arial"/>
            <a:ea typeface="Times New Roman"/>
          </a:endParaRPr>
        </a:p>
        <a:p>
          <a:pPr indent="342900" algn="just">
            <a:spcAft>
              <a:spcPts val="0"/>
            </a:spcAft>
          </a:pPr>
          <a:r>
            <a:rPr lang="ru-RU" sz="1200">
              <a:effectLst/>
              <a:latin typeface="Times New Roman"/>
              <a:ea typeface="Times New Roman"/>
            </a:rPr>
            <a:t>Анализ состояния и основных проблем развития сфер культуры искусства и туризма в Томской области, формирование перечня мероприятий для их решения и показателей их эффективности рассматриваются в подпрограмме 1 по следующим направлениям:</a:t>
          </a:r>
          <a:endParaRPr lang="ru-RU" sz="1200">
            <a:effectLst/>
            <a:latin typeface="Arial"/>
            <a:ea typeface="Times New Roman"/>
          </a:endParaRPr>
        </a:p>
        <a:p>
          <a:pPr indent="342900" algn="just">
            <a:spcAft>
              <a:spcPts val="0"/>
            </a:spcAft>
          </a:pPr>
          <a:r>
            <a:rPr lang="ru-RU" sz="1200">
              <a:effectLst/>
              <a:latin typeface="Times New Roman"/>
              <a:ea typeface="Times New Roman"/>
            </a:rPr>
            <a:t>- развитие культурно-досуговой и профессиональной деятельности, направленной на творческую самореализацию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 создание условий для организации библиотечного обслуживания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 создание условий для организации дополнительного образования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 реконструкция, текущий и капитальный ремонт детских школ искусств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 развитие внутреннего и въездного туризма на территории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 создание условий для развития туристской деятельности и поддержка приоритетных направлений туризма;</a:t>
          </a:r>
          <a:endParaRPr lang="ru-RU" sz="1200">
            <a:effectLst/>
            <a:latin typeface="Arial"/>
            <a:ea typeface="Times New Roman"/>
          </a:endParaRPr>
        </a:p>
        <a:p>
          <a:pPr indent="342900" algn="just">
            <a:spcAft>
              <a:spcPts val="0"/>
            </a:spcAft>
          </a:pPr>
          <a:r>
            <a:rPr lang="ru-RU" sz="1200">
              <a:effectLst/>
              <a:latin typeface="Times New Roman"/>
              <a:ea typeface="Times New Roman"/>
            </a:rPr>
            <a:t>- осуществление бюджетных инвестиций на строительство (реконструкцию) объектов сферы культуры и архивного дела;</a:t>
          </a:r>
          <a:endParaRPr lang="ru-RU" sz="1200">
            <a:effectLst/>
            <a:latin typeface="Arial"/>
            <a:ea typeface="Times New Roman"/>
          </a:endParaRPr>
        </a:p>
        <a:p>
          <a:pPr indent="342900" algn="just">
            <a:spcAft>
              <a:spcPts val="0"/>
            </a:spcAft>
          </a:pPr>
          <a:r>
            <a:rPr lang="ru-RU" sz="1200">
              <a:effectLst/>
              <a:latin typeface="Times New Roman"/>
              <a:ea typeface="Times New Roman"/>
            </a:rPr>
            <a:t>- комплектование библиотечных фондов библиотек поселений.</a:t>
          </a:r>
          <a:endParaRPr lang="ru-RU" sz="1200">
            <a:effectLst/>
            <a:latin typeface="Arial"/>
            <a:ea typeface="Times New Roman"/>
          </a:endParaRPr>
        </a:p>
        <a:p>
          <a:pPr indent="342900" algn="just">
            <a:spcAft>
              <a:spcPts val="0"/>
            </a:spcAft>
          </a:pPr>
          <a:r>
            <a:rPr lang="ru-RU" sz="1200">
              <a:effectLst/>
              <a:latin typeface="Times New Roman"/>
              <a:ea typeface="Times New Roman"/>
            </a:rPr>
            <a:t>Развитие культурно-досуговой и профессиональной деятельности, направленной на творческую самореализацию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Томский район является самым крупным по численности населения сельским районом области, окаймляющим территорию областного центра. В рамках решения комплексной задачи социально-экономического развития Томского района, создания условий для развития духовности, высокой культуры и нравственного здоровья населения Томского района поставлена амбициозная задача - придать Томскому району статус сельской культурной столицы Томской области. В Томском районе развита сеть учреждений дополнительного образования в сфере культуры, большое количество профессиональных коллективов и сельских домов культуры, демонстрирующих образцы сельской культуры. На территории Томского района постоянно проходят крупные культурно-массовые мероприятия: межрегиональные, всероссийские и международные конкурсы и фестивали.</a:t>
          </a:r>
          <a:endParaRPr lang="ru-RU" sz="1200">
            <a:effectLst/>
            <a:latin typeface="Arial"/>
            <a:ea typeface="Times New Roman"/>
          </a:endParaRPr>
        </a:p>
        <a:p>
          <a:pPr indent="342900" algn="just">
            <a:spcAft>
              <a:spcPts val="0"/>
            </a:spcAft>
          </a:pPr>
          <a:r>
            <a:rPr lang="ru-RU" sz="1200">
              <a:effectLst/>
              <a:latin typeface="Times New Roman"/>
              <a:ea typeface="Times New Roman"/>
            </a:rPr>
            <a:t>Организация свободного времени детей, подростков, молодежи и взрослого населения выполняет важную функцию культурного воспитания. Целостная и последовательная реализация государственной политики по предоставлению услуг культуры также является одним из условий успешного развития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Тенденции развития ситуации и вероятные последствия сложившейся ситуации характеризуются тем, что основные финансовые средства идут на поддержку текущей деятельности учреждений культуры. Существующая структура расходов не позволяет направлять значительные средства на развитие и поддержку творческих проектов. Необходимо создать систему, стимулирующую развитие интеграционных межведомственных взаимодействий и государственно-частного партнерства для реализации различных проектов в сфере культуры.</a:t>
          </a:r>
          <a:endParaRPr lang="ru-RU" sz="1200">
            <a:effectLst/>
            <a:latin typeface="Arial"/>
            <a:ea typeface="Times New Roman"/>
          </a:endParaRPr>
        </a:p>
        <a:p>
          <a:pPr indent="342900" algn="just">
            <a:spcAft>
              <a:spcPts val="0"/>
            </a:spcAft>
          </a:pPr>
          <a:r>
            <a:rPr lang="ru-RU" sz="1200">
              <a:effectLst/>
              <a:latin typeface="Times New Roman"/>
              <a:ea typeface="Times New Roman"/>
            </a:rPr>
            <a:t>Одной из основных проблем, напрямую влияющих на базовые показатели эффективности работы и требующих неотложного решения, является износ материально-технической базы и острая необходимость модернизации ресурсного оснащения культурно-досуговых учреждений (в том числе национальной направленности).</a:t>
          </a:r>
          <a:endParaRPr lang="ru-RU" sz="1200">
            <a:effectLst/>
            <a:latin typeface="Arial"/>
            <a:ea typeface="Times New Roman"/>
          </a:endParaRPr>
        </a:p>
        <a:p>
          <a:pPr indent="342900" algn="just">
            <a:spcAft>
              <a:spcPts val="0"/>
            </a:spcAft>
          </a:pPr>
          <a:r>
            <a:rPr lang="ru-RU" sz="1200">
              <a:effectLst/>
              <a:latin typeface="Times New Roman"/>
              <a:ea typeface="Times New Roman"/>
            </a:rPr>
            <a:t>Техническое оснащение (в том числе звуковая, световая и музыкальная аппаратура, а также видеоаппаратура) учреждений культуры не соответствует современным требованиям для проведения культурно-массовых мероприятий, значительно изношено или вовсе отсутствует.</a:t>
          </a:r>
          <a:endParaRPr lang="ru-RU" sz="1200">
            <a:effectLst/>
            <a:latin typeface="Arial"/>
            <a:ea typeface="Times New Roman"/>
          </a:endParaRPr>
        </a:p>
        <a:p>
          <a:pPr indent="342900" algn="just">
            <a:spcAft>
              <a:spcPts val="0"/>
            </a:spcAft>
          </a:pPr>
          <a:r>
            <a:rPr lang="ru-RU" sz="1200">
              <a:effectLst/>
              <a:latin typeface="Times New Roman"/>
              <a:ea typeface="Times New Roman"/>
            </a:rPr>
            <a:t>Создание условий для организации библиотечного обслуживания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Библиотечное обслуживание является одной из важнейших составляющих современной культурной жизни. Согласно основным положениям организации сети муниципальных общедоступных (публичных) библиотек в субъектах Российской Федерации, утвержденным Приказом Минкультуры от 14.11.1997 № 682, библиотечное обслуживание граждан России отражает динамику развития общества, опирается на традиционную культуру и на современные технологии создания и передачи информации. Публичные библиотеки обеспечивают жителям Томского района свободный доступ к информации, образованию, культуре. В настоящее время организацию библиотечного обслуживания населения Томского района осуществляют 39 муниципальных библиотек, 10 из которых входят в четыре юридически самостоятельные библиотечные учреждения, остальные 29 являются филиалами муниципальных бюджетных учреждений культуры. Современный этап развития публичных библиотек характеризуется, с одной стороны, стабилизацией спроса на традиционные библиотечные услуги, а с другой стороны, увеличивается роль конкурентной среды (доступность Интернета и его поисковые возможности). Поэтому современная библиотека должна формировать фонды документами и на электронных носителях, расширять границы библиотечного сервиса за счет освоения информационных и социально-культурных технологий. В целом динамика обновления библиотечных фондов библиотек новыми экземплярами является положительной. Обеспеченность новыми поступлениями населения Томского района остается постоянной, но не достигает нормативных показателей (39 экз. при норме 250 экз. на 1000 жителей). В условиях финансового ограничения на комплектование книг наличие в фонде периодических изданий приобретает особое значение, библиотеки Томского района обеспечены достаточным количеством периодики, но она является документами временного хранения. Библиотеки обеспечивают бесплатный, свободный доступ к библиотечным фондам и ориентированы в обслуживании на все социальные группы.</a:t>
          </a:r>
          <a:endParaRPr lang="ru-RU" sz="1200">
            <a:effectLst/>
            <a:latin typeface="Arial"/>
            <a:ea typeface="Times New Roman"/>
          </a:endParaRPr>
        </a:p>
        <a:p>
          <a:pPr indent="342900" algn="just">
            <a:spcAft>
              <a:spcPts val="0"/>
            </a:spcAft>
          </a:pPr>
          <a:r>
            <a:rPr lang="ru-RU" sz="1200">
              <a:effectLst/>
              <a:latin typeface="Times New Roman"/>
              <a:ea typeface="Times New Roman"/>
            </a:rPr>
            <a:t>Организация свободного времени детей, подростков, молодежи и взрослого населения выполняет важную функцию культурного воспитания. В библиотеках ежегодно проводится около двух тысяч мероприятий различной направленности.</a:t>
          </a:r>
          <a:endParaRPr lang="ru-RU" sz="1200">
            <a:effectLst/>
            <a:latin typeface="Arial"/>
            <a:ea typeface="Times New Roman"/>
          </a:endParaRPr>
        </a:p>
        <a:p>
          <a:pPr indent="342900" algn="just">
            <a:spcAft>
              <a:spcPts val="0"/>
            </a:spcAft>
          </a:pPr>
          <a:r>
            <a:rPr lang="ru-RU" sz="1200">
              <a:effectLst/>
              <a:latin typeface="Times New Roman"/>
              <a:ea typeface="Times New Roman"/>
            </a:rPr>
            <a:t>В основе политики в области библиотечного дела лежит принцип создания условий для всеобщей доступности информации и культурных ценностей, собираемых и предоставляемых в пользование библиотеками. Библиотеки Томского района стремятся к созданию единого, целостного и культурного пространства, открытого каждому жителю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Библиотеки района остро нуждаются в обновлении зданий (помещений) и внутренних интерьеров.</a:t>
          </a:r>
          <a:endParaRPr lang="ru-RU" sz="1200">
            <a:effectLst/>
            <a:latin typeface="Arial"/>
            <a:ea typeface="Times New Roman"/>
          </a:endParaRPr>
        </a:p>
        <a:p>
          <a:pPr indent="342900" algn="just">
            <a:spcAft>
              <a:spcPts val="0"/>
            </a:spcAft>
          </a:pPr>
          <a:r>
            <a:rPr lang="ru-RU" sz="1200">
              <a:effectLst/>
              <a:latin typeface="Times New Roman"/>
              <a:ea typeface="Times New Roman"/>
            </a:rPr>
            <a:t>Создание условий для организации дополнительного образования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На территории Томского района функционируют 4 школы искусств, общее количество учащихся в которых составляет 1000 человек. Контингент учащихся неуклонно растет, что является ярким подтверждением востребованности художественно-эстетического образования в Томском районе.</a:t>
          </a:r>
          <a:endParaRPr lang="ru-RU" sz="1200">
            <a:effectLst/>
            <a:latin typeface="Arial"/>
            <a:ea typeface="Times New Roman"/>
          </a:endParaRPr>
        </a:p>
        <a:p>
          <a:pPr indent="342900" algn="just">
            <a:spcAft>
              <a:spcPts val="0"/>
            </a:spcAft>
          </a:pPr>
          <a:r>
            <a:rPr lang="ru-RU" sz="1200">
              <a:effectLst/>
              <a:latin typeface="Times New Roman"/>
              <a:ea typeface="Times New Roman"/>
            </a:rPr>
            <a:t>Все школы осуществляют образовательную деятельность на основе лицензий и свидетельств о государственной аккредитации.</a:t>
          </a:r>
          <a:endParaRPr lang="ru-RU" sz="1200">
            <a:effectLst/>
            <a:latin typeface="Arial"/>
            <a:ea typeface="Times New Roman"/>
          </a:endParaRPr>
        </a:p>
        <a:p>
          <a:pPr indent="342900" algn="just">
            <a:spcAft>
              <a:spcPts val="0"/>
            </a:spcAft>
          </a:pPr>
          <a:r>
            <a:rPr lang="ru-RU" sz="1200">
              <a:effectLst/>
              <a:latin typeface="Times New Roman"/>
              <a:ea typeface="Times New Roman"/>
            </a:rPr>
            <a:t>Остается весьма актуальным вопрос обеспечения ДШИ Томского района квалифицированными кадрами. Более 80% школ испытывают острую необходимость в дипломированных специалистах.</a:t>
          </a:r>
          <a:endParaRPr lang="ru-RU" sz="1200">
            <a:effectLst/>
            <a:latin typeface="Arial"/>
            <a:ea typeface="Times New Roman"/>
          </a:endParaRPr>
        </a:p>
        <a:p>
          <a:pPr indent="342900" algn="just">
            <a:spcAft>
              <a:spcPts val="0"/>
            </a:spcAft>
          </a:pPr>
          <a:r>
            <a:rPr lang="ru-RU" sz="1200">
              <a:effectLst/>
              <a:latin typeface="Times New Roman"/>
              <a:ea typeface="Times New Roman"/>
            </a:rPr>
            <a:t>Очень остро стоит вопрос оснащения детских образовательных организаций культуры специальным оборудованием, которое зачастую значительно изношено или вовсе отсутствует.</a:t>
          </a:r>
          <a:endParaRPr lang="ru-RU" sz="1200">
            <a:effectLst/>
            <a:latin typeface="Arial"/>
            <a:ea typeface="Times New Roman"/>
          </a:endParaRPr>
        </a:p>
        <a:p>
          <a:pPr indent="342900" algn="just">
            <a:spcAft>
              <a:spcPts val="0"/>
            </a:spcAft>
          </a:pPr>
          <a:r>
            <a:rPr lang="ru-RU" sz="1200">
              <a:effectLst/>
              <a:latin typeface="Times New Roman"/>
              <a:ea typeface="Times New Roman"/>
            </a:rPr>
            <a:t>Реконструкция, текущий и капитальный ремонт детских школ искусств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Здания учреждений дополнительного образования в сфере культуры за годы своей эксплуатации приобрели моральный и физический износ. Темпы износа зданий существенно опережают темпы их реконструкции. Также необходима адаптация требованиям к условиям современного законодательства. В системе дополнительного образования района находятся 7 образовательных организаций, 4 из которых юридические лица и 3 филиала.</a:t>
          </a:r>
          <a:endParaRPr lang="ru-RU" sz="1200">
            <a:effectLst/>
            <a:latin typeface="Arial"/>
            <a:ea typeface="Times New Roman"/>
          </a:endParaRPr>
        </a:p>
        <a:p>
          <a:pPr indent="342900" algn="just">
            <a:spcAft>
              <a:spcPts val="0"/>
            </a:spcAft>
          </a:pPr>
          <a:r>
            <a:rPr lang="ru-RU" sz="1200">
              <a:effectLst/>
              <a:latin typeface="Times New Roman"/>
              <a:ea typeface="Times New Roman"/>
            </a:rPr>
            <a:t>Пожарная безопасность образовательных организаций - это условие сохранения жизни обучающихся, воспитанников, материальных ценностей образовательных организаций от пожаров. Отсутствие необходимых условий для обеспечения пожарной безопасности, таких как автоматическая пожарная сигнализация (далее - АПС), сертифицированные противопожарные и противодымные двери, наружные эвакуационные лестницы, эвакуационные выходы с отделкой из негорючих материалов, недостаточное количество средств пожаротушения, не позволит эффективно бороться с пожарами в случае их возникновения и может привести к печальным событиям из-за несвоевременной эвакуации детей и взрослых из помещений.</a:t>
          </a:r>
          <a:endParaRPr lang="ru-RU" sz="1200">
            <a:effectLst/>
            <a:latin typeface="Arial"/>
            <a:ea typeface="Times New Roman"/>
          </a:endParaRPr>
        </a:p>
        <a:p>
          <a:pPr indent="342900" algn="just">
            <a:spcAft>
              <a:spcPts val="0"/>
            </a:spcAft>
          </a:pPr>
          <a:r>
            <a:rPr lang="ru-RU" sz="1200">
              <a:effectLst/>
              <a:latin typeface="Times New Roman"/>
              <a:ea typeface="Times New Roman"/>
            </a:rPr>
            <a:t>Противопожарное состояние образовательных организаций должно отвечать установленным требованиям пожарной безопасности. В соответствии с этими требованиями ежегодно проводится ряд профилактических мероприятий, направленных на повышение безопасности образовательных организаций: перезарядка огнетушителей, обслуживание АПС, пропитка чердачных помещений, замер сопротивления изоляции, испытания эвакуационных лестниц и т.д. Однако в большинстве образовательных организаций остаются невыполненными мероприятия, указанные в предписаниях Государственного пожарного надзора, что прежде всего связано с недостаточным финансированием отрасли.</a:t>
          </a:r>
          <a:endParaRPr lang="ru-RU" sz="1200">
            <a:effectLst/>
            <a:latin typeface="Arial"/>
            <a:ea typeface="Times New Roman"/>
          </a:endParaRPr>
        </a:p>
        <a:p>
          <a:pPr indent="342900" algn="just">
            <a:spcAft>
              <a:spcPts val="0"/>
            </a:spcAft>
          </a:pPr>
          <a:r>
            <a:rPr lang="ru-RU" sz="1200">
              <a:effectLst/>
              <a:latin typeface="Times New Roman"/>
              <a:ea typeface="Times New Roman"/>
            </a:rPr>
            <a:t>В настоящее время материально-техническое обеспечение учреждений дополнительного образования характеризуется высокой степенью изношенности инженерных сетей и коммуникаций, кровли, фундаментов и наружных стен, в учреждениях требуется замена межэтажных перекрытий (полов). Ежегодная проверка учреждений дополнительного образования показала необходимость текущего ремонта.</a:t>
          </a:r>
          <a:endParaRPr lang="ru-RU" sz="1200">
            <a:effectLst/>
            <a:latin typeface="Arial"/>
            <a:ea typeface="Times New Roman"/>
          </a:endParaRPr>
        </a:p>
        <a:p>
          <a:pPr indent="342900" algn="just">
            <a:spcAft>
              <a:spcPts val="0"/>
            </a:spcAft>
          </a:pPr>
          <a:r>
            <a:rPr lang="ru-RU" sz="1200">
              <a:effectLst/>
              <a:latin typeface="Times New Roman"/>
              <a:ea typeface="Times New Roman"/>
            </a:rPr>
            <a:t>Развитие внутреннего и въездного туризма на территории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Томский район обладает уникальным туристско-природным потенциалом. Основными предпосылками для развития туристической индустрии на территории района являются:</a:t>
          </a:r>
          <a:endParaRPr lang="ru-RU" sz="1200">
            <a:effectLst/>
            <a:latin typeface="Arial"/>
            <a:ea typeface="Times New Roman"/>
          </a:endParaRPr>
        </a:p>
        <a:p>
          <a:pPr indent="342900" algn="just">
            <a:spcAft>
              <a:spcPts val="0"/>
            </a:spcAft>
          </a:pPr>
          <a:r>
            <a:rPr lang="ru-RU" sz="1200">
              <a:effectLst/>
              <a:latin typeface="Times New Roman"/>
              <a:ea typeface="Times New Roman"/>
            </a:rPr>
            <a:t>1. Наличие на территории района памятников природы.</a:t>
          </a:r>
          <a:endParaRPr lang="ru-RU" sz="1200">
            <a:effectLst/>
            <a:latin typeface="Arial"/>
            <a:ea typeface="Times New Roman"/>
          </a:endParaRPr>
        </a:p>
        <a:p>
          <a:pPr indent="342900" algn="just">
            <a:spcAft>
              <a:spcPts val="0"/>
            </a:spcAft>
          </a:pPr>
          <a:r>
            <a:rPr lang="ru-RU" sz="1200">
              <a:effectLst/>
              <a:latin typeface="Times New Roman"/>
              <a:ea typeface="Times New Roman"/>
            </a:rPr>
            <a:t>2. Примыкание Томского района к местам сосредоточения целевых групп потребителей туристических услуг и центрам въездного туристического потока по Томской области.</a:t>
          </a:r>
          <a:endParaRPr lang="ru-RU" sz="1200">
            <a:effectLst/>
            <a:latin typeface="Arial"/>
            <a:ea typeface="Times New Roman"/>
          </a:endParaRPr>
        </a:p>
        <a:p>
          <a:pPr indent="342900" algn="just">
            <a:spcAft>
              <a:spcPts val="0"/>
            </a:spcAft>
          </a:pPr>
          <a:r>
            <a:rPr lang="ru-RU" sz="1200">
              <a:effectLst/>
              <a:latin typeface="Times New Roman"/>
              <a:ea typeface="Times New Roman"/>
            </a:rPr>
            <a:t>С точки зрения въездного туризма Томский район привлекает туристов в первую очередь возможностью организации комплекса мероприятий событийного туризма. В Томском районе также развивается сектор предоставления услуг размещения в гостевых домах с организацией охоты, рыбалки, катания на снегокатах, русской баней и иных услуг. Однако общее состояние сектора не удовлетворяет требованиям рынка - отсутствует достаточное количество баз отдыха с комплексом необходимых услуг, охотничьи и рыбацкие заимки представлены единичными объектами.</a:t>
          </a:r>
          <a:endParaRPr lang="ru-RU" sz="1200">
            <a:effectLst/>
            <a:latin typeface="Arial"/>
            <a:ea typeface="Times New Roman"/>
          </a:endParaRPr>
        </a:p>
        <a:p>
          <a:pPr indent="342900" algn="just">
            <a:spcAft>
              <a:spcPts val="0"/>
            </a:spcAft>
          </a:pPr>
          <a:r>
            <a:rPr lang="ru-RU" sz="1200">
              <a:effectLst/>
              <a:latin typeface="Times New Roman"/>
              <a:ea typeface="Times New Roman"/>
            </a:rPr>
            <a:t>3. Возможность организации туристско-рекреационных комплексов и культурно-массовых мероприятий на географически удобном расстоянии до г. Томска, что позволит увеличить внутрирегиональный турпоток.</a:t>
          </a:r>
          <a:endParaRPr lang="ru-RU" sz="1200">
            <a:effectLst/>
            <a:latin typeface="Arial"/>
            <a:ea typeface="Times New Roman"/>
          </a:endParaRPr>
        </a:p>
        <a:p>
          <a:pPr indent="342900" algn="just">
            <a:spcAft>
              <a:spcPts val="0"/>
            </a:spcAft>
          </a:pPr>
          <a:r>
            <a:rPr lang="ru-RU" sz="1200">
              <a:effectLst/>
              <a:latin typeface="Times New Roman"/>
              <a:ea typeface="Times New Roman"/>
            </a:rPr>
            <a:t>4. Возможность развития лечебно-оздоровительного туризма.</a:t>
          </a:r>
          <a:endParaRPr lang="ru-RU" sz="1200">
            <a:effectLst/>
            <a:latin typeface="Arial"/>
            <a:ea typeface="Times New Roman"/>
          </a:endParaRPr>
        </a:p>
        <a:p>
          <a:pPr indent="342900" algn="just">
            <a:spcAft>
              <a:spcPts val="0"/>
            </a:spcAft>
          </a:pPr>
          <a:r>
            <a:rPr lang="ru-RU" sz="1200">
              <a:effectLst/>
              <a:latin typeface="Times New Roman"/>
              <a:ea typeface="Times New Roman"/>
            </a:rPr>
            <a:t>5. Возможность воссоздания культурно-исторических объектов на территории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6. Возможность развития водного туризма.</a:t>
          </a:r>
          <a:endParaRPr lang="ru-RU" sz="1200">
            <a:effectLst/>
            <a:latin typeface="Arial"/>
            <a:ea typeface="Times New Roman"/>
          </a:endParaRPr>
        </a:p>
        <a:p>
          <a:pPr indent="342900" algn="just">
            <a:spcAft>
              <a:spcPts val="0"/>
            </a:spcAft>
          </a:pPr>
          <a:r>
            <a:rPr lang="ru-RU" sz="1200">
              <a:effectLst/>
              <a:latin typeface="Times New Roman"/>
              <a:ea typeface="Times New Roman"/>
            </a:rPr>
            <a:t>Анализ современного состояния внутреннего и въездного туризма на территории Томского района указывает на недостаточный уровень его развития как по качественным, так и по количественным характеристикам. Имеющийся значительный туристско-рекреационный потенциал района используется далеко не в полной мере.</a:t>
          </a:r>
          <a:endParaRPr lang="ru-RU" sz="1200">
            <a:effectLst/>
            <a:latin typeface="Arial"/>
            <a:ea typeface="Times New Roman"/>
          </a:endParaRPr>
        </a:p>
        <a:p>
          <a:pPr indent="342900" algn="just">
            <a:spcAft>
              <a:spcPts val="0"/>
            </a:spcAft>
          </a:pPr>
          <a:r>
            <a:rPr lang="ru-RU" sz="1200">
              <a:effectLst/>
              <a:latin typeface="Times New Roman"/>
              <a:ea typeface="Times New Roman"/>
            </a:rPr>
            <a:t>Ключевыми факторами, сдерживающими рост конкурентоспособности туристской индустрии Томского района и, как результат, препятствующими реализации ее туристско-рекреационного потенциала, являются:</a:t>
          </a:r>
          <a:endParaRPr lang="ru-RU" sz="1200">
            <a:effectLst/>
            <a:latin typeface="Arial"/>
            <a:ea typeface="Times New Roman"/>
          </a:endParaRPr>
        </a:p>
        <a:p>
          <a:pPr indent="342900" algn="just">
            <a:spcAft>
              <a:spcPts val="0"/>
            </a:spcAft>
          </a:pPr>
          <a:r>
            <a:rPr lang="ru-RU" sz="1200">
              <a:effectLst/>
              <a:latin typeface="Times New Roman"/>
              <a:ea typeface="Times New Roman"/>
            </a:rPr>
            <a:t>- слаборазвитая обеспечивающая инфраструктура туристских объектов, что является препятствием для привлечения частных инвестиций в туриндустрию;</a:t>
          </a:r>
          <a:endParaRPr lang="ru-RU" sz="1200">
            <a:effectLst/>
            <a:latin typeface="Arial"/>
            <a:ea typeface="Times New Roman"/>
          </a:endParaRPr>
        </a:p>
        <a:p>
          <a:pPr indent="342900" algn="just">
            <a:spcAft>
              <a:spcPts val="0"/>
            </a:spcAft>
          </a:pPr>
          <a:r>
            <a:rPr lang="ru-RU" sz="1200">
              <a:effectLst/>
              <a:latin typeface="Times New Roman"/>
              <a:ea typeface="Times New Roman"/>
            </a:rPr>
            <a:t>- низкий уровень развития туристской инфраструктуры (недостаточность средств размещения туристского класса и объектов досуга, неудовлетворительное состояние многих объектов природного и историко-культурного наследия, являющихся экскурсионными объектами, отсутствие качественной придорожной инфраструктуры);</a:t>
          </a:r>
          <a:endParaRPr lang="ru-RU" sz="1200">
            <a:effectLst/>
            <a:latin typeface="Arial"/>
            <a:ea typeface="Times New Roman"/>
          </a:endParaRPr>
        </a:p>
        <a:p>
          <a:pPr indent="342900" algn="just">
            <a:spcAft>
              <a:spcPts val="0"/>
            </a:spcAft>
          </a:pPr>
          <a:r>
            <a:rPr lang="ru-RU" sz="1200">
              <a:effectLst/>
              <a:latin typeface="Times New Roman"/>
              <a:ea typeface="Times New Roman"/>
            </a:rPr>
            <a:t>- несформированный имидж Томского района как района, благоприятного для туризма, и недостаточное продвижение районного туристского продукта на внутреннем и мировом туристских рынках.</a:t>
          </a:r>
          <a:endParaRPr lang="ru-RU" sz="1200">
            <a:effectLst/>
            <a:latin typeface="Arial"/>
            <a:ea typeface="Times New Roman"/>
          </a:endParaRPr>
        </a:p>
        <a:p>
          <a:pPr indent="342900" algn="just">
            <a:spcAft>
              <a:spcPts val="0"/>
            </a:spcAft>
          </a:pPr>
          <a:r>
            <a:rPr lang="ru-RU" sz="1200">
              <a:effectLst/>
              <a:latin typeface="Times New Roman"/>
              <a:ea typeface="Times New Roman"/>
            </a:rPr>
            <a:t>Осуществление бюджетных инвестиций на строительство (реконструкцию) объектов сферы культуры и архивного дела позволит с привлечением средств областного бюджета улучшить состояние имеющихся и создать новые учреждения культурно-досугового типа в сельских поселениях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Комплектование библиотечных фондов библиотек поселений включает в себя обновление существующих книжных фондов.</a:t>
          </a:r>
          <a:endParaRPr lang="ru-RU" sz="1200">
            <a:effectLst/>
            <a:latin typeface="Arial"/>
            <a:ea typeface="Times New Roman"/>
          </a:endParaRPr>
        </a:p>
        <a:p>
          <a:pPr algn="just">
            <a:spcAft>
              <a:spcPts val="0"/>
            </a:spcAft>
          </a:pPr>
          <a:r>
            <a:rPr lang="ru-RU" sz="1200">
              <a:effectLst/>
              <a:latin typeface="Times New Roman"/>
              <a:ea typeface="Times New Roman"/>
            </a:rPr>
            <a:t> </a:t>
          </a:r>
          <a:endParaRPr lang="ru-RU" sz="1200">
            <a:effectLst/>
            <a:latin typeface="Arial"/>
            <a:ea typeface="Times New Roman"/>
          </a:endParaRPr>
        </a:p>
        <a:p>
          <a:pPr algn="ctr">
            <a:spcAft>
              <a:spcPts val="0"/>
            </a:spcAft>
          </a:pPr>
          <a:endParaRPr lang="ru-RU" sz="1200">
            <a:effectLst/>
            <a:latin typeface="Times New Roman"/>
            <a:ea typeface="Times New Roman"/>
          </a:endParaRPr>
        </a:p>
        <a:p>
          <a:pPr algn="ctr">
            <a:spcAft>
              <a:spcPts val="0"/>
            </a:spcAft>
          </a:pPr>
          <a:endParaRPr lang="ru-RU" sz="1200">
            <a:effectLst/>
            <a:latin typeface="Times New Roman"/>
            <a:ea typeface="Times New Roman"/>
          </a:endParaRPr>
        </a:p>
        <a:p>
          <a:pPr algn="ctr">
            <a:spcAft>
              <a:spcPts val="0"/>
            </a:spcAft>
          </a:pPr>
          <a:endParaRPr lang="ru-RU" sz="1200">
            <a:effectLst/>
            <a:latin typeface="Times New Roman"/>
            <a:ea typeface="Times New Roman"/>
          </a:endParaRPr>
        </a:p>
        <a:p>
          <a:pPr algn="ctr">
            <a:spcAft>
              <a:spcPts val="0"/>
            </a:spcAft>
          </a:pPr>
          <a:endParaRPr lang="ru-RU" sz="1200">
            <a:effectLst/>
            <a:latin typeface="Times New Roman"/>
            <a:ea typeface="Times New Roman"/>
          </a:endParaRPr>
        </a:p>
        <a:p>
          <a:pPr algn="ctr">
            <a:spcAft>
              <a:spcPts val="0"/>
            </a:spcAft>
          </a:pPr>
          <a:endParaRPr lang="ru-RU" sz="1200">
            <a:effectLst/>
            <a:latin typeface="Times New Roman"/>
            <a:ea typeface="Times New Roman"/>
          </a:endParaRPr>
        </a:p>
        <a:p>
          <a:pPr algn="ctr">
            <a:spcAft>
              <a:spcPts val="0"/>
            </a:spcAft>
          </a:pPr>
          <a:endParaRPr lang="ru-RU" sz="1200">
            <a:effectLst/>
            <a:latin typeface="Times New Roman"/>
            <a:ea typeface="Times New Roman"/>
          </a:endParaRPr>
        </a:p>
        <a:p>
          <a:pPr algn="ctr">
            <a:spcAft>
              <a:spcPts val="0"/>
            </a:spcAft>
          </a:pPr>
          <a:endParaRPr lang="ru-RU" sz="1200">
            <a:effectLst/>
            <a:latin typeface="Times New Roman"/>
            <a:ea typeface="Times New Roman"/>
          </a:endParaRPr>
        </a:p>
        <a:p>
          <a:pPr algn="ctr">
            <a:spcAft>
              <a:spcPts val="0"/>
            </a:spcAft>
          </a:pPr>
          <a:r>
            <a:rPr lang="ru-RU" sz="1200">
              <a:effectLst/>
              <a:latin typeface="Times New Roman"/>
              <a:ea typeface="Times New Roman"/>
            </a:rPr>
            <a:t>2. Цель и задачи подпрограммы 1, показатели цели</a:t>
          </a:r>
          <a:endParaRPr lang="ru-RU" sz="1200">
            <a:effectLst/>
            <a:latin typeface="Arial"/>
            <a:ea typeface="Times New Roman"/>
          </a:endParaRPr>
        </a:p>
        <a:p>
          <a:pPr algn="ctr">
            <a:spcAft>
              <a:spcPts val="0"/>
            </a:spcAft>
          </a:pPr>
          <a:r>
            <a:rPr lang="ru-RU" sz="1200">
              <a:effectLst/>
              <a:latin typeface="Times New Roman"/>
              <a:ea typeface="Times New Roman"/>
            </a:rPr>
            <a:t>и задач подпрограммы 1</a:t>
          </a:r>
          <a:endParaRPr lang="ru-RU" sz="1200">
            <a:effectLst/>
            <a:latin typeface="Arial"/>
            <a:ea typeface="Times New Roman"/>
          </a:endParaRPr>
        </a:p>
        <a:p>
          <a:pPr indent="342900" algn="just">
            <a:spcAft>
              <a:spcPts val="0"/>
            </a:spcAft>
          </a:pPr>
          <a:r>
            <a:rPr lang="ru-RU" sz="1200">
              <a:effectLst/>
              <a:latin typeface="Times New Roman"/>
              <a:ea typeface="Times New Roman"/>
            </a:rPr>
            <a:t>Целью подпрограммы является развитие единого культурного пространства на территории Томского района. В соответствии с вышеуказанными направлениями выделены следующие задачи подпрограммы 1:</a:t>
          </a:r>
          <a:endParaRPr lang="ru-RU" sz="1200">
            <a:effectLst/>
            <a:latin typeface="Arial"/>
            <a:ea typeface="Times New Roman"/>
          </a:endParaRPr>
        </a:p>
        <a:p>
          <a:pPr indent="342900" algn="just">
            <a:spcAft>
              <a:spcPts val="0"/>
            </a:spcAft>
          </a:pPr>
          <a:r>
            <a:rPr lang="ru-RU" sz="1200">
              <a:effectLst/>
              <a:latin typeface="Times New Roman"/>
              <a:ea typeface="Times New Roman"/>
            </a:rPr>
            <a:t>1. "Создание условий для развития кадрового потенциала в Томском районе в сфере культуры и архивного дела";</a:t>
          </a:r>
          <a:endParaRPr lang="ru-RU" sz="1200">
            <a:effectLst/>
            <a:latin typeface="Arial"/>
            <a:ea typeface="Times New Roman"/>
          </a:endParaRPr>
        </a:p>
        <a:p>
          <a:pPr indent="342900" algn="just">
            <a:spcAft>
              <a:spcPts val="0"/>
            </a:spcAft>
          </a:pPr>
          <a:r>
            <a:rPr lang="ru-RU" sz="1200">
              <a:effectLst/>
              <a:latin typeface="Times New Roman"/>
              <a:ea typeface="Times New Roman"/>
            </a:rPr>
            <a:t>2. "Развитие профессионального искусства и народного творчества";</a:t>
          </a:r>
          <a:endParaRPr lang="ru-RU" sz="1200">
            <a:effectLst/>
            <a:latin typeface="Arial"/>
            <a:ea typeface="Times New Roman"/>
          </a:endParaRPr>
        </a:p>
        <a:p>
          <a:pPr indent="342900" algn="just">
            <a:spcAft>
              <a:spcPts val="0"/>
            </a:spcAft>
          </a:pPr>
          <a:r>
            <a:rPr lang="ru-RU" sz="1200">
              <a:effectLst/>
              <a:latin typeface="Times New Roman"/>
              <a:ea typeface="Times New Roman"/>
            </a:rPr>
            <a:t>3. "Развитие культурно-досуговой и профессиональной деятельности, направленной на творческую самореализацию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4. "Создание условий для организации библиотечного обслуживания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5. "Создание условий для организации дополнительного образования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6. "Реконструкция, текущий и капитальный ремонт детских школ искусств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7. "Развитие внутреннего и въездного туризма на территории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8. "Создание условий для развития туристской деятельности и поддержка приоритетных направлений туризма";</a:t>
          </a:r>
        </a:p>
        <a:p>
          <a:pPr indent="342900" algn="just">
            <a:spcAft>
              <a:spcPts val="0"/>
            </a:spcAft>
          </a:pPr>
          <a:r>
            <a:rPr lang="ru-RU" sz="1200">
              <a:effectLst/>
              <a:latin typeface="Times New Roman"/>
              <a:ea typeface="Times New Roman"/>
            </a:rPr>
            <a:t>9.</a:t>
          </a:r>
          <a:r>
            <a:rPr kumimoji="0" lang="ru-RU" sz="1200" b="0" i="0" u="none" strike="noStrike" kern="0" cap="none" spc="0" normalizeH="0" baseline="0" noProof="0">
              <a:ln>
                <a:noFill/>
              </a:ln>
              <a:solidFill>
                <a:prstClr val="black"/>
              </a:solidFill>
              <a:effectLst/>
              <a:uLnTx/>
              <a:uFillTx/>
              <a:latin typeface="Times New Roman"/>
              <a:ea typeface="Times New Roman"/>
              <a:cs typeface="+mn-cs"/>
            </a:rPr>
            <a:t>"</a:t>
          </a:r>
          <a:r>
            <a:rPr lang="ru-RU" sz="1200">
              <a:effectLst/>
              <a:latin typeface="Times New Roman"/>
              <a:ea typeface="Times New Roman"/>
            </a:rPr>
            <a:t>Организация библиотечного обслуживания населения, комплектование и обеспечение сохранности библиотечных фондов библиотек поселения</a:t>
          </a:r>
          <a:r>
            <a:rPr kumimoji="0" lang="ru-RU" sz="1200" b="0" i="0" u="none" strike="noStrike" kern="0" cap="none" spc="0" normalizeH="0" baseline="0" noProof="0">
              <a:ln>
                <a:noFill/>
              </a:ln>
              <a:solidFill>
                <a:prstClr val="black"/>
              </a:solidFill>
              <a:effectLst/>
              <a:uLnTx/>
              <a:uFillTx/>
              <a:latin typeface="Times New Roman"/>
              <a:ea typeface="Times New Roman"/>
              <a:cs typeface="+mn-cs"/>
            </a:rPr>
            <a:t>"</a:t>
          </a:r>
        </a:p>
        <a:p>
          <a:pPr indent="342900" algn="just">
            <a:spcAft>
              <a:spcPts val="0"/>
            </a:spcAft>
          </a:pPr>
          <a:r>
            <a:rPr lang="ru-RU" sz="1200">
              <a:effectLst/>
              <a:latin typeface="Times New Roman"/>
              <a:ea typeface="Times New Roman"/>
            </a:rPr>
            <a:t>Подпрограмма 1 также включает реализацию следующих основных мероприятий, способствующих достижению целей</a:t>
          </a:r>
          <a:r>
            <a:rPr lang="ru-RU" sz="1200" baseline="0">
              <a:effectLst/>
              <a:latin typeface="Times New Roman"/>
              <a:ea typeface="Times New Roman"/>
            </a:rPr>
            <a:t> </a:t>
          </a:r>
          <a:r>
            <a:rPr lang="ru-RU" sz="1200">
              <a:effectLst/>
              <a:latin typeface="Times New Roman"/>
              <a:ea typeface="Times New Roman"/>
            </a:rPr>
            <a:t>подпрограммы 1:</a:t>
          </a:r>
        </a:p>
        <a:p>
          <a:pPr indent="342900" algn="just">
            <a:spcAft>
              <a:spcPts val="0"/>
            </a:spcAft>
          </a:pPr>
          <a:r>
            <a:rPr lang="ru-RU" sz="1200">
              <a:effectLst/>
              <a:latin typeface="Times New Roman"/>
              <a:ea typeface="Times New Roman"/>
            </a:rPr>
            <a:t>1. Создание условий для развития кадрового потенциала в Томском районе в сфере культуры и архивного дела.</a:t>
          </a:r>
          <a:endParaRPr lang="ru-RU" sz="1200">
            <a:effectLst/>
            <a:latin typeface="Arial"/>
            <a:ea typeface="Times New Roman"/>
          </a:endParaRPr>
        </a:p>
        <a:p>
          <a:pPr indent="342900" algn="just">
            <a:spcAft>
              <a:spcPts val="0"/>
            </a:spcAft>
          </a:pPr>
          <a:r>
            <a:rPr lang="ru-RU" sz="1200">
              <a:effectLst/>
              <a:latin typeface="Times New Roman"/>
              <a:ea typeface="Times New Roman"/>
            </a:rPr>
            <a:t>2. Развитие профессионального искусства и народного творчества.</a:t>
          </a:r>
          <a:endParaRPr lang="ru-RU" sz="1200">
            <a:effectLst/>
            <a:latin typeface="Arial"/>
            <a:ea typeface="Times New Roman"/>
          </a:endParaRPr>
        </a:p>
        <a:p>
          <a:pPr indent="342900" algn="just">
            <a:spcAft>
              <a:spcPts val="0"/>
            </a:spcAft>
          </a:pPr>
          <a:r>
            <a:rPr lang="ru-RU" sz="1200">
              <a:effectLst/>
              <a:latin typeface="Times New Roman"/>
              <a:ea typeface="Times New Roman"/>
            </a:rPr>
            <a:t>3.1 </a:t>
          </a:r>
          <a:r>
            <a:rPr lang="ru-RU" sz="1200">
              <a:solidFill>
                <a:srgbClr val="000000"/>
              </a:solidFill>
              <a:effectLst/>
              <a:latin typeface="Times New Roman"/>
              <a:ea typeface="Times New Roman"/>
            </a:rPr>
            <a:t>Развитие культурно-досуговой и профессиональной деятельности, направленной на творческую самореализацию населения Томского района</a:t>
          </a:r>
          <a:r>
            <a:rPr lang="ru-RU" sz="1200">
              <a:effectLst/>
              <a:latin typeface="Times New Roman"/>
              <a:ea typeface="Times New Roman"/>
            </a:rPr>
            <a:t>. </a:t>
          </a:r>
        </a:p>
        <a:p>
          <a:pPr indent="342900" algn="just">
            <a:spcAft>
              <a:spcPts val="0"/>
            </a:spcAft>
          </a:pPr>
          <a:r>
            <a:rPr lang="ru-RU" sz="1200">
              <a:effectLst/>
              <a:latin typeface="Times New Roman"/>
              <a:ea typeface="Times New Roman"/>
            </a:rPr>
            <a:t>3.2 </a:t>
          </a:r>
          <a:r>
            <a:rPr kumimoji="0" lang="ru-RU" sz="1200" b="0" i="0" u="none" strike="noStrike" kern="0" cap="none" spc="0" normalizeH="0" baseline="0" noProof="0">
              <a:ln>
                <a:noFill/>
              </a:ln>
              <a:solidFill>
                <a:prstClr val="black"/>
              </a:solidFill>
              <a:effectLst/>
              <a:uLnTx/>
              <a:uFillTx/>
              <a:latin typeface="Times New Roman"/>
              <a:ea typeface="Times New Roman"/>
              <a:cs typeface="+mn-cs"/>
            </a:rPr>
            <a:t>Софинансирование капитального ремонта учреждений культуры.</a:t>
          </a:r>
        </a:p>
        <a:p>
          <a:pPr indent="342900" algn="just">
            <a:spcAft>
              <a:spcPts val="0"/>
            </a:spcAft>
          </a:pPr>
          <a:r>
            <a:rPr lang="ru-RU" sz="1200">
              <a:effectLst/>
              <a:latin typeface="Times New Roman"/>
              <a:ea typeface="Times New Roman"/>
            </a:rPr>
            <a:t>3.3 Создание условий для обеспечения поселений, входящих в состав муниципального района услугами по организации досуга и обеспечения жителей поселения услугами организаций культуры.</a:t>
          </a:r>
        </a:p>
        <a:p>
          <a:pPr indent="342900" algn="just">
            <a:spcAft>
              <a:spcPts val="0"/>
            </a:spcAft>
          </a:pPr>
          <a:r>
            <a:rPr lang="ru-RU" sz="1200">
              <a:effectLst/>
              <a:latin typeface="Times New Roman"/>
              <a:ea typeface="Times New Roman"/>
            </a:rPr>
            <a:t>4.Создание условий для организации библиотечного обслуживания населения Томского района.</a:t>
          </a:r>
        </a:p>
        <a:p>
          <a:pPr indent="342900" algn="just">
            <a:spcAft>
              <a:spcPts val="0"/>
            </a:spcAft>
          </a:pPr>
          <a:r>
            <a:rPr lang="ru-RU" sz="1200">
              <a:effectLst/>
              <a:latin typeface="Times New Roman"/>
              <a:ea typeface="Times New Roman"/>
            </a:rPr>
            <a:t>5.Создание условий для организации дополнительного образования населения Томского района.</a:t>
          </a:r>
        </a:p>
        <a:p>
          <a:pPr indent="342900" algn="just">
            <a:spcAft>
              <a:spcPts val="0"/>
            </a:spcAft>
          </a:pPr>
          <a:r>
            <a:rPr lang="ru-RU" sz="1200">
              <a:effectLst/>
              <a:latin typeface="Times New Roman"/>
              <a:ea typeface="Times New Roman"/>
            </a:rPr>
            <a:t>6.Реконструкция, текущий и капитальный ремонт детских школ искусств Томского района.</a:t>
          </a:r>
        </a:p>
        <a:p>
          <a:pPr indent="342900" algn="just">
            <a:spcAft>
              <a:spcPts val="0"/>
            </a:spcAft>
          </a:pPr>
          <a:r>
            <a:rPr lang="ru-RU" sz="1200">
              <a:effectLst/>
              <a:latin typeface="Times New Roman"/>
              <a:ea typeface="Times New Roman"/>
            </a:rPr>
            <a:t>7.Развитие внутреннего и въездного туризма на территории Томского района.</a:t>
          </a:r>
        </a:p>
        <a:p>
          <a:pPr indent="342900" algn="just">
            <a:spcAft>
              <a:spcPts val="0"/>
            </a:spcAft>
          </a:pPr>
          <a:r>
            <a:rPr lang="ru-RU" sz="1200">
              <a:effectLst/>
              <a:latin typeface="Times New Roman"/>
              <a:ea typeface="Times New Roman"/>
            </a:rPr>
            <a:t>8.Создание условий для развития туристской деятельности и поддержка развития приоритетных направлений туризма.</a:t>
          </a:r>
        </a:p>
        <a:p>
          <a:pPr indent="342900" algn="just">
            <a:spcAft>
              <a:spcPts val="0"/>
            </a:spcAft>
          </a:pPr>
          <a:r>
            <a:rPr lang="ru-RU" sz="1200">
              <a:effectLst/>
              <a:latin typeface="Times New Roman"/>
              <a:ea typeface="Times New Roman"/>
            </a:rPr>
            <a:t>9.Организация библиотечного обслуживания, комплектование и обеспечение сохранности библиотечных фондов библиотек поселения</a:t>
          </a:r>
        </a:p>
        <a:p>
          <a:pPr indent="342900" algn="just">
            <a:spcAft>
              <a:spcPts val="0"/>
            </a:spcAft>
          </a:pPr>
          <a:endParaRPr lang="ru-RU" sz="1200">
            <a:effectLst/>
            <a:latin typeface="Arial"/>
            <a:ea typeface="Times New Roman"/>
          </a:endParaRPr>
        </a:p>
        <a:p>
          <a:endParaRPr lang="ru-RU"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0</xdr:row>
      <xdr:rowOff>1</xdr:rowOff>
    </xdr:from>
    <xdr:to>
      <xdr:col>17</xdr:col>
      <xdr:colOff>0</xdr:colOff>
      <xdr:row>58</xdr:row>
      <xdr:rowOff>1</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66675" y="1"/>
          <a:ext cx="10296525" cy="11049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prstClr val="black"/>
              </a:solidFill>
              <a:effectLst/>
              <a:uLnTx/>
              <a:uFillTx/>
              <a:latin typeface="Times New Roman"/>
              <a:ea typeface="Times New Roman"/>
              <a:cs typeface="+mn-cs"/>
            </a:rPr>
            <a:t>1</a:t>
          </a: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 Характеристика текущего состояния сферы реализации</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подпрограммы 2 муниципальной программы</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Физическая культура и спорт являются одной из наиболее универсальной составляющей понятия "здоровый образ жизни", объединяющего все сферы жизнедеятельности личности, коллектива, социальной группы, нации. Сфера физической культуры и спорта выполняет в обществе множество функций и охватывает все возрастные группы населения. Занятия физической культурой и спортом напрямую и положительно влияют на физическое здоровье и физическое совершенствование человека. Повышение двигательной активности и закаливание организма являются основными компонентами регулярных занятий физической культурой и спортом.</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Физическая культура и спорт, наряду с оздоровительной функцией, выполняют важную функцию по воспитанию детей, подростков и молодежи. Особую роль она играет в их досуговой деятельности. Внеклассная физкультурно-оздоровительная и спортивная работа является одной из важнейших сфер досуга детей, подростков и молодежи, физического и духовного формирования и становления подрастающего поколения. С точки зрения социальной значимости эти функции сложно переоценить.</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Целостная и последовательная реализация государственной молодежной политики также является одним из условий успешного развития Томского района. Работа с молодежью выстраивается как особая инновационная политика, основным содержанием которой является управление общественными изменениями, которые формируют новые социальные, экономические и культурные перспективы района.</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Молодежь рассматривается как активная социальная группа, инициирующая, поддерживающая и реализующая действия, направленные на консолидацию общества и проведение необходимых социально-экономических преобразований.</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Содержанием молодежной политики есть партнерские отношения власти, молодежи, бизнеса и гражданского общества, направленные на согласование общественных интересов, целей, представлений о будущем района, и организация продуктивного взаимодействия между всеми заинтересованными субъектами.</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Подобный подход призван обеспечить интеграцию молодежи и молодежных сообществ в систему социально-экономических отношений с целью повышения субъективной роли молодежи в процессах развития территории и решения актуальных проблем Томского района.</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Это объясняется, прежде всего, тем, что молодежь выполняет особые социальные функции:</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1) наследует достигнутый уровень и обеспечивает преемственность развития общества и государства, формирует образ будущего и несет функцию социального воспроизводства;</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2) обладает инновационным потенциалом развития экономики, социальной сферы, образования, науки и культуры;</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3) составляет основной источник пополнения кадров для различных сфер деятельности.</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В Томском районе потенциально существуют все условия и возможности для того, чтобы молодые люди основательно закреплялись в районе. Однако процесс оттока молодежи из сел все больше усиливается. Это связано и с нехваткой рабочих мест, жилищными проблемами, неразвитой социальной инфраструктурой, низким уровнем информированности молодежи, самореализации и многим другим. Все эти проблемы сельской молодежи в настоящее время требуют особого внимания со стороны многих ведомств и незамедлительного решения и, тем не менее, требуют больших финансовых вливаний и не решаются в одночасье.</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Перечисленные проблемы требуют системного решения, так как проявляются во всех сферах жизнедеятельности молодежи на фоне ухудшения здоровья молодого поколения.</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Вместе с тем молодежь обладает значительным потенциалом: мобильностью, инициативностью, восприимчивостью к инновационным изменениям, новым технологиям, способностью противодействовать негативным явлениям.</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Фундаментом стратегии устойчивого развития системы физической культуры и спорта среди населения района являются приоритетные направления деятельности органов местного самоуправления, традиции, сложившиеся за историю районного спорта, стороны взаимодействия между органами местного самоуправления, спортивными школами, общеобразовательными учреждениями, общественными объединениями, организациями, населением Томского района.</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Отделом по молодежной политике и спорту при взаимодействии с субъектами сферы физической культуры (спортивными школами, Муниципальным автономным учреждением "Центр физической культуры и спорта Томского района" (далее - МАУ "ЦФКиС"), федерациями по видам спорта, администрациями сельских поселений) ежегодно организуется и проводится на территории района более 30 физкультурных и спортивных мероприятий по различным видам спорта, среди разных возрастных групп населения. Физкультурные и спортивные мероприятия включают в себя спартакиады среди сельских поселений, соревнования, посвященные памятным дням и датам, именные турниры, чемпионаты и первенства района по различным видам спорта.</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Для достижения спортивных результатов и укрепления спортивных традиций спортсмены Томского района принимают участие в областных, всероссийских и международных соревнованиях.</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Анализ основных показателей деятельности сферы физической культуры и спорта показал, что численность населения, занимающегося физической культурой и спортом на систематической основе в секциях, клубах, группах физкультурно-оздоровительной направленности, возросла на 10%. Но при этом удельный вес населения, систематически занимающегося физической культурой и спортом, составляет 14,7% от общего числа жителей района, но этого не достаточно.</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Мониторинг качества физкультурных и спортивных мероприятий через анкетирование, устный опрос, заседания судейских коллегий, совещания инструкторов показал удовлетворенность участников и организаторов качеством:</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 рост количества соревнований областного и районного уровней;</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 развитие межпоселенческих спортивных и молодежных мероприятий;</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 обслуживание соревнований квалифицированными судьями;</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 системность проведения комплексных мероприятий;</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 массовость.</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Вместе с тем проблема физического здоровья и развития детей, молодежи, взрослого населения продолжает оставаться актуальной. Угроза наркотизации, алкоголизации подростков и молодежи, ведущая к снижению уровня их физической подготовленности, неготовности и неспособности исполнять трудовые обязательства, а также обязанности по несению воинской службы по прежнему вызывают тревогу в обществе. Остается высокой доля учащихся и студентов, отнесенных по состоянию здоровья к специальной медицинской группе.</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 </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2. Цель и задачи подпрограммы 2, показатели цели</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и задач подпрограммы 2</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 </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Целью подпрограммы является повышение уровня физической подготовленности жителей Томского района, в том числе с разбивкой на три возрастные категории в возрасте от 3 до 79 лет. В соответствии с вышеуказанными направлениями выделены следующие задачи подпрограммы 2:</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1. "Развитие массового спорта и подготовка спортивных сборных команд Томского района";</a:t>
          </a:r>
          <a:endParaRPr kumimoji="0" lang="ru-RU" sz="11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sysClr val="windowText" lastClr="000000"/>
              </a:solidFill>
              <a:effectLst/>
              <a:uLnTx/>
              <a:uFillTx/>
              <a:latin typeface="Times New Roman"/>
              <a:ea typeface="Times New Roman"/>
              <a:cs typeface="+mn-cs"/>
            </a:rPr>
            <a:t>2. "Организация занятости молодежи, развитие физической культуры и спорта на территории Томского </a:t>
          </a:r>
          <a:r>
            <a:rPr kumimoji="0" lang="ru-RU" sz="1100" b="0" i="0" u="none" strike="noStrike" kern="0" cap="none" spc="0" normalizeH="0" baseline="0" noProof="0">
              <a:ln>
                <a:noFill/>
              </a:ln>
              <a:solidFill>
                <a:prstClr val="black"/>
              </a:solidFill>
              <a:effectLst/>
              <a:uLnTx/>
              <a:uFillTx/>
              <a:latin typeface="Times New Roman"/>
              <a:ea typeface="Times New Roman"/>
              <a:cs typeface="+mn-cs"/>
            </a:rPr>
            <a:t>района";</a:t>
          </a:r>
          <a:endParaRPr kumimoji="0" lang="ru-RU" sz="1100" b="0" i="0" u="none" strike="noStrike" kern="0" cap="none" spc="0" normalizeH="0" baseline="0" noProof="0">
            <a:ln>
              <a:noFill/>
            </a:ln>
            <a:solidFill>
              <a:prstClr val="black"/>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100" b="0" i="0" u="none" strike="noStrike" kern="0" cap="none" spc="0" normalizeH="0" baseline="0" noProof="0">
              <a:ln>
                <a:noFill/>
              </a:ln>
              <a:solidFill>
                <a:prstClr val="black"/>
              </a:solidFill>
              <a:effectLst/>
              <a:uLnTx/>
              <a:uFillTx/>
              <a:latin typeface="Times New Roman"/>
              <a:ea typeface="Times New Roman"/>
              <a:cs typeface="+mn-cs"/>
            </a:rPr>
            <a:t>3. "Создание благоприятных условий для увеличения охвата населения спортом и физической культурой"</a:t>
          </a:r>
          <a:endParaRPr lang="ru-RU"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0</xdr:colOff>
      <xdr:row>50</xdr:row>
      <xdr:rowOff>76199</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0" y="190500"/>
          <a:ext cx="7924800" cy="9410699"/>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200"/>
            </a:lnSpc>
            <a:spcAft>
              <a:spcPts val="0"/>
            </a:spcAft>
          </a:pPr>
          <a:r>
            <a:rPr lang="ru-RU" sz="1100">
              <a:effectLst/>
              <a:latin typeface="Times New Roman"/>
              <a:ea typeface="Times New Roman"/>
            </a:rPr>
            <a:t>1. Характеристика текущего состояния сферы реализации</a:t>
          </a:r>
          <a:endParaRPr lang="ru-RU" sz="1100">
            <a:effectLst/>
            <a:latin typeface="Arial"/>
            <a:ea typeface="Times New Roman"/>
          </a:endParaRPr>
        </a:p>
        <a:p>
          <a:pPr algn="ctr">
            <a:lnSpc>
              <a:spcPts val="1200"/>
            </a:lnSpc>
            <a:spcAft>
              <a:spcPts val="0"/>
            </a:spcAft>
          </a:pPr>
          <a:r>
            <a:rPr lang="ru-RU" sz="1100">
              <a:effectLst/>
              <a:latin typeface="Times New Roman"/>
              <a:ea typeface="Times New Roman"/>
            </a:rPr>
            <a:t>подпрограммы 3 муниципальной программы</a:t>
          </a:r>
        </a:p>
        <a:p>
          <a:pPr algn="ctr">
            <a:lnSpc>
              <a:spcPts val="1200"/>
            </a:lnSpc>
            <a:spcAft>
              <a:spcPts val="0"/>
            </a:spcAft>
          </a:pP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Содействие социализации старшего поколения является одним из приоритетных направлений государственной социальной политики Томской области, важнейшим средством признания заслуг и оказания внимания пенсионерам и ветеранам.</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За последние годы в Томском районе произошли позитивные изменения в сфере досуга, оздоровления и выделения материальной помощи представителям старшего поколения. Среди показателей повышения качества жизни граждан старшего поколения и степени их социальной защищенности - снижение обращений и жалоб в органы власти со стороны представителей старшего поколения. Основными темами, которые затрагиваются в обращениях, являются сфера ЖКХ, благоустройство и ремонт жилья, установка надгробных памятников ветеранам ВОВ. Увеличилось число граждан старшего поколения, прошедших диспансеризацию.</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В настоящее время пенсионеры и ветераны Томского района активно участвуют в общественной жизни, участвуют в конкурсах и празднуют, создают кружки по интересам. С 2011 года успешно функционируют группы здоровья в д. Воронино, с. Турунтаево, с. Лучаново, д. Петрово, с. Коларово. Уровень вовлеченности граждан старшего поколения в досугово-развлекательные мероприятия составляет 57%, из них более 300 человек - участники ветеранских хоров, 183 - участники клубов по интересам. Учитывая специфику целевой аудитории, данные показатели демонстрируют высокую эффективность работы, которая проводится в данном направлении.</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Большой интерес представителей старшего поколения вызывают ежегодные конкурсы "Конкурс подворий", "Дары природы", "День старшего поколения", "День Победы". Общее количество участников мероприятий из числа старшего поколения в 2015 году составило более 4 тыс. человек.</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Целью подпрограммы 3 является повышение качества жизни жителей Томского района и степени их социальной защищенности.</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Основная целевая аудитория подпрограммы 3 включает в себя граждан старшего поколения, детей-сирот, детей, оставшихся без попечения родителей, и лиц из их числа, недееспособных граждан, проживающих на территории Томского района.</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Кроме того, важнейшим принципом реализации муниципальной программы является патриотическое воспитание молодежи, поддержка детей-сирот, детей, оставшихся без попечения родителей, и лиц из их числа, недееспособных граждан, проживающих на территории Томского района. Каждое массовое мероприятие в рамках программы направлено на преемственность поколений с участниками разных возрастов, где проходит чествование заслуженных и почетных граждан старшего поколения, которые могут передать свой жизненный опыт более </a:t>
          </a:r>
          <a:r>
            <a:rPr lang="ru-RU" sz="1100">
              <a:solidFill>
                <a:sysClr val="windowText" lastClr="000000"/>
              </a:solidFill>
              <a:effectLst/>
              <a:latin typeface="Times New Roman"/>
              <a:ea typeface="Times New Roman"/>
            </a:rPr>
            <a:t>молодым. </a:t>
          </a:r>
          <a:r>
            <a:rPr lang="ru-RU" sz="1100">
              <a:effectLst/>
              <a:latin typeface="Times New Roman"/>
              <a:ea typeface="Times New Roman"/>
            </a:rPr>
            <a:t>Администрацией Томского района на протяжении нескольких лет реализуется комплекс мер по награждению граждан и коллективов организаций Томского района за особый вклад в формирование и реализацию экономической и социальной политики Томского района в области совершенствования деятельности органов местного самоуправления, обеспечения законности, прав и свобод граждан, развития производства, науки и техники, народного образования, здравоохранения, социального обеспечения, искусства, культуры, спорта, обслуживания населения, укрепления обороны страны и государственной безопасности, за многолетний добросовестный труд, а также в связи с профессиональными праздниками, памятными и юбилейными датами.</a:t>
          </a:r>
          <a:endParaRPr lang="ru-RU" sz="1000">
            <a:effectLst/>
            <a:latin typeface="Arial"/>
            <a:ea typeface="Times New Roman"/>
          </a:endParaRPr>
        </a:p>
        <a:p>
          <a:pPr indent="342900" algn="just">
            <a:lnSpc>
              <a:spcPts val="1200"/>
            </a:lnSpc>
            <a:spcAft>
              <a:spcPts val="0"/>
            </a:spcAft>
          </a:pPr>
          <a:r>
            <a:rPr lang="ru-RU" sz="1100">
              <a:solidFill>
                <a:sysClr val="windowText" lastClr="000000"/>
              </a:solidFill>
              <a:effectLst/>
              <a:latin typeface="Times New Roman"/>
              <a:ea typeface="Times New Roman"/>
            </a:rPr>
            <a:t>В рамках муниципальной программы предусматривается решение следующих задач:</a:t>
          </a:r>
          <a:endParaRPr lang="ru-RU" sz="1100">
            <a:solidFill>
              <a:sysClr val="windowText" lastClr="000000"/>
            </a:solidFill>
            <a:effectLst/>
            <a:latin typeface="Arial"/>
            <a:ea typeface="Times New Roman"/>
          </a:endParaRPr>
        </a:p>
        <a:p>
          <a:pPr indent="342900" algn="just">
            <a:lnSpc>
              <a:spcPts val="1200"/>
            </a:lnSpc>
            <a:spcAft>
              <a:spcPts val="0"/>
            </a:spcAft>
          </a:pPr>
          <a:r>
            <a:rPr lang="ru-RU" sz="1100">
              <a:effectLst/>
              <a:latin typeface="Times New Roman"/>
              <a:ea typeface="Times New Roman"/>
            </a:rPr>
            <a:t>- повышение доступности оздоровительных мероприятий, в том числе спортивных, и медицинской помощи;</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 оказание помощи в решении материальных и бытовых проблем наиболее уязвимых пожилых граждан, одиноких престарелых граждан, престарелых супружеских пар;</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 содействие активному участию граждан старшего поколения в жизни общества для реализации личного потенциала;</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 меры по созданию благоприятных условий для реализации интеллектуальных и культурных потребностей граждан старшего поколения;</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 поддержка детей-сирот, детей, оставшихся без попечения родителей, и лиц из их числа, недееспособных граждан, проживающих на территории Томского района;</a:t>
          </a:r>
        </a:p>
        <a:p>
          <a:pPr indent="342900" algn="just">
            <a:lnSpc>
              <a:spcPts val="1200"/>
            </a:lnSpc>
            <a:spcAft>
              <a:spcPts val="0"/>
            </a:spcAft>
          </a:pPr>
          <a:r>
            <a:rPr lang="ru-RU" sz="1100">
              <a:effectLst/>
              <a:latin typeface="Times New Roman"/>
              <a:ea typeface="Times New Roman"/>
            </a:rPr>
            <a:t>- совершенствование системы поощрений граждан и коллективов организаций Томского района.</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Общим итоговым результатом реализации подпрограммы 3 также является устойчивое повышение качества жизни пенсионеров, в первую очередь улучшение показателей, характеризующих уровень благосостояния, социальную востребованность, реализацию интеллектуальных и культурных потребностей.</a:t>
          </a:r>
          <a:endParaRPr lang="ru-RU" sz="1100">
            <a:effectLst/>
            <a:latin typeface="Arial"/>
            <a:ea typeface="Times New Roman"/>
          </a:endParaRPr>
        </a:p>
        <a:p>
          <a:pPr algn="ctr">
            <a:lnSpc>
              <a:spcPts val="1200"/>
            </a:lnSpc>
            <a:spcAft>
              <a:spcPts val="0"/>
            </a:spcAft>
          </a:pPr>
          <a:r>
            <a:rPr lang="ru-RU" sz="1100">
              <a:effectLst/>
              <a:latin typeface="Times New Roman"/>
              <a:ea typeface="Times New Roman"/>
            </a:rPr>
            <a:t>2. Цель и задачи подпрограммы 3, показатели цели</a:t>
          </a:r>
          <a:endParaRPr lang="ru-RU" sz="1100">
            <a:effectLst/>
            <a:latin typeface="Arial"/>
            <a:ea typeface="Times New Roman"/>
          </a:endParaRPr>
        </a:p>
        <a:p>
          <a:pPr algn="ctr">
            <a:lnSpc>
              <a:spcPts val="1200"/>
            </a:lnSpc>
            <a:spcAft>
              <a:spcPts val="0"/>
            </a:spcAft>
          </a:pPr>
          <a:r>
            <a:rPr lang="ru-RU" sz="1100">
              <a:effectLst/>
              <a:latin typeface="Times New Roman"/>
              <a:ea typeface="Times New Roman"/>
            </a:rPr>
            <a:t>и задач подпрограммы 3</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Целью подпрограммы является повышение качества жизни жителей Томского района и степени их социальной защищенности. В соответствии с вышеуказанными направлениями выделены следующие задачи подпрограммы 3:</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1. "Повышение качества жизни граждан старшего поколения Томского района";</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2. "Защита прав детей-сирот и детей, оставшихся без попечения родителей";</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3. "Социальная защита отдельных категорий граждан";</a:t>
          </a:r>
        </a:p>
        <a:p>
          <a:pPr indent="342900" algn="just">
            <a:lnSpc>
              <a:spcPts val="1200"/>
            </a:lnSpc>
            <a:spcAft>
              <a:spcPts val="0"/>
            </a:spcAft>
          </a:pPr>
          <a:r>
            <a:rPr lang="ru-RU" sz="1100">
              <a:effectLst/>
              <a:latin typeface="Times New Roman"/>
              <a:ea typeface="Times New Roman"/>
            </a:rPr>
            <a:t>4. "Совершенствование системы поощрений граждан и коллективов организаций Томского района".</a:t>
          </a:r>
          <a:endParaRPr lang="ru-RU" sz="1000">
            <a:effectLst/>
            <a:latin typeface="Arial"/>
            <a:ea typeface="Times New Roman"/>
          </a:endParaRPr>
        </a:p>
        <a:p>
          <a:pPr indent="342900" algn="just">
            <a:lnSpc>
              <a:spcPts val="1200"/>
            </a:lnSpc>
            <a:spcAft>
              <a:spcPts val="0"/>
            </a:spcAft>
          </a:pPr>
          <a:endParaRPr lang="ru-RU" sz="1100">
            <a:effectLst/>
            <a:latin typeface="Arial"/>
            <a:ea typeface="Times New Roman"/>
          </a:endParaRPr>
        </a:p>
        <a:p>
          <a:endParaRPr lang="ru-RU"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2</xdr:row>
      <xdr:rowOff>1</xdr:rowOff>
    </xdr:from>
    <xdr:to>
      <xdr:col>14</xdr:col>
      <xdr:colOff>28575</xdr:colOff>
      <xdr:row>39</xdr:row>
      <xdr:rowOff>171450</xdr:rowOff>
    </xdr:to>
    <xdr:sp macro="" textlink="">
      <xdr:nvSpPr>
        <xdr:cNvPr id="2" name="TextBox 1">
          <a:extLst>
            <a:ext uri="{FF2B5EF4-FFF2-40B4-BE49-F238E27FC236}">
              <a16:creationId xmlns:a16="http://schemas.microsoft.com/office/drawing/2014/main" id="{00000000-0008-0000-1300-000002000000}"/>
            </a:ext>
          </a:extLst>
        </xdr:cNvPr>
        <xdr:cNvSpPr txBox="1"/>
      </xdr:nvSpPr>
      <xdr:spPr>
        <a:xfrm>
          <a:off x="666750" y="381001"/>
          <a:ext cx="8562975" cy="72199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Aft>
              <a:spcPts val="0"/>
            </a:spcAft>
          </a:pPr>
          <a:r>
            <a:rPr lang="ru-RU" sz="1100">
              <a:effectLst/>
              <a:latin typeface="Times New Roman"/>
              <a:ea typeface="Times New Roman"/>
            </a:rPr>
            <a:t>1. Характеристика текущего состояния сферы реализации</a:t>
          </a:r>
          <a:endParaRPr lang="ru-RU" sz="1000">
            <a:effectLst/>
            <a:latin typeface="Arial"/>
            <a:ea typeface="Times New Roman"/>
          </a:endParaRPr>
        </a:p>
        <a:p>
          <a:pPr algn="ctr">
            <a:spcAft>
              <a:spcPts val="0"/>
            </a:spcAft>
          </a:pPr>
          <a:r>
            <a:rPr lang="ru-RU" sz="1100">
              <a:effectLst/>
              <a:latin typeface="Times New Roman"/>
              <a:ea typeface="Times New Roman"/>
            </a:rPr>
            <a:t>подпрограммы 4 муниципальной программы</a:t>
          </a:r>
        </a:p>
        <a:p>
          <a:pPr algn="ctr">
            <a:spcAft>
              <a:spcPts val="0"/>
            </a:spcAft>
          </a:pPr>
          <a:endParaRPr lang="ru-RU" sz="1000">
            <a:effectLst/>
            <a:latin typeface="Arial"/>
            <a:ea typeface="Times New Roman"/>
          </a:endParaRPr>
        </a:p>
        <a:p>
          <a:pPr indent="342900" algn="just">
            <a:spcAft>
              <a:spcPts val="0"/>
            </a:spcAft>
          </a:pPr>
          <a:r>
            <a:rPr lang="ru-RU" sz="1100">
              <a:effectLst/>
              <a:latin typeface="Times New Roman"/>
              <a:ea typeface="Times New Roman"/>
            </a:rPr>
            <a:t>Профилактика правонарушений входит в число первоочередных задач государства, региональной и муниципальной власти. Безусловно, в своем решении она требует комплексного подхода, координации и объединения усилий всех ветвей и уровней власти, государственных и общественных институтов, широких слоев населения.</a:t>
          </a:r>
          <a:endParaRPr lang="ru-RU" sz="1000">
            <a:effectLst/>
            <a:latin typeface="Arial"/>
            <a:ea typeface="Times New Roman"/>
          </a:endParaRPr>
        </a:p>
        <a:p>
          <a:pPr indent="342900" algn="just">
            <a:spcAft>
              <a:spcPts val="0"/>
            </a:spcAft>
          </a:pPr>
          <a:r>
            <a:rPr lang="ru-RU" sz="1100">
              <a:effectLst/>
              <a:latin typeface="Times New Roman"/>
              <a:ea typeface="Times New Roman"/>
            </a:rPr>
            <a:t>Анализ состояния криминогенной ситуации в Томском районе свидетельствует о том, что проводимая совместно с правоохранительными органами, учреждениями, общественными организациями и объединениями работа способствует укреплению правопорядка, не просматривается каких-либо тенденций, способных привести к осложнению общественно-политической ситуации в сельских поселениях. Так, за период 2013 - 2015 годов произошло:</a:t>
          </a:r>
          <a:endParaRPr lang="ru-RU" sz="1000">
            <a:effectLst/>
            <a:latin typeface="Arial"/>
            <a:ea typeface="Times New Roman"/>
          </a:endParaRPr>
        </a:p>
        <a:p>
          <a:pPr indent="342900" algn="just">
            <a:spcAft>
              <a:spcPts val="0"/>
            </a:spcAft>
          </a:pPr>
          <a:r>
            <a:rPr lang="ru-RU" sz="1100">
              <a:effectLst/>
              <a:latin typeface="Times New Roman"/>
              <a:ea typeface="Times New Roman"/>
            </a:rPr>
            <a:t>снижение числа несовершеннолетних, привлеченных к уголовной ответственности, на 9,5%;</a:t>
          </a:r>
          <a:endParaRPr lang="ru-RU" sz="1000">
            <a:effectLst/>
            <a:latin typeface="Arial"/>
            <a:ea typeface="Times New Roman"/>
          </a:endParaRPr>
        </a:p>
        <a:p>
          <a:pPr indent="342900" algn="just">
            <a:spcAft>
              <a:spcPts val="0"/>
            </a:spcAft>
          </a:pPr>
          <a:r>
            <a:rPr lang="ru-RU" sz="1100">
              <a:effectLst/>
              <a:latin typeface="Times New Roman"/>
              <a:ea typeface="Times New Roman"/>
            </a:rPr>
            <a:t>снижение количества преступлений, совершенных несовершеннолетними, на 14%;</a:t>
          </a:r>
          <a:endParaRPr lang="ru-RU" sz="1000">
            <a:effectLst/>
            <a:latin typeface="Arial"/>
            <a:ea typeface="Times New Roman"/>
          </a:endParaRPr>
        </a:p>
        <a:p>
          <a:pPr indent="342900" algn="just">
            <a:spcAft>
              <a:spcPts val="0"/>
            </a:spcAft>
          </a:pPr>
          <a:r>
            <a:rPr lang="ru-RU" sz="1100">
              <a:effectLst/>
              <a:latin typeface="Times New Roman"/>
              <a:ea typeface="Times New Roman"/>
            </a:rPr>
            <a:t>снижение числа преступлений, совершенных ранее судимыми лицами, на 3%;</a:t>
          </a:r>
          <a:endParaRPr lang="ru-RU" sz="1000">
            <a:effectLst/>
            <a:latin typeface="Arial"/>
            <a:ea typeface="Times New Roman"/>
          </a:endParaRPr>
        </a:p>
        <a:p>
          <a:pPr indent="342900" algn="just">
            <a:spcAft>
              <a:spcPts val="0"/>
            </a:spcAft>
          </a:pPr>
          <a:r>
            <a:rPr lang="ru-RU" sz="1100">
              <a:effectLst/>
              <a:latin typeface="Times New Roman"/>
              <a:ea typeface="Times New Roman"/>
            </a:rPr>
            <a:t>снижение числа преступлений, совершенных в состоянии алкогольного и наркотического опьянения, на 4,5%;</a:t>
          </a:r>
          <a:endParaRPr lang="ru-RU" sz="1000">
            <a:effectLst/>
            <a:latin typeface="Arial"/>
            <a:ea typeface="Times New Roman"/>
          </a:endParaRPr>
        </a:p>
        <a:p>
          <a:pPr indent="342900" algn="just">
            <a:spcAft>
              <a:spcPts val="0"/>
            </a:spcAft>
          </a:pPr>
          <a:r>
            <a:rPr lang="ru-RU" sz="1100">
              <a:effectLst/>
              <a:latin typeface="Times New Roman"/>
              <a:ea typeface="Times New Roman"/>
            </a:rPr>
            <a:t>снижение числа преступлений, совершенных в общественных местах, на 4%.</a:t>
          </a:r>
          <a:endParaRPr lang="ru-RU" sz="1000">
            <a:effectLst/>
            <a:latin typeface="Arial"/>
            <a:ea typeface="Times New Roman"/>
          </a:endParaRPr>
        </a:p>
        <a:p>
          <a:pPr indent="342900" algn="just">
            <a:spcAft>
              <a:spcPts val="0"/>
            </a:spcAft>
          </a:pPr>
          <a:r>
            <a:rPr lang="ru-RU" sz="1100">
              <a:effectLst/>
              <a:latin typeface="Times New Roman"/>
              <a:ea typeface="Times New Roman"/>
            </a:rPr>
            <a:t>Проведенные комплексные мероприятия позволили сохранить контроль за обстановкой в Томском районе, не допустить возникновения массовых конфликтных ситуаций, в том числе на межнациональной основе.</a:t>
          </a:r>
          <a:endParaRPr lang="ru-RU" sz="1000">
            <a:effectLst/>
            <a:latin typeface="Arial"/>
            <a:ea typeface="Times New Roman"/>
          </a:endParaRPr>
        </a:p>
        <a:p>
          <a:pPr indent="342900" algn="just">
            <a:spcAft>
              <a:spcPts val="0"/>
            </a:spcAft>
          </a:pPr>
          <a:r>
            <a:rPr lang="ru-RU" sz="1100">
              <a:effectLst/>
              <a:latin typeface="Times New Roman"/>
              <a:ea typeface="Times New Roman"/>
            </a:rPr>
            <a:t>Целью подпрограммы 4 является снижение криминализации общества, повышение безопасности дорожного движения путем повышения эффективности совместных усилий правоохранительных органов и органов местного самоуправления, заинтересованных организаций и предприятий, общественных объединений по обеспечению общественной безопасности и правопорядка в соответствии с законодательством.</a:t>
          </a:r>
          <a:endParaRPr lang="ru-RU" sz="1000">
            <a:effectLst/>
            <a:latin typeface="Arial"/>
            <a:ea typeface="Times New Roman"/>
          </a:endParaRPr>
        </a:p>
        <a:p>
          <a:pPr algn="just">
            <a:spcAft>
              <a:spcPts val="0"/>
            </a:spcAft>
          </a:pPr>
          <a:r>
            <a:rPr lang="ru-RU" sz="1100">
              <a:effectLst/>
              <a:latin typeface="Times New Roman"/>
              <a:ea typeface="Times New Roman"/>
            </a:rPr>
            <a:t> </a:t>
          </a:r>
          <a:endParaRPr lang="ru-RU" sz="1000">
            <a:effectLst/>
            <a:latin typeface="Arial"/>
            <a:ea typeface="Times New Roman"/>
          </a:endParaRPr>
        </a:p>
        <a:p>
          <a:pPr marL="342900" lvl="0" indent="-342900" algn="ctr">
            <a:spcAft>
              <a:spcPts val="0"/>
            </a:spcAft>
            <a:buFont typeface="+mj-lt"/>
            <a:buAutoNum type="arabicPeriod"/>
          </a:pPr>
          <a:r>
            <a:rPr lang="ru-RU" sz="1100">
              <a:effectLst/>
              <a:latin typeface="Times New Roman"/>
              <a:ea typeface="Times New Roman"/>
              <a:cs typeface="Times New Roman"/>
            </a:rPr>
            <a:t>Цель и задачи подпрограммы 4, показатели цели и задач подпрограммы 4</a:t>
          </a:r>
          <a:endParaRPr lang="ru-RU" sz="1000">
            <a:effectLst/>
            <a:latin typeface="Arial"/>
            <a:ea typeface="Times New Roman"/>
            <a:cs typeface="Times New Roman"/>
          </a:endParaRPr>
        </a:p>
        <a:p>
          <a:pPr marL="657225">
            <a:spcAft>
              <a:spcPts val="0"/>
            </a:spcAft>
          </a:pPr>
          <a:r>
            <a:rPr lang="ru-RU" sz="1100">
              <a:effectLst/>
              <a:latin typeface="Times New Roman"/>
              <a:ea typeface="Times New Roman"/>
            </a:rPr>
            <a:t> </a:t>
          </a:r>
          <a:endParaRPr lang="ru-RU" sz="1000">
            <a:effectLst/>
            <a:latin typeface="Arial"/>
            <a:ea typeface="Times New Roman"/>
          </a:endParaRPr>
        </a:p>
        <a:p>
          <a:pPr indent="342900" algn="just">
            <a:spcAft>
              <a:spcPts val="0"/>
            </a:spcAft>
          </a:pPr>
          <a:r>
            <a:rPr lang="ru-RU" sz="1100">
              <a:effectLst/>
              <a:latin typeface="Times New Roman"/>
              <a:ea typeface="Times New Roman"/>
            </a:rPr>
            <a:t>Целью подпрограммы является снижение криминализации общества, повышение безопасности дорожного движения.</a:t>
          </a:r>
          <a:endParaRPr lang="ru-RU" sz="1000">
            <a:effectLst/>
            <a:latin typeface="Arial"/>
            <a:ea typeface="Times New Roman"/>
          </a:endParaRPr>
        </a:p>
        <a:p>
          <a:pPr indent="342900" algn="just">
            <a:spcAft>
              <a:spcPts val="0"/>
            </a:spcAft>
          </a:pPr>
          <a:r>
            <a:rPr lang="ru-RU" sz="1100">
              <a:effectLst/>
              <a:latin typeface="Times New Roman"/>
              <a:ea typeface="Times New Roman"/>
            </a:rPr>
            <a:t>В соответствии с вышеуказанными направлениями выделена задача подпрограммы 4:</a:t>
          </a:r>
          <a:endParaRPr lang="ru-RU" sz="1000">
            <a:effectLst/>
            <a:latin typeface="Arial"/>
            <a:ea typeface="Times New Roman"/>
          </a:endParaRPr>
        </a:p>
        <a:p>
          <a:pPr indent="342900" algn="just">
            <a:spcAft>
              <a:spcPts val="0"/>
            </a:spcAft>
          </a:pPr>
          <a:r>
            <a:rPr lang="ru-RU" sz="1100">
              <a:effectLst/>
              <a:latin typeface="Times New Roman"/>
              <a:ea typeface="Times New Roman"/>
            </a:rPr>
            <a:t>1. "Профилактика правонарушений на территории Томского района".</a:t>
          </a:r>
          <a:endParaRPr lang="ru-RU" sz="1000">
            <a:effectLst/>
            <a:latin typeface="Arial"/>
            <a:ea typeface="Times New Roman"/>
          </a:endParaRPr>
        </a:p>
        <a:p>
          <a:pPr algn="just">
            <a:spcAft>
              <a:spcPts val="0"/>
            </a:spcAft>
          </a:pPr>
          <a:r>
            <a:rPr lang="ru-RU" sz="1100">
              <a:effectLst/>
              <a:latin typeface="Times New Roman"/>
              <a:ea typeface="Times New Roman"/>
            </a:rPr>
            <a:t> </a:t>
          </a:r>
          <a:endParaRPr lang="ru-RU" sz="1000">
            <a:effectLst/>
            <a:latin typeface="Arial"/>
            <a:ea typeface="Times New Roman"/>
          </a:endParaRPr>
        </a:p>
        <a:p>
          <a:endParaRPr lang="ru-RU" sz="1100"/>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consultantplus://offline/ref=4F326386C0462CC68D3673A784D5DDA645D4FA9BCFEAFBBC2885176E6726595C2B76100A96781C70j4zE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0"/>
  <sheetViews>
    <sheetView tabSelected="1" zoomScaleNormal="100" workbookViewId="0">
      <selection activeCell="F6" sqref="F6"/>
    </sheetView>
  </sheetViews>
  <sheetFormatPr defaultColWidth="9.140625" defaultRowHeight="15" x14ac:dyDescent="0.25"/>
  <cols>
    <col min="1" max="1" width="34" style="54" customWidth="1"/>
    <col min="2" max="2" width="15" style="54" customWidth="1"/>
    <col min="3" max="3" width="12.85546875" style="54" customWidth="1"/>
    <col min="4" max="4" width="9.140625" style="54"/>
    <col min="5" max="5" width="4.42578125" style="54" customWidth="1"/>
    <col min="6" max="6" width="9.140625" style="54"/>
    <col min="7" max="7" width="10.5703125" style="54" customWidth="1"/>
    <col min="8" max="8" width="12.5703125" style="54" customWidth="1"/>
    <col min="9" max="9" width="10" style="54" customWidth="1"/>
    <col min="10" max="10" width="14.42578125" style="54" bestFit="1" customWidth="1"/>
    <col min="11" max="11" width="17.28515625" style="54" bestFit="1" customWidth="1"/>
    <col min="12" max="12" width="13.7109375" style="54" bestFit="1" customWidth="1"/>
    <col min="13" max="16384" width="9.140625" style="54"/>
  </cols>
  <sheetData>
    <row r="1" spans="1:12" ht="58.5" customHeight="1" x14ac:dyDescent="0.25">
      <c r="K1" s="246"/>
      <c r="L1" s="246"/>
    </row>
    <row r="2" spans="1:12" x14ac:dyDescent="0.25">
      <c r="H2" s="55"/>
      <c r="I2" s="55"/>
      <c r="J2" s="55"/>
      <c r="K2" s="55"/>
      <c r="L2" s="55"/>
    </row>
    <row r="3" spans="1:12" x14ac:dyDescent="0.25">
      <c r="H3" s="55"/>
      <c r="I3" s="55"/>
      <c r="J3" s="55"/>
      <c r="K3" s="55"/>
      <c r="L3" s="55"/>
    </row>
    <row r="4" spans="1:12" x14ac:dyDescent="0.25">
      <c r="A4" s="32"/>
      <c r="B4" s="32"/>
      <c r="C4" s="32"/>
      <c r="D4" s="32"/>
      <c r="E4" s="32"/>
      <c r="F4" s="32"/>
      <c r="G4" s="32"/>
      <c r="H4" s="247"/>
      <c r="I4" s="247"/>
      <c r="J4" s="247"/>
      <c r="K4" s="247"/>
      <c r="L4" s="247"/>
    </row>
    <row r="5" spans="1:12" x14ac:dyDescent="0.25">
      <c r="A5" s="32"/>
      <c r="B5" s="32"/>
      <c r="C5" s="32"/>
      <c r="D5" s="32"/>
      <c r="E5" s="32"/>
      <c r="F5" s="32"/>
      <c r="G5" s="32"/>
      <c r="H5" s="247"/>
      <c r="I5" s="247"/>
      <c r="J5" s="247"/>
      <c r="K5" s="247"/>
      <c r="L5" s="247"/>
    </row>
    <row r="6" spans="1:12" ht="9.75" customHeight="1" x14ac:dyDescent="0.25">
      <c r="A6" s="32"/>
      <c r="B6" s="32"/>
      <c r="C6" s="32"/>
      <c r="D6" s="32"/>
      <c r="E6" s="32"/>
      <c r="F6" s="32"/>
      <c r="G6" s="32"/>
      <c r="H6" s="247"/>
      <c r="I6" s="247"/>
      <c r="J6" s="247"/>
      <c r="K6" s="247"/>
      <c r="L6" s="247"/>
    </row>
    <row r="7" spans="1:12" x14ac:dyDescent="0.25">
      <c r="A7" s="32"/>
      <c r="B7" s="241" t="s">
        <v>642</v>
      </c>
      <c r="C7" s="241"/>
      <c r="D7" s="241"/>
      <c r="E7" s="241"/>
      <c r="F7" s="241"/>
      <c r="G7" s="241"/>
      <c r="H7" s="48"/>
      <c r="I7" s="48"/>
      <c r="J7" s="48"/>
      <c r="K7" s="48"/>
      <c r="L7" s="48"/>
    </row>
    <row r="8" spans="1:12" ht="6" customHeight="1" x14ac:dyDescent="0.25">
      <c r="A8" s="32"/>
      <c r="B8" s="32"/>
      <c r="C8" s="32"/>
      <c r="D8" s="32"/>
      <c r="E8" s="32"/>
      <c r="F8" s="32"/>
      <c r="G8" s="32"/>
      <c r="H8" s="48"/>
      <c r="I8" s="48"/>
      <c r="J8" s="48"/>
      <c r="K8" s="48"/>
      <c r="L8" s="48"/>
    </row>
    <row r="9" spans="1:12" ht="35.25" customHeight="1" x14ac:dyDescent="0.25">
      <c r="A9" s="53" t="s">
        <v>608</v>
      </c>
      <c r="B9" s="238" t="s">
        <v>609</v>
      </c>
      <c r="C9" s="238"/>
      <c r="D9" s="238"/>
      <c r="E9" s="238"/>
      <c r="F9" s="238"/>
      <c r="G9" s="238"/>
      <c r="H9" s="238"/>
      <c r="I9" s="238"/>
      <c r="J9" s="238"/>
      <c r="K9" s="238"/>
      <c r="L9" s="238"/>
    </row>
    <row r="10" spans="1:12" ht="24" customHeight="1" x14ac:dyDescent="0.25">
      <c r="A10" s="238" t="s">
        <v>610</v>
      </c>
      <c r="B10" s="238" t="s">
        <v>0</v>
      </c>
      <c r="C10" s="238"/>
      <c r="D10" s="238"/>
      <c r="E10" s="238"/>
      <c r="F10" s="238"/>
      <c r="G10" s="238"/>
      <c r="H10" s="238"/>
      <c r="I10" s="238"/>
      <c r="J10" s="238"/>
      <c r="K10" s="238"/>
      <c r="L10" s="238"/>
    </row>
    <row r="11" spans="1:12" x14ac:dyDescent="0.25">
      <c r="A11" s="238"/>
      <c r="B11" s="238" t="s">
        <v>672</v>
      </c>
      <c r="C11" s="238"/>
      <c r="D11" s="238"/>
      <c r="E11" s="238"/>
      <c r="F11" s="238"/>
      <c r="G11" s="238"/>
      <c r="H11" s="238"/>
      <c r="I11" s="238"/>
      <c r="J11" s="238"/>
      <c r="K11" s="238"/>
      <c r="L11" s="238"/>
    </row>
    <row r="12" spans="1:12" ht="21" customHeight="1" x14ac:dyDescent="0.25">
      <c r="A12" s="238" t="s">
        <v>611</v>
      </c>
      <c r="B12" s="238" t="s">
        <v>530</v>
      </c>
      <c r="C12" s="238"/>
      <c r="D12" s="238"/>
      <c r="E12" s="238"/>
      <c r="F12" s="238"/>
      <c r="G12" s="238"/>
      <c r="H12" s="238"/>
      <c r="I12" s="238"/>
      <c r="J12" s="238"/>
      <c r="K12" s="238"/>
      <c r="L12" s="238"/>
    </row>
    <row r="13" spans="1:12" ht="15" customHeight="1" x14ac:dyDescent="0.25">
      <c r="A13" s="238"/>
      <c r="B13" s="238" t="s">
        <v>583</v>
      </c>
      <c r="C13" s="238"/>
      <c r="D13" s="238"/>
      <c r="E13" s="238"/>
      <c r="F13" s="238"/>
      <c r="G13" s="238"/>
      <c r="H13" s="238"/>
      <c r="I13" s="238"/>
      <c r="J13" s="238"/>
      <c r="K13" s="238"/>
      <c r="L13" s="238"/>
    </row>
    <row r="14" spans="1:12" x14ac:dyDescent="0.25">
      <c r="A14" s="238"/>
      <c r="B14" s="238" t="s">
        <v>612</v>
      </c>
      <c r="C14" s="238"/>
      <c r="D14" s="238"/>
      <c r="E14" s="238"/>
      <c r="F14" s="238"/>
      <c r="G14" s="238"/>
      <c r="H14" s="238"/>
      <c r="I14" s="238"/>
      <c r="J14" s="238"/>
      <c r="K14" s="238"/>
      <c r="L14" s="238"/>
    </row>
    <row r="15" spans="1:12" ht="22.5" customHeight="1" x14ac:dyDescent="0.25">
      <c r="A15" s="234" t="s">
        <v>613</v>
      </c>
      <c r="B15" s="238" t="s">
        <v>530</v>
      </c>
      <c r="C15" s="238"/>
      <c r="D15" s="238"/>
      <c r="E15" s="238"/>
      <c r="F15" s="238"/>
      <c r="G15" s="238"/>
      <c r="H15" s="238"/>
      <c r="I15" s="238"/>
      <c r="J15" s="238"/>
      <c r="K15" s="238"/>
      <c r="L15" s="238"/>
    </row>
    <row r="16" spans="1:12" ht="15" customHeight="1" x14ac:dyDescent="0.25">
      <c r="A16" s="235"/>
      <c r="B16" s="238" t="s">
        <v>0</v>
      </c>
      <c r="C16" s="238"/>
      <c r="D16" s="238"/>
      <c r="E16" s="238"/>
      <c r="F16" s="238"/>
      <c r="G16" s="238"/>
      <c r="H16" s="238"/>
      <c r="I16" s="238"/>
      <c r="J16" s="238"/>
      <c r="K16" s="238"/>
      <c r="L16" s="238"/>
    </row>
    <row r="17" spans="1:12" ht="15" customHeight="1" x14ac:dyDescent="0.25">
      <c r="A17" s="235"/>
      <c r="B17" s="238" t="s">
        <v>614</v>
      </c>
      <c r="C17" s="238"/>
      <c r="D17" s="238"/>
      <c r="E17" s="238"/>
      <c r="F17" s="238"/>
      <c r="G17" s="238"/>
      <c r="H17" s="238"/>
      <c r="I17" s="238"/>
      <c r="J17" s="238"/>
      <c r="K17" s="238"/>
      <c r="L17" s="238"/>
    </row>
    <row r="18" spans="1:12" x14ac:dyDescent="0.25">
      <c r="A18" s="235"/>
      <c r="B18" s="238" t="s">
        <v>612</v>
      </c>
      <c r="C18" s="238"/>
      <c r="D18" s="238"/>
      <c r="E18" s="238"/>
      <c r="F18" s="238"/>
      <c r="G18" s="238"/>
      <c r="H18" s="238"/>
      <c r="I18" s="238"/>
      <c r="J18" s="238"/>
      <c r="K18" s="238"/>
      <c r="L18" s="238"/>
    </row>
    <row r="19" spans="1:12" x14ac:dyDescent="0.25">
      <c r="A19" s="236"/>
      <c r="B19" s="231" t="s">
        <v>871</v>
      </c>
      <c r="C19" s="232"/>
      <c r="D19" s="232"/>
      <c r="E19" s="232"/>
      <c r="F19" s="232"/>
      <c r="G19" s="232"/>
      <c r="H19" s="232"/>
      <c r="I19" s="232"/>
      <c r="J19" s="232"/>
      <c r="K19" s="232"/>
      <c r="L19" s="233"/>
    </row>
    <row r="20" spans="1:12" ht="74.25" customHeight="1" x14ac:dyDescent="0.25">
      <c r="A20" s="53" t="s">
        <v>615</v>
      </c>
      <c r="B20" s="238" t="s">
        <v>616</v>
      </c>
      <c r="C20" s="238"/>
      <c r="D20" s="238"/>
      <c r="E20" s="238"/>
      <c r="F20" s="238"/>
      <c r="G20" s="238"/>
      <c r="H20" s="238"/>
      <c r="I20" s="238"/>
      <c r="J20" s="238"/>
      <c r="K20" s="238"/>
      <c r="L20" s="238"/>
    </row>
    <row r="21" spans="1:12" ht="25.5" customHeight="1" x14ac:dyDescent="0.25">
      <c r="A21" s="53" t="s">
        <v>617</v>
      </c>
      <c r="B21" s="238" t="s">
        <v>618</v>
      </c>
      <c r="C21" s="238"/>
      <c r="D21" s="238"/>
      <c r="E21" s="238"/>
      <c r="F21" s="238"/>
      <c r="G21" s="238"/>
      <c r="H21" s="238"/>
      <c r="I21" s="238"/>
      <c r="J21" s="238"/>
      <c r="K21" s="238"/>
      <c r="L21" s="238"/>
    </row>
    <row r="22" spans="1:12" ht="28.5" customHeight="1" x14ac:dyDescent="0.25">
      <c r="A22" s="238" t="s">
        <v>619</v>
      </c>
      <c r="B22" s="240" t="s">
        <v>423</v>
      </c>
      <c r="C22" s="240"/>
      <c r="D22" s="50">
        <v>2015</v>
      </c>
      <c r="E22" s="240">
        <v>2016</v>
      </c>
      <c r="F22" s="240"/>
      <c r="G22" s="50">
        <v>2017</v>
      </c>
      <c r="H22" s="50">
        <v>2018</v>
      </c>
      <c r="I22" s="50">
        <v>2019</v>
      </c>
      <c r="J22" s="50">
        <v>2020</v>
      </c>
      <c r="K22" s="50" t="s">
        <v>931</v>
      </c>
      <c r="L22" s="50" t="s">
        <v>932</v>
      </c>
    </row>
    <row r="23" spans="1:12" ht="70.5" customHeight="1" x14ac:dyDescent="0.25">
      <c r="A23" s="238"/>
      <c r="B23" s="238" t="s">
        <v>620</v>
      </c>
      <c r="C23" s="238"/>
      <c r="D23" s="50">
        <v>100</v>
      </c>
      <c r="E23" s="240">
        <v>100</v>
      </c>
      <c r="F23" s="240"/>
      <c r="G23" s="50">
        <v>100</v>
      </c>
      <c r="H23" s="50">
        <v>100</v>
      </c>
      <c r="I23" s="50">
        <v>100</v>
      </c>
      <c r="J23" s="50">
        <v>100</v>
      </c>
      <c r="K23" s="50">
        <v>100</v>
      </c>
      <c r="L23" s="50">
        <v>100</v>
      </c>
    </row>
    <row r="24" spans="1:12" ht="15" customHeight="1" x14ac:dyDescent="0.25">
      <c r="A24" s="238" t="s">
        <v>621</v>
      </c>
      <c r="B24" s="238" t="s">
        <v>622</v>
      </c>
      <c r="C24" s="238"/>
      <c r="D24" s="238"/>
      <c r="E24" s="238"/>
      <c r="F24" s="238"/>
      <c r="G24" s="238"/>
      <c r="H24" s="238"/>
      <c r="I24" s="238"/>
      <c r="J24" s="238"/>
      <c r="K24" s="238"/>
      <c r="L24" s="238"/>
    </row>
    <row r="25" spans="1:12" ht="15" customHeight="1" x14ac:dyDescent="0.25">
      <c r="A25" s="238"/>
      <c r="B25" s="238" t="s">
        <v>421</v>
      </c>
      <c r="C25" s="238"/>
      <c r="D25" s="238"/>
      <c r="E25" s="238"/>
      <c r="F25" s="238"/>
      <c r="G25" s="238"/>
      <c r="H25" s="238"/>
      <c r="I25" s="238"/>
      <c r="J25" s="238"/>
      <c r="K25" s="238"/>
      <c r="L25" s="238"/>
    </row>
    <row r="26" spans="1:12" ht="15" customHeight="1" x14ac:dyDescent="0.25">
      <c r="A26" s="238"/>
      <c r="B26" s="238" t="s">
        <v>623</v>
      </c>
      <c r="C26" s="238"/>
      <c r="D26" s="238"/>
      <c r="E26" s="238"/>
      <c r="F26" s="238"/>
      <c r="G26" s="238"/>
      <c r="H26" s="238"/>
      <c r="I26" s="238"/>
      <c r="J26" s="238"/>
      <c r="K26" s="238"/>
      <c r="L26" s="238"/>
    </row>
    <row r="27" spans="1:12" ht="15" customHeight="1" x14ac:dyDescent="0.25">
      <c r="A27" s="238"/>
      <c r="B27" s="238" t="s">
        <v>463</v>
      </c>
      <c r="C27" s="238"/>
      <c r="D27" s="238"/>
      <c r="E27" s="238"/>
      <c r="F27" s="238"/>
      <c r="G27" s="238"/>
      <c r="H27" s="238"/>
      <c r="I27" s="238"/>
      <c r="J27" s="238"/>
      <c r="K27" s="238"/>
      <c r="L27" s="238"/>
    </row>
    <row r="28" spans="1:12" ht="15" customHeight="1" x14ac:dyDescent="0.25">
      <c r="A28" s="238"/>
      <c r="B28" s="238" t="s">
        <v>624</v>
      </c>
      <c r="C28" s="238"/>
      <c r="D28" s="238"/>
      <c r="E28" s="238"/>
      <c r="F28" s="238"/>
      <c r="G28" s="238"/>
      <c r="H28" s="238"/>
      <c r="I28" s="238"/>
      <c r="J28" s="238"/>
      <c r="K28" s="238"/>
      <c r="L28" s="238"/>
    </row>
    <row r="29" spans="1:12" ht="15" customHeight="1" x14ac:dyDescent="0.25">
      <c r="A29" s="238"/>
      <c r="B29" s="238" t="s">
        <v>481</v>
      </c>
      <c r="C29" s="238"/>
      <c r="D29" s="238"/>
      <c r="E29" s="238"/>
      <c r="F29" s="238"/>
      <c r="G29" s="238"/>
      <c r="H29" s="238"/>
      <c r="I29" s="238"/>
      <c r="J29" s="238"/>
      <c r="K29" s="238"/>
      <c r="L29" s="238"/>
    </row>
    <row r="30" spans="1:12" ht="15" customHeight="1" x14ac:dyDescent="0.25">
      <c r="A30" s="238"/>
      <c r="B30" s="238" t="s">
        <v>625</v>
      </c>
      <c r="C30" s="238"/>
      <c r="D30" s="238"/>
      <c r="E30" s="238"/>
      <c r="F30" s="238"/>
      <c r="G30" s="238"/>
      <c r="H30" s="238"/>
      <c r="I30" s="238"/>
      <c r="J30" s="238"/>
      <c r="K30" s="238"/>
      <c r="L30" s="238"/>
    </row>
    <row r="31" spans="1:12" x14ac:dyDescent="0.25">
      <c r="A31" s="238"/>
      <c r="B31" s="238" t="s">
        <v>626</v>
      </c>
      <c r="C31" s="238"/>
      <c r="D31" s="238"/>
      <c r="E31" s="238"/>
      <c r="F31" s="238"/>
      <c r="G31" s="238"/>
      <c r="H31" s="238"/>
      <c r="I31" s="238"/>
      <c r="J31" s="238"/>
      <c r="K31" s="238"/>
      <c r="L31" s="238"/>
    </row>
    <row r="32" spans="1:12" ht="36" customHeight="1" x14ac:dyDescent="0.25">
      <c r="A32" s="238" t="s">
        <v>627</v>
      </c>
      <c r="B32" s="240" t="s">
        <v>441</v>
      </c>
      <c r="C32" s="240"/>
      <c r="D32" s="50">
        <v>2015</v>
      </c>
      <c r="E32" s="240">
        <v>2016</v>
      </c>
      <c r="F32" s="240"/>
      <c r="G32" s="50">
        <v>2017</v>
      </c>
      <c r="H32" s="50">
        <v>2018</v>
      </c>
      <c r="I32" s="50">
        <v>2019</v>
      </c>
      <c r="J32" s="50">
        <v>2020</v>
      </c>
      <c r="K32" s="50" t="s">
        <v>931</v>
      </c>
      <c r="L32" s="50" t="s">
        <v>932</v>
      </c>
    </row>
    <row r="33" spans="1:12" x14ac:dyDescent="0.25">
      <c r="A33" s="238"/>
      <c r="B33" s="238" t="s">
        <v>628</v>
      </c>
      <c r="C33" s="238"/>
      <c r="D33" s="238"/>
      <c r="E33" s="238"/>
      <c r="F33" s="238"/>
      <c r="G33" s="238"/>
      <c r="H33" s="238"/>
      <c r="I33" s="238"/>
      <c r="J33" s="238"/>
      <c r="K33" s="238"/>
      <c r="L33" s="238"/>
    </row>
    <row r="34" spans="1:12" ht="94.5" customHeight="1" x14ac:dyDescent="0.25">
      <c r="A34" s="238"/>
      <c r="B34" s="238" t="s">
        <v>430</v>
      </c>
      <c r="C34" s="238"/>
      <c r="D34" s="50">
        <v>15.4</v>
      </c>
      <c r="E34" s="240">
        <v>16</v>
      </c>
      <c r="F34" s="240"/>
      <c r="G34" s="50">
        <v>16.5</v>
      </c>
      <c r="H34" s="50">
        <v>17</v>
      </c>
      <c r="I34" s="50">
        <v>17.5</v>
      </c>
      <c r="J34" s="50">
        <v>18</v>
      </c>
      <c r="K34" s="50">
        <v>18.5</v>
      </c>
      <c r="L34" s="50">
        <v>19</v>
      </c>
    </row>
    <row r="35" spans="1:12" x14ac:dyDescent="0.25">
      <c r="A35" s="238"/>
      <c r="B35" s="238" t="s">
        <v>629</v>
      </c>
      <c r="C35" s="238"/>
      <c r="D35" s="238"/>
      <c r="E35" s="238"/>
      <c r="F35" s="238"/>
      <c r="G35" s="238"/>
      <c r="H35" s="238"/>
      <c r="I35" s="238"/>
      <c r="J35" s="238"/>
      <c r="K35" s="238"/>
      <c r="L35" s="238"/>
    </row>
    <row r="36" spans="1:12" ht="81.75" customHeight="1" x14ac:dyDescent="0.25">
      <c r="A36" s="238"/>
      <c r="B36" s="238" t="s">
        <v>872</v>
      </c>
      <c r="C36" s="238"/>
      <c r="D36" s="50">
        <v>14.7</v>
      </c>
      <c r="E36" s="240">
        <v>15.1</v>
      </c>
      <c r="F36" s="240"/>
      <c r="G36" s="50">
        <v>16.5</v>
      </c>
      <c r="H36" s="50">
        <v>18</v>
      </c>
      <c r="I36" s="50">
        <v>19.600000000000001</v>
      </c>
      <c r="J36" s="50">
        <v>23</v>
      </c>
      <c r="K36" s="50">
        <v>28</v>
      </c>
      <c r="L36" s="50">
        <v>32</v>
      </c>
    </row>
    <row r="37" spans="1:12" x14ac:dyDescent="0.25">
      <c r="A37" s="238"/>
      <c r="B37" s="238" t="s">
        <v>630</v>
      </c>
      <c r="C37" s="238"/>
      <c r="D37" s="238"/>
      <c r="E37" s="238"/>
      <c r="F37" s="238"/>
      <c r="G37" s="238"/>
      <c r="H37" s="238"/>
      <c r="I37" s="238"/>
      <c r="J37" s="238"/>
      <c r="K37" s="238"/>
      <c r="L37" s="238"/>
    </row>
    <row r="38" spans="1:12" ht="112.5" customHeight="1" x14ac:dyDescent="0.25">
      <c r="A38" s="238"/>
      <c r="B38" s="238" t="s">
        <v>483</v>
      </c>
      <c r="C38" s="238"/>
      <c r="D38" s="50">
        <v>60</v>
      </c>
      <c r="E38" s="240">
        <v>60</v>
      </c>
      <c r="F38" s="240"/>
      <c r="G38" s="50">
        <v>65</v>
      </c>
      <c r="H38" s="50">
        <v>70</v>
      </c>
      <c r="I38" s="50">
        <v>75</v>
      </c>
      <c r="J38" s="50">
        <v>80</v>
      </c>
      <c r="K38" s="50">
        <v>85</v>
      </c>
      <c r="L38" s="50">
        <v>90</v>
      </c>
    </row>
    <row r="39" spans="1:12" x14ac:dyDescent="0.25">
      <c r="A39" s="238"/>
      <c r="B39" s="238" t="s">
        <v>631</v>
      </c>
      <c r="C39" s="238"/>
      <c r="D39" s="238"/>
      <c r="E39" s="238"/>
      <c r="F39" s="238"/>
      <c r="G39" s="238"/>
      <c r="H39" s="238"/>
      <c r="I39" s="238"/>
      <c r="J39" s="238"/>
      <c r="K39" s="238"/>
      <c r="L39" s="238"/>
    </row>
    <row r="40" spans="1:12" ht="99" customHeight="1" x14ac:dyDescent="0.25">
      <c r="A40" s="238"/>
      <c r="B40" s="238" t="s">
        <v>501</v>
      </c>
      <c r="C40" s="238"/>
      <c r="D40" s="50">
        <v>380</v>
      </c>
      <c r="E40" s="240">
        <v>370</v>
      </c>
      <c r="F40" s="240"/>
      <c r="G40" s="50">
        <v>360</v>
      </c>
      <c r="H40" s="50">
        <v>350</v>
      </c>
      <c r="I40" s="50" t="s">
        <v>16</v>
      </c>
      <c r="J40" s="50" t="s">
        <v>16</v>
      </c>
      <c r="K40" s="50" t="s">
        <v>16</v>
      </c>
      <c r="L40" s="50" t="s">
        <v>16</v>
      </c>
    </row>
    <row r="41" spans="1:12" ht="48" customHeight="1" x14ac:dyDescent="0.25">
      <c r="A41" s="237"/>
      <c r="B41" s="238" t="s">
        <v>632</v>
      </c>
      <c r="C41" s="238"/>
      <c r="D41" s="50"/>
      <c r="E41" s="240"/>
      <c r="F41" s="240"/>
      <c r="G41" s="50"/>
      <c r="H41" s="50"/>
      <c r="I41" s="50">
        <v>1360</v>
      </c>
      <c r="J41" s="50">
        <v>1260</v>
      </c>
      <c r="K41" s="50">
        <v>1160</v>
      </c>
      <c r="L41" s="50">
        <v>1060</v>
      </c>
    </row>
    <row r="42" spans="1:12" ht="35.25" customHeight="1" x14ac:dyDescent="0.25">
      <c r="A42" s="237"/>
      <c r="B42" s="238" t="s">
        <v>633</v>
      </c>
      <c r="C42" s="238"/>
      <c r="D42" s="50"/>
      <c r="E42" s="240"/>
      <c r="F42" s="240"/>
      <c r="G42" s="50"/>
      <c r="H42" s="50"/>
      <c r="I42" s="50">
        <v>27.6</v>
      </c>
      <c r="J42" s="50">
        <v>222.9</v>
      </c>
      <c r="K42" s="50">
        <v>17.2</v>
      </c>
      <c r="L42" s="50">
        <v>12.2</v>
      </c>
    </row>
    <row r="43" spans="1:12" ht="48.75" customHeight="1" x14ac:dyDescent="0.25">
      <c r="A43" s="237"/>
      <c r="B43" s="238" t="s">
        <v>634</v>
      </c>
      <c r="C43" s="238"/>
      <c r="D43" s="50"/>
      <c r="E43" s="240"/>
      <c r="F43" s="240"/>
      <c r="G43" s="50"/>
      <c r="H43" s="50"/>
      <c r="I43" s="50">
        <v>66.900000000000006</v>
      </c>
      <c r="J43" s="50">
        <v>54.1</v>
      </c>
      <c r="K43" s="50">
        <v>41.4</v>
      </c>
      <c r="L43" s="50">
        <v>28.6</v>
      </c>
    </row>
    <row r="44" spans="1:12" s="56" customFormat="1" ht="21.75" customHeight="1" x14ac:dyDescent="0.25">
      <c r="A44" s="238" t="s">
        <v>635</v>
      </c>
      <c r="B44" s="239" t="s">
        <v>1</v>
      </c>
      <c r="C44" s="239"/>
      <c r="D44" s="239"/>
      <c r="E44" s="239"/>
      <c r="F44" s="239"/>
      <c r="G44" s="239"/>
      <c r="H44" s="239"/>
      <c r="I44" s="239"/>
      <c r="J44" s="239"/>
      <c r="K44" s="239"/>
      <c r="L44" s="239"/>
    </row>
    <row r="45" spans="1:12" s="56" customFormat="1" ht="15" customHeight="1" x14ac:dyDescent="0.25">
      <c r="A45" s="238"/>
      <c r="B45" s="239" t="s">
        <v>2</v>
      </c>
      <c r="C45" s="239"/>
      <c r="D45" s="239"/>
      <c r="E45" s="239"/>
      <c r="F45" s="239"/>
      <c r="G45" s="239"/>
      <c r="H45" s="239"/>
      <c r="I45" s="239"/>
      <c r="J45" s="239"/>
      <c r="K45" s="239"/>
      <c r="L45" s="239"/>
    </row>
    <row r="46" spans="1:12" s="56" customFormat="1" ht="15" customHeight="1" x14ac:dyDescent="0.25">
      <c r="A46" s="238"/>
      <c r="B46" s="239" t="s">
        <v>3</v>
      </c>
      <c r="C46" s="239"/>
      <c r="D46" s="239"/>
      <c r="E46" s="239"/>
      <c r="F46" s="239"/>
      <c r="G46" s="239"/>
      <c r="H46" s="239"/>
      <c r="I46" s="239"/>
      <c r="J46" s="239"/>
      <c r="K46" s="239"/>
      <c r="L46" s="239"/>
    </row>
    <row r="47" spans="1:12" s="56" customFormat="1" ht="18" customHeight="1" x14ac:dyDescent="0.25">
      <c r="A47" s="238"/>
      <c r="B47" s="239" t="s">
        <v>4</v>
      </c>
      <c r="C47" s="239"/>
      <c r="D47" s="239"/>
      <c r="E47" s="239"/>
      <c r="F47" s="239"/>
      <c r="G47" s="239"/>
      <c r="H47" s="239"/>
      <c r="I47" s="239"/>
      <c r="J47" s="239"/>
      <c r="K47" s="239"/>
      <c r="L47" s="239"/>
    </row>
    <row r="48" spans="1:12" s="56" customFormat="1" ht="17.25" customHeight="1" x14ac:dyDescent="0.25">
      <c r="A48" s="244" t="s">
        <v>636</v>
      </c>
      <c r="B48" s="245" t="s">
        <v>5</v>
      </c>
      <c r="C48" s="245"/>
      <c r="D48" s="245"/>
      <c r="E48" s="245"/>
      <c r="F48" s="245"/>
      <c r="G48" s="245"/>
      <c r="H48" s="245"/>
      <c r="I48" s="245"/>
      <c r="J48" s="245"/>
      <c r="K48" s="245"/>
      <c r="L48" s="245"/>
    </row>
    <row r="49" spans="1:12" x14ac:dyDescent="0.25">
      <c r="A49" s="244"/>
      <c r="B49" s="245" t="s">
        <v>473</v>
      </c>
      <c r="C49" s="245"/>
      <c r="D49" s="245"/>
      <c r="E49" s="245"/>
      <c r="F49" s="245"/>
      <c r="G49" s="245"/>
      <c r="H49" s="245"/>
      <c r="I49" s="245"/>
      <c r="J49" s="245"/>
      <c r="K49" s="245"/>
      <c r="L49" s="245"/>
    </row>
    <row r="50" spans="1:12" ht="33" customHeight="1" x14ac:dyDescent="0.25">
      <c r="A50" s="244"/>
      <c r="B50" s="245" t="s">
        <v>6</v>
      </c>
      <c r="C50" s="245"/>
      <c r="D50" s="245"/>
      <c r="E50" s="245"/>
      <c r="F50" s="245"/>
      <c r="G50" s="245"/>
      <c r="H50" s="245"/>
      <c r="I50" s="245"/>
      <c r="J50" s="245"/>
      <c r="K50" s="245"/>
      <c r="L50" s="245"/>
    </row>
    <row r="51" spans="1:12" x14ac:dyDescent="0.25">
      <c r="A51" s="244"/>
      <c r="B51" s="245" t="s">
        <v>7</v>
      </c>
      <c r="C51" s="245"/>
      <c r="D51" s="245"/>
      <c r="E51" s="245"/>
      <c r="F51" s="245"/>
      <c r="G51" s="245"/>
      <c r="H51" s="245"/>
      <c r="I51" s="245"/>
      <c r="J51" s="245"/>
      <c r="K51" s="245"/>
      <c r="L51" s="245"/>
    </row>
    <row r="52" spans="1:12" x14ac:dyDescent="0.25">
      <c r="A52" s="244"/>
      <c r="B52" s="245" t="s">
        <v>637</v>
      </c>
      <c r="C52" s="245"/>
      <c r="D52" s="245"/>
      <c r="E52" s="245"/>
      <c r="F52" s="245"/>
      <c r="G52" s="245"/>
      <c r="H52" s="245"/>
      <c r="I52" s="245"/>
      <c r="J52" s="245"/>
      <c r="K52" s="245"/>
      <c r="L52" s="245"/>
    </row>
    <row r="53" spans="1:12" x14ac:dyDescent="0.25">
      <c r="A53" s="244"/>
      <c r="B53" s="245" t="s">
        <v>8</v>
      </c>
      <c r="C53" s="245"/>
      <c r="D53" s="245"/>
      <c r="E53" s="245"/>
      <c r="F53" s="245"/>
      <c r="G53" s="245"/>
      <c r="H53" s="245"/>
      <c r="I53" s="245"/>
      <c r="J53" s="245"/>
      <c r="K53" s="245"/>
      <c r="L53" s="245"/>
    </row>
    <row r="54" spans="1:12" x14ac:dyDescent="0.25">
      <c r="A54" s="244"/>
      <c r="B54" s="245" t="s">
        <v>9</v>
      </c>
      <c r="C54" s="245"/>
      <c r="D54" s="245"/>
      <c r="E54" s="245"/>
      <c r="F54" s="245"/>
      <c r="G54" s="245"/>
      <c r="H54" s="245"/>
      <c r="I54" s="245"/>
      <c r="J54" s="245"/>
      <c r="K54" s="245"/>
      <c r="L54" s="245"/>
    </row>
    <row r="55" spans="1:12" x14ac:dyDescent="0.25">
      <c r="A55" s="244"/>
      <c r="B55" s="245" t="s">
        <v>447</v>
      </c>
      <c r="C55" s="245"/>
      <c r="D55" s="245"/>
      <c r="E55" s="245"/>
      <c r="F55" s="245"/>
      <c r="G55" s="245"/>
      <c r="H55" s="245"/>
      <c r="I55" s="245"/>
      <c r="J55" s="245"/>
      <c r="K55" s="245"/>
      <c r="L55" s="245"/>
    </row>
    <row r="56" spans="1:12" x14ac:dyDescent="0.25">
      <c r="A56" s="244"/>
      <c r="B56" s="245" t="s">
        <v>10</v>
      </c>
      <c r="C56" s="245"/>
      <c r="D56" s="245"/>
      <c r="E56" s="245"/>
      <c r="F56" s="245"/>
      <c r="G56" s="245"/>
      <c r="H56" s="245"/>
      <c r="I56" s="245"/>
      <c r="J56" s="245"/>
      <c r="K56" s="245"/>
      <c r="L56" s="245"/>
    </row>
    <row r="57" spans="1:12" ht="37.5" customHeight="1" x14ac:dyDescent="0.25">
      <c r="A57" s="49" t="s">
        <v>638</v>
      </c>
      <c r="B57" s="244" t="s">
        <v>882</v>
      </c>
      <c r="C57" s="244"/>
      <c r="D57" s="244"/>
      <c r="E57" s="244"/>
      <c r="F57" s="244"/>
      <c r="G57" s="244"/>
      <c r="H57" s="244"/>
      <c r="I57" s="244"/>
      <c r="J57" s="244"/>
      <c r="K57" s="244"/>
      <c r="L57" s="244"/>
    </row>
    <row r="58" spans="1:12" ht="33" customHeight="1" x14ac:dyDescent="0.25">
      <c r="A58" s="244" t="s">
        <v>639</v>
      </c>
      <c r="B58" s="50" t="s">
        <v>450</v>
      </c>
      <c r="C58" s="51" t="s">
        <v>451</v>
      </c>
      <c r="D58" s="240" t="s">
        <v>11</v>
      </c>
      <c r="E58" s="240"/>
      <c r="F58" s="240" t="s">
        <v>12</v>
      </c>
      <c r="G58" s="240"/>
      <c r="H58" s="50" t="s">
        <v>13</v>
      </c>
      <c r="I58" s="50" t="s">
        <v>14</v>
      </c>
      <c r="J58" s="51" t="s">
        <v>15</v>
      </c>
      <c r="K58" s="50" t="s">
        <v>931</v>
      </c>
      <c r="L58" s="50" t="s">
        <v>932</v>
      </c>
    </row>
    <row r="59" spans="1:12" ht="42.75" customHeight="1" x14ac:dyDescent="0.25">
      <c r="A59" s="244"/>
      <c r="B59" s="50" t="s">
        <v>452</v>
      </c>
      <c r="C59" s="52">
        <f>D59+F59+H59+I59+J59+K59+L59</f>
        <v>57331.7</v>
      </c>
      <c r="D59" s="240">
        <f>'паспорт пп1'!D48+'паспорт пп2'!D30+'паспорт пп3'!D28+'паспорт пп4'!D21</f>
        <v>4539.3999999999996</v>
      </c>
      <c r="E59" s="240"/>
      <c r="F59" s="240">
        <f>'паспорт пп1'!E48+'паспорт пп2'!E30+'паспорт пп3'!E28+'паспорт пп4'!E21</f>
        <v>5852</v>
      </c>
      <c r="G59" s="240"/>
      <c r="H59" s="50">
        <f>'паспорт пп1'!F48+'паспорт пп2'!F30+'паспорт пп3'!F28+'паспорт пп4'!F21</f>
        <v>5134.7999999999993</v>
      </c>
      <c r="I59" s="50">
        <f>'паспорт пп1'!G48+'паспорт пп2'!G30+'паспорт пп3'!G28+'паспорт пп4'!G21</f>
        <v>19347.099999999999</v>
      </c>
      <c r="J59" s="174">
        <f>'паспорт пп1'!H48+'паспорт пп2'!H30+'паспорт пп3'!H28+'паспорт пп4'!H21</f>
        <v>9579</v>
      </c>
      <c r="K59" s="50">
        <f>'паспорт пп1'!I48+'паспорт пп2'!I30+'паспорт пп3'!I28+'паспорт пп4'!I21</f>
        <v>6410.5</v>
      </c>
      <c r="L59" s="50">
        <f>'паспорт пп1'!J48+'паспорт пп2'!J30+'паспорт пп3'!J28+'паспорт пп4'!J21</f>
        <v>6468.9</v>
      </c>
    </row>
    <row r="60" spans="1:12" ht="51" customHeight="1" x14ac:dyDescent="0.25">
      <c r="A60" s="244"/>
      <c r="B60" s="50" t="s">
        <v>453</v>
      </c>
      <c r="C60" s="52">
        <f>D60+F60+H60+I60+J60+K60+L60</f>
        <v>771590.2</v>
      </c>
      <c r="D60" s="240">
        <f>'паспорт пп1'!D49+'паспорт пп2'!D31+'паспорт пп3'!D29+'паспорт пп4'!D22</f>
        <v>90714.3</v>
      </c>
      <c r="E60" s="240"/>
      <c r="F60" s="240">
        <f>'паспорт пп1'!E49+'паспорт пп2'!E31+'паспорт пп3'!E29+'паспорт пп4'!E22</f>
        <v>113542</v>
      </c>
      <c r="G60" s="240"/>
      <c r="H60" s="50">
        <f>'паспорт пп1'!F49+'паспорт пп2'!F31+'паспорт пп3'!F29+'паспорт пп4'!F22</f>
        <v>132045.09999999998</v>
      </c>
      <c r="I60" s="50">
        <f>'паспорт пп1'!G49+'паспорт пп2'!G31+'паспорт пп3'!G29+'паспорт пп4'!G22</f>
        <v>151335.09999999998</v>
      </c>
      <c r="J60" s="51">
        <f>'паспорт пп1'!H49+'паспорт пп2'!H31+'паспорт пп3'!H29+'паспорт пп4'!H22</f>
        <v>115211.90000000001</v>
      </c>
      <c r="K60" s="50">
        <f>'паспорт пп1'!I49+'паспорт пп2'!I31+'паспорт пп3'!I29+'паспорт пп4'!I22</f>
        <v>84370.9</v>
      </c>
      <c r="L60" s="50">
        <f>'паспорт пп1'!J49+'паспорт пп2'!J31+'паспорт пп3'!J29+'паспорт пп4'!J22</f>
        <v>84370.9</v>
      </c>
    </row>
    <row r="61" spans="1:12" ht="42" customHeight="1" x14ac:dyDescent="0.25">
      <c r="A61" s="244"/>
      <c r="B61" s="50" t="s">
        <v>640</v>
      </c>
      <c r="C61" s="52">
        <f t="shared" ref="C61:C64" si="0">D61+F61+H61+I61+J61+K61+L61</f>
        <v>617088.67999999993</v>
      </c>
      <c r="D61" s="240">
        <f>'паспорт пп1'!D50+'паспорт пп2'!D32+'паспорт пп3'!D30+'паспорт пп4'!D23</f>
        <v>56998.899999999994</v>
      </c>
      <c r="E61" s="240"/>
      <c r="F61" s="240">
        <f>'паспорт пп1'!E50+'паспорт пп2'!E32+'паспорт пп3'!E30+'паспорт пп4'!E23</f>
        <v>66104</v>
      </c>
      <c r="G61" s="240"/>
      <c r="H61" s="50">
        <f>'паспорт пп1'!F50+'паспорт пп2'!F32+'паспорт пп3'!F30+'паспорт пп4'!F23</f>
        <v>63946.9</v>
      </c>
      <c r="I61" s="50">
        <f>'паспорт пп1'!G50+'паспорт пп2'!G32+'паспорт пп3'!G30+'паспорт пп4'!G23</f>
        <v>100489.54000000001</v>
      </c>
      <c r="J61" s="111">
        <f>'паспорт пп1'!H50+'паспорт пп2'!H32+'паспорт пп3'!H30+'паспорт пп4'!H23</f>
        <v>134841.34</v>
      </c>
      <c r="K61" s="50">
        <f>'паспорт пп1'!I50+'паспорт пп2'!I32+'паспорт пп3'!I30+'паспорт пп4'!I23</f>
        <v>95664.999999999985</v>
      </c>
      <c r="L61" s="50">
        <f>'паспорт пп1'!J50+'паспорт пп2'!J32+'паспорт пп3'!J30+'паспорт пп4'!J23</f>
        <v>99042.999999999985</v>
      </c>
    </row>
    <row r="62" spans="1:12" ht="59.25" customHeight="1" x14ac:dyDescent="0.25">
      <c r="A62" s="244"/>
      <c r="B62" s="50" t="s">
        <v>641</v>
      </c>
      <c r="C62" s="52">
        <f t="shared" si="0"/>
        <v>1999.6000000000001</v>
      </c>
      <c r="D62" s="240">
        <f>'паспорт пп1'!D51+'паспорт пп2'!D33+'паспорт пп3'!D31+'паспорт пп4'!D24</f>
        <v>0</v>
      </c>
      <c r="E62" s="240"/>
      <c r="F62" s="240">
        <f>'паспорт пп1'!E51+'паспорт пп2'!E33+'паспорт пп3'!E31+'паспорт пп4'!E24</f>
        <v>0</v>
      </c>
      <c r="G62" s="240"/>
      <c r="H62" s="50">
        <f>'паспорт пп1'!F51+'паспорт пп2'!F33+'паспорт пп3'!F31+'паспорт пп4'!F24</f>
        <v>0</v>
      </c>
      <c r="I62" s="50">
        <f>'паспорт пп1'!G51+'паспорт пп2'!G33+'паспорт пп3'!G31+'паспорт пп4'!G24</f>
        <v>0</v>
      </c>
      <c r="J62" s="51">
        <f>'паспорт пп1'!H51+'паспорт пп2'!H33+'паспорт пп3'!H31+'паспорт пп4'!H24</f>
        <v>677.2</v>
      </c>
      <c r="K62" s="50">
        <f>'паспорт пп1'!I51+'паспорт пп2'!I33+'паспорт пп3'!I31+'паспорт пп4'!I24</f>
        <v>661.2</v>
      </c>
      <c r="L62" s="50">
        <f>'паспорт пп1'!J51+'паспорт пп2'!J33+'паспорт пп3'!J31+'паспорт пп4'!J24</f>
        <v>661.2</v>
      </c>
    </row>
    <row r="63" spans="1:12" ht="45" customHeight="1" x14ac:dyDescent="0.25">
      <c r="A63" s="244"/>
      <c r="B63" s="50" t="s">
        <v>456</v>
      </c>
      <c r="C63" s="52">
        <f t="shared" si="0"/>
        <v>0</v>
      </c>
      <c r="D63" s="240">
        <f>'паспорт пп1'!D52+'паспорт пп2'!D34+'паспорт пп3'!D31+'паспорт пп4'!D24</f>
        <v>0</v>
      </c>
      <c r="E63" s="240"/>
      <c r="F63" s="240">
        <f>'паспорт пп1'!F52+'паспорт пп2'!F34+'паспорт пп3'!F31+'паспорт пп4'!F24</f>
        <v>0</v>
      </c>
      <c r="G63" s="240"/>
      <c r="H63" s="50">
        <f>'паспорт пп1'!F52+'паспорт пп2'!F34+'паспорт пп3'!F31+'паспорт пп4'!F24</f>
        <v>0</v>
      </c>
      <c r="I63" s="50">
        <f>'паспорт пп1'!G52+'паспорт пп2'!G34+'паспорт пп3'!G31+'паспорт пп4'!G24</f>
        <v>0</v>
      </c>
      <c r="J63" s="51">
        <f>'паспорт пп1'!H52+'паспорт пп2'!H34+'паспорт пп3'!H31+'паспорт пп4'!H24</f>
        <v>0</v>
      </c>
      <c r="K63" s="50">
        <f>'паспорт пп1'!I52+'паспорт пп2'!I34+'паспорт пп3'!I31+'паспорт пп4'!I24</f>
        <v>0</v>
      </c>
      <c r="L63" s="50">
        <f>'паспорт пп1'!J52+'паспорт пп2'!J34+'паспорт пп3'!J31+'паспорт пп4'!J24</f>
        <v>0</v>
      </c>
    </row>
    <row r="64" spans="1:12" ht="33.75" customHeight="1" x14ac:dyDescent="0.25">
      <c r="A64" s="244"/>
      <c r="B64" s="51" t="s">
        <v>457</v>
      </c>
      <c r="C64" s="52">
        <f t="shared" si="0"/>
        <v>1448010.1799999997</v>
      </c>
      <c r="D64" s="242">
        <f>D59+D60+D61+D62+D63</f>
        <v>152252.59999999998</v>
      </c>
      <c r="E64" s="242"/>
      <c r="F64" s="243">
        <f>F59+F60+F61+F62+F63</f>
        <v>185498</v>
      </c>
      <c r="G64" s="243"/>
      <c r="H64" s="51">
        <f>H59+H60+H61+H62+H63</f>
        <v>201126.79999999996</v>
      </c>
      <c r="I64" s="52">
        <f>I59+I60+I61+I62+I63</f>
        <v>271171.74</v>
      </c>
      <c r="J64" s="52">
        <f>J59+J60+J61+J62+J63</f>
        <v>260309.44</v>
      </c>
      <c r="K64" s="52">
        <f>K59+K60+K61+K62+K63</f>
        <v>187107.59999999998</v>
      </c>
      <c r="L64" s="52">
        <f>L59+L60+L61+L62+L63</f>
        <v>190544</v>
      </c>
    </row>
    <row r="65" spans="6:12" ht="24" customHeight="1" x14ac:dyDescent="0.25">
      <c r="F65" s="190"/>
      <c r="G65" s="190"/>
      <c r="H65" s="190" t="s">
        <v>1007</v>
      </c>
      <c r="I65" s="191"/>
      <c r="J65" s="192">
        <v>259632.2</v>
      </c>
      <c r="K65" s="58"/>
      <c r="L65" s="58"/>
    </row>
    <row r="66" spans="6:12" x14ac:dyDescent="0.25">
      <c r="F66" s="190"/>
      <c r="G66" s="190"/>
      <c r="H66" s="190"/>
      <c r="I66" s="190"/>
      <c r="J66" s="190"/>
    </row>
    <row r="67" spans="6:12" s="57" customFormat="1" x14ac:dyDescent="0.25">
      <c r="F67" s="191"/>
      <c r="G67" s="191"/>
      <c r="H67" s="191"/>
      <c r="I67" s="191"/>
      <c r="J67" s="193">
        <v>677.2</v>
      </c>
    </row>
    <row r="68" spans="6:12" x14ac:dyDescent="0.25">
      <c r="F68" s="190"/>
      <c r="G68" s="190"/>
      <c r="H68" s="190"/>
      <c r="I68" s="190"/>
      <c r="J68" s="194">
        <f>SUM(J65:J67)</f>
        <v>260309.40000000002</v>
      </c>
    </row>
    <row r="69" spans="6:12" x14ac:dyDescent="0.25">
      <c r="F69" s="190"/>
      <c r="G69" s="190"/>
      <c r="H69" s="190"/>
      <c r="I69" s="190" t="s">
        <v>1008</v>
      </c>
      <c r="J69" s="195">
        <f>SUM(J64-J68)</f>
        <v>3.9999999979045242E-2</v>
      </c>
    </row>
    <row r="70" spans="6:12" x14ac:dyDescent="0.25">
      <c r="F70" s="190"/>
      <c r="G70" s="190"/>
      <c r="H70" s="190"/>
      <c r="I70" s="190"/>
      <c r="J70" s="190"/>
    </row>
  </sheetData>
  <mergeCells count="86">
    <mergeCell ref="K1:L1"/>
    <mergeCell ref="H4:L6"/>
    <mergeCell ref="B57:L57"/>
    <mergeCell ref="A58:A64"/>
    <mergeCell ref="D58:E58"/>
    <mergeCell ref="F58:G58"/>
    <mergeCell ref="D59:E59"/>
    <mergeCell ref="F59:G59"/>
    <mergeCell ref="D60:E60"/>
    <mergeCell ref="F60:G60"/>
    <mergeCell ref="D61:E61"/>
    <mergeCell ref="F61:G61"/>
    <mergeCell ref="D62:E62"/>
    <mergeCell ref="F62:G62"/>
    <mergeCell ref="D63:E63"/>
    <mergeCell ref="F63:G63"/>
    <mergeCell ref="D64:E64"/>
    <mergeCell ref="F64:G64"/>
    <mergeCell ref="A48:A56"/>
    <mergeCell ref="B48:L48"/>
    <mergeCell ref="B49:L49"/>
    <mergeCell ref="B50:L50"/>
    <mergeCell ref="B51:L51"/>
    <mergeCell ref="B52:L52"/>
    <mergeCell ref="B53:L53"/>
    <mergeCell ref="B54:L54"/>
    <mergeCell ref="B55:L55"/>
    <mergeCell ref="B56:L56"/>
    <mergeCell ref="A32:A40"/>
    <mergeCell ref="B32:C32"/>
    <mergeCell ref="E32:F32"/>
    <mergeCell ref="B33:L33"/>
    <mergeCell ref="B34:C34"/>
    <mergeCell ref="E34:F34"/>
    <mergeCell ref="B35:L35"/>
    <mergeCell ref="B36:C36"/>
    <mergeCell ref="E36:F36"/>
    <mergeCell ref="B37:L37"/>
    <mergeCell ref="B38:C38"/>
    <mergeCell ref="E38:F38"/>
    <mergeCell ref="B39:L39"/>
    <mergeCell ref="B40:C40"/>
    <mergeCell ref="E40:F40"/>
    <mergeCell ref="A22:A23"/>
    <mergeCell ref="B22:C22"/>
    <mergeCell ref="E22:F22"/>
    <mergeCell ref="B23:C23"/>
    <mergeCell ref="E23:F23"/>
    <mergeCell ref="A24:A31"/>
    <mergeCell ref="B24:L24"/>
    <mergeCell ref="B25:L25"/>
    <mergeCell ref="B26:L26"/>
    <mergeCell ref="B27:L27"/>
    <mergeCell ref="B28:L28"/>
    <mergeCell ref="B29:L29"/>
    <mergeCell ref="B30:L30"/>
    <mergeCell ref="B31:L31"/>
    <mergeCell ref="A10:A11"/>
    <mergeCell ref="B10:L10"/>
    <mergeCell ref="B11:L11"/>
    <mergeCell ref="A12:A14"/>
    <mergeCell ref="B12:L12"/>
    <mergeCell ref="B13:L13"/>
    <mergeCell ref="B14:L14"/>
    <mergeCell ref="B7:G7"/>
    <mergeCell ref="B15:L15"/>
    <mergeCell ref="B16:L16"/>
    <mergeCell ref="B17:L17"/>
    <mergeCell ref="B18:L18"/>
    <mergeCell ref="B9:L9"/>
    <mergeCell ref="B19:L19"/>
    <mergeCell ref="A15:A19"/>
    <mergeCell ref="A41:A43"/>
    <mergeCell ref="B41:C41"/>
    <mergeCell ref="A44:A47"/>
    <mergeCell ref="B44:L44"/>
    <mergeCell ref="B45:L45"/>
    <mergeCell ref="B46:L46"/>
    <mergeCell ref="B47:L47"/>
    <mergeCell ref="E41:F41"/>
    <mergeCell ref="B42:C42"/>
    <mergeCell ref="E42:F42"/>
    <mergeCell ref="B43:C43"/>
    <mergeCell ref="E43:F43"/>
    <mergeCell ref="B20:L20"/>
    <mergeCell ref="B21:L21"/>
  </mergeCells>
  <hyperlinks>
    <hyperlink ref="B44" location="Par1725" tooltip="ПОДПРОГРАММА 1" display="Par1725" xr:uid="{00000000-0004-0000-0000-000000000000}"/>
    <hyperlink ref="B45" location="Par3233" tooltip="ПОДПРОГРАММА 2" display="Par3233" xr:uid="{00000000-0004-0000-0000-000001000000}"/>
    <hyperlink ref="B46" location="Par3768" tooltip="ПОДПРОГРАММА 3" display="Par3768" xr:uid="{00000000-0004-0000-0000-000002000000}"/>
    <hyperlink ref="B47" location="Par4612" tooltip="ПОДПРОГРАММА 4" display="Par4612" xr:uid="{00000000-0004-0000-0000-000003000000}"/>
  </hyperlinks>
  <pageMargins left="0.70866141732283472" right="0.70866141732283472" top="0.74803149606299213" bottom="0.74803149606299213" header="0.31496062992125984" footer="0.31496062992125984"/>
  <pageSetup paperSize="9" scale="54" fitToHeight="0" orientation="portrait" horizontalDpi="300" verticalDpi="300" r:id="rId1"/>
  <headerFooter differentFirst="1">
    <oddHeader>&amp;C&amp;12&amp;P</oddHeader>
  </headerFooter>
  <rowBreaks count="1" manualBreakCount="1">
    <brk id="43" max="1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560"/>
  <sheetViews>
    <sheetView view="pageLayout" topLeftCell="A412" zoomScale="87" zoomScaleNormal="100" zoomScalePageLayoutView="87" workbookViewId="0">
      <selection activeCell="A222" sqref="A222:L237"/>
    </sheetView>
  </sheetViews>
  <sheetFormatPr defaultColWidth="9.140625" defaultRowHeight="15" x14ac:dyDescent="0.25"/>
  <cols>
    <col min="1" max="1" width="7.42578125" style="132" customWidth="1"/>
    <col min="2" max="2" width="27.140625" style="139" customWidth="1"/>
    <col min="3" max="3" width="12.140625" style="124" customWidth="1"/>
    <col min="4" max="4" width="13.7109375" style="133" customWidth="1"/>
    <col min="5" max="5" width="11.7109375" style="133" customWidth="1"/>
    <col min="6" max="6" width="11.5703125" style="133" bestFit="1" customWidth="1"/>
    <col min="7" max="7" width="12.5703125" style="133" customWidth="1"/>
    <col min="8" max="9" width="9.42578125" style="133" bestFit="1" customWidth="1"/>
    <col min="10" max="10" width="15.7109375" style="124" customWidth="1"/>
    <col min="11" max="11" width="22.5703125" style="124" customWidth="1"/>
    <col min="12" max="12" width="13" style="124" customWidth="1"/>
    <col min="13" max="13" width="13.5703125" style="124" customWidth="1"/>
    <col min="14" max="16384" width="9.140625" style="124"/>
  </cols>
  <sheetData>
    <row r="1" spans="1:12" ht="84" customHeight="1" x14ac:dyDescent="0.25">
      <c r="K1" s="373"/>
      <c r="L1" s="373"/>
    </row>
    <row r="2" spans="1:12" x14ac:dyDescent="0.25">
      <c r="A2" s="389" t="s">
        <v>601</v>
      </c>
      <c r="B2" s="390"/>
      <c r="C2" s="390"/>
      <c r="D2" s="390"/>
      <c r="E2" s="390"/>
      <c r="F2" s="390"/>
      <c r="G2" s="390"/>
      <c r="H2" s="390"/>
      <c r="I2" s="390"/>
      <c r="J2" s="390"/>
      <c r="K2" s="390"/>
      <c r="L2" s="390"/>
    </row>
    <row r="3" spans="1:12" x14ac:dyDescent="0.25">
      <c r="A3" s="390"/>
      <c r="B3" s="390"/>
      <c r="C3" s="390"/>
      <c r="D3" s="390"/>
      <c r="E3" s="390"/>
      <c r="F3" s="390"/>
      <c r="G3" s="390"/>
      <c r="H3" s="390"/>
      <c r="I3" s="390"/>
      <c r="J3" s="390"/>
      <c r="K3" s="390"/>
      <c r="L3" s="390"/>
    </row>
    <row r="4" spans="1:12" x14ac:dyDescent="0.25">
      <c r="A4" s="390"/>
      <c r="B4" s="390"/>
      <c r="C4" s="390"/>
      <c r="D4" s="390"/>
      <c r="E4" s="390"/>
      <c r="F4" s="390"/>
      <c r="G4" s="390"/>
      <c r="H4" s="390"/>
      <c r="I4" s="390"/>
      <c r="J4" s="390"/>
      <c r="K4" s="390"/>
      <c r="L4" s="390"/>
    </row>
    <row r="5" spans="1:12" x14ac:dyDescent="0.25">
      <c r="B5" s="124"/>
    </row>
    <row r="6" spans="1:12" ht="90" customHeight="1" x14ac:dyDescent="0.25">
      <c r="A6" s="374" t="s">
        <v>405</v>
      </c>
      <c r="B6" s="376" t="s">
        <v>233</v>
      </c>
      <c r="C6" s="376" t="s">
        <v>18</v>
      </c>
      <c r="D6" s="388" t="s">
        <v>19</v>
      </c>
      <c r="E6" s="388" t="s">
        <v>20</v>
      </c>
      <c r="F6" s="388"/>
      <c r="G6" s="388"/>
      <c r="H6" s="388"/>
      <c r="I6" s="388"/>
      <c r="J6" s="376" t="s">
        <v>307</v>
      </c>
      <c r="K6" s="376" t="s">
        <v>234</v>
      </c>
      <c r="L6" s="376"/>
    </row>
    <row r="7" spans="1:12" ht="105" x14ac:dyDescent="0.25">
      <c r="A7" s="374"/>
      <c r="B7" s="376"/>
      <c r="C7" s="376"/>
      <c r="D7" s="388"/>
      <c r="E7" s="10" t="s">
        <v>21</v>
      </c>
      <c r="F7" s="10" t="s">
        <v>22</v>
      </c>
      <c r="G7" s="10" t="s">
        <v>23</v>
      </c>
      <c r="H7" s="10" t="s">
        <v>24</v>
      </c>
      <c r="I7" s="10" t="s">
        <v>25</v>
      </c>
      <c r="J7" s="376"/>
      <c r="K7" s="88" t="s">
        <v>235</v>
      </c>
      <c r="L7" s="88" t="s">
        <v>236</v>
      </c>
    </row>
    <row r="8" spans="1:12" s="140" customFormat="1" x14ac:dyDescent="0.25">
      <c r="A8" s="91">
        <v>1</v>
      </c>
      <c r="B8" s="91">
        <v>2</v>
      </c>
      <c r="C8" s="91">
        <v>3</v>
      </c>
      <c r="D8" s="91">
        <v>4</v>
      </c>
      <c r="E8" s="91">
        <v>5</v>
      </c>
      <c r="F8" s="91">
        <v>6</v>
      </c>
      <c r="G8" s="91">
        <v>7</v>
      </c>
      <c r="H8" s="91">
        <v>8</v>
      </c>
      <c r="I8" s="91">
        <v>9</v>
      </c>
      <c r="J8" s="91">
        <v>10</v>
      </c>
      <c r="K8" s="91">
        <v>11</v>
      </c>
      <c r="L8" s="91">
        <v>12</v>
      </c>
    </row>
    <row r="9" spans="1:12" ht="19.5" customHeight="1" x14ac:dyDescent="0.25">
      <c r="A9" s="376" t="s">
        <v>1</v>
      </c>
      <c r="B9" s="376"/>
      <c r="C9" s="376"/>
      <c r="D9" s="376"/>
      <c r="E9" s="376"/>
      <c r="F9" s="376"/>
      <c r="G9" s="376"/>
      <c r="H9" s="376"/>
      <c r="I9" s="376"/>
      <c r="J9" s="376"/>
      <c r="K9" s="376"/>
      <c r="L9" s="376"/>
    </row>
    <row r="10" spans="1:12" ht="27.75" customHeight="1" x14ac:dyDescent="0.25">
      <c r="A10" s="376" t="s">
        <v>40</v>
      </c>
      <c r="B10" s="376"/>
      <c r="C10" s="376"/>
      <c r="D10" s="376"/>
      <c r="E10" s="376"/>
      <c r="F10" s="376"/>
      <c r="G10" s="376"/>
      <c r="H10" s="376"/>
      <c r="I10" s="376"/>
      <c r="J10" s="376"/>
      <c r="K10" s="376"/>
      <c r="L10" s="376"/>
    </row>
    <row r="11" spans="1:12" ht="35.25" customHeight="1" x14ac:dyDescent="0.25">
      <c r="A11" s="384">
        <v>1</v>
      </c>
      <c r="B11" s="383" t="s">
        <v>237</v>
      </c>
      <c r="C11" s="221" t="s">
        <v>27</v>
      </c>
      <c r="D11" s="222">
        <f>SUM(D12:D18)</f>
        <v>39525.19999999999</v>
      </c>
      <c r="E11" s="222">
        <f t="shared" ref="E11:I11" si="0">SUM(E12:E18)</f>
        <v>50</v>
      </c>
      <c r="F11" s="222">
        <f t="shared" si="0"/>
        <v>38277.999999999993</v>
      </c>
      <c r="G11" s="222">
        <f t="shared" si="0"/>
        <v>1197.2</v>
      </c>
      <c r="H11" s="222">
        <f t="shared" si="0"/>
        <v>0</v>
      </c>
      <c r="I11" s="222">
        <f t="shared" si="0"/>
        <v>0</v>
      </c>
      <c r="J11" s="383" t="s">
        <v>238</v>
      </c>
      <c r="K11" s="383" t="s">
        <v>239</v>
      </c>
      <c r="L11" s="221">
        <v>4</v>
      </c>
    </row>
    <row r="12" spans="1:12" x14ac:dyDescent="0.25">
      <c r="A12" s="384"/>
      <c r="B12" s="383"/>
      <c r="C12" s="223" t="s">
        <v>11</v>
      </c>
      <c r="D12" s="224">
        <f>D20+D28+D36+D44</f>
        <v>5630.9000000000005</v>
      </c>
      <c r="E12" s="224">
        <f>E20+E28+E36+E44</f>
        <v>50</v>
      </c>
      <c r="F12" s="224">
        <f t="shared" ref="F12:H12" si="1">F20+F28+F36+F44</f>
        <v>5580.9000000000005</v>
      </c>
      <c r="G12" s="224">
        <f t="shared" si="1"/>
        <v>0</v>
      </c>
      <c r="H12" s="224">
        <f t="shared" si="1"/>
        <v>0</v>
      </c>
      <c r="I12" s="224">
        <f>I20+I28+I36+I44</f>
        <v>0</v>
      </c>
      <c r="J12" s="383"/>
      <c r="K12" s="383"/>
      <c r="L12" s="223">
        <v>4</v>
      </c>
    </row>
    <row r="13" spans="1:12" x14ac:dyDescent="0.25">
      <c r="A13" s="384"/>
      <c r="B13" s="383"/>
      <c r="C13" s="223" t="s">
        <v>12</v>
      </c>
      <c r="D13" s="224">
        <f t="shared" ref="D13:I13" si="2">D21+D29+D37+D45</f>
        <v>8344.4</v>
      </c>
      <c r="E13" s="224">
        <f t="shared" si="2"/>
        <v>0</v>
      </c>
      <c r="F13" s="224">
        <f t="shared" si="2"/>
        <v>8065.8</v>
      </c>
      <c r="G13" s="224">
        <f t="shared" si="2"/>
        <v>278.60000000000002</v>
      </c>
      <c r="H13" s="224">
        <f t="shared" si="2"/>
        <v>0</v>
      </c>
      <c r="I13" s="224">
        <f t="shared" si="2"/>
        <v>0</v>
      </c>
      <c r="J13" s="383"/>
      <c r="K13" s="383"/>
      <c r="L13" s="223">
        <v>4</v>
      </c>
    </row>
    <row r="14" spans="1:12" x14ac:dyDescent="0.25">
      <c r="A14" s="384"/>
      <c r="B14" s="383"/>
      <c r="C14" s="223" t="s">
        <v>13</v>
      </c>
      <c r="D14" s="224">
        <f t="shared" ref="D14:I14" si="3">D22+D30+D38+D46</f>
        <v>9320.9</v>
      </c>
      <c r="E14" s="224">
        <f t="shared" si="3"/>
        <v>0</v>
      </c>
      <c r="F14" s="224">
        <f t="shared" si="3"/>
        <v>8958.2999999999993</v>
      </c>
      <c r="G14" s="224">
        <f t="shared" si="3"/>
        <v>362.6</v>
      </c>
      <c r="H14" s="224">
        <f t="shared" si="3"/>
        <v>0</v>
      </c>
      <c r="I14" s="224">
        <f t="shared" si="3"/>
        <v>0</v>
      </c>
      <c r="J14" s="383"/>
      <c r="K14" s="383"/>
      <c r="L14" s="223">
        <v>4</v>
      </c>
    </row>
    <row r="15" spans="1:12" x14ac:dyDescent="0.25">
      <c r="A15" s="384"/>
      <c r="B15" s="383"/>
      <c r="C15" s="223" t="s">
        <v>14</v>
      </c>
      <c r="D15" s="224">
        <f t="shared" ref="D15:I15" si="4">D23+D31+D39+D47</f>
        <v>9040.5</v>
      </c>
      <c r="E15" s="224">
        <f t="shared" si="4"/>
        <v>0</v>
      </c>
      <c r="F15" s="224">
        <f>F23+F31+F39+F47</f>
        <v>8901.5</v>
      </c>
      <c r="G15" s="224">
        <f t="shared" si="4"/>
        <v>139</v>
      </c>
      <c r="H15" s="224">
        <f t="shared" si="4"/>
        <v>0</v>
      </c>
      <c r="I15" s="224">
        <f t="shared" si="4"/>
        <v>0</v>
      </c>
      <c r="J15" s="383"/>
      <c r="K15" s="383"/>
      <c r="L15" s="223">
        <v>4</v>
      </c>
    </row>
    <row r="16" spans="1:12" x14ac:dyDescent="0.25">
      <c r="A16" s="384"/>
      <c r="B16" s="383"/>
      <c r="C16" s="221" t="s">
        <v>15</v>
      </c>
      <c r="D16" s="222">
        <f>D24+D32+D40+D48</f>
        <v>4703.1000000000004</v>
      </c>
      <c r="E16" s="222">
        <f t="shared" ref="E16:I16" si="5">E24+E32+E40+E48</f>
        <v>0</v>
      </c>
      <c r="F16" s="222">
        <f t="shared" si="5"/>
        <v>4564.1000000000004</v>
      </c>
      <c r="G16" s="222">
        <f t="shared" si="5"/>
        <v>139</v>
      </c>
      <c r="H16" s="222">
        <f t="shared" si="5"/>
        <v>0</v>
      </c>
      <c r="I16" s="222">
        <f t="shared" si="5"/>
        <v>0</v>
      </c>
      <c r="J16" s="383"/>
      <c r="K16" s="383"/>
      <c r="L16" s="223">
        <v>4</v>
      </c>
    </row>
    <row r="17" spans="1:12" ht="30" x14ac:dyDescent="0.25">
      <c r="A17" s="384"/>
      <c r="B17" s="383"/>
      <c r="C17" s="223" t="s">
        <v>403</v>
      </c>
      <c r="D17" s="224">
        <f>D25+D33+D41+D49</f>
        <v>1242.7</v>
      </c>
      <c r="E17" s="224">
        <f t="shared" ref="E17:I17" si="6">E25+E33+E41+E49</f>
        <v>0</v>
      </c>
      <c r="F17" s="224">
        <f t="shared" si="6"/>
        <v>1103.7</v>
      </c>
      <c r="G17" s="224">
        <f t="shared" si="6"/>
        <v>139</v>
      </c>
      <c r="H17" s="224">
        <f t="shared" si="6"/>
        <v>0</v>
      </c>
      <c r="I17" s="224">
        <f t="shared" si="6"/>
        <v>0</v>
      </c>
      <c r="J17" s="383"/>
      <c r="K17" s="383"/>
      <c r="L17" s="223">
        <v>4</v>
      </c>
    </row>
    <row r="18" spans="1:12" ht="30" x14ac:dyDescent="0.25">
      <c r="A18" s="384"/>
      <c r="B18" s="383"/>
      <c r="C18" s="223" t="s">
        <v>404</v>
      </c>
      <c r="D18" s="224">
        <f>D26+D34+D42+D50</f>
        <v>1242.7</v>
      </c>
      <c r="E18" s="224">
        <f t="shared" ref="E18:I18" si="7">E26+E34+E42+E50</f>
        <v>0</v>
      </c>
      <c r="F18" s="224">
        <f t="shared" si="7"/>
        <v>1103.7</v>
      </c>
      <c r="G18" s="224">
        <f t="shared" si="7"/>
        <v>139</v>
      </c>
      <c r="H18" s="224">
        <f t="shared" si="7"/>
        <v>0</v>
      </c>
      <c r="I18" s="224">
        <f t="shared" si="7"/>
        <v>0</v>
      </c>
      <c r="J18" s="383"/>
      <c r="K18" s="383"/>
      <c r="L18" s="223">
        <v>4</v>
      </c>
    </row>
    <row r="19" spans="1:12" ht="28.5" x14ac:dyDescent="0.25">
      <c r="A19" s="384" t="s">
        <v>33</v>
      </c>
      <c r="B19" s="383" t="s">
        <v>240</v>
      </c>
      <c r="C19" s="221" t="s">
        <v>27</v>
      </c>
      <c r="D19" s="222">
        <f>SUM(D20:D26)</f>
        <v>7827.8</v>
      </c>
      <c r="E19" s="222">
        <f t="shared" ref="E19" si="8">E27+E35+E43+E51</f>
        <v>50</v>
      </c>
      <c r="F19" s="222">
        <f t="shared" ref="F19" si="9">SUM(F20:F26)</f>
        <v>6630.5999999999995</v>
      </c>
      <c r="G19" s="222">
        <f t="shared" ref="G19" si="10">SUM(G20:G26)</f>
        <v>1197.2</v>
      </c>
      <c r="H19" s="222">
        <f t="shared" ref="H19:I19" si="11">H27+H35+H43+H51</f>
        <v>0</v>
      </c>
      <c r="I19" s="222">
        <f t="shared" si="11"/>
        <v>0</v>
      </c>
      <c r="J19" s="383" t="s">
        <v>238</v>
      </c>
      <c r="K19" s="383" t="s">
        <v>241</v>
      </c>
      <c r="L19" s="221">
        <v>31</v>
      </c>
    </row>
    <row r="20" spans="1:12" ht="23.25" customHeight="1" x14ac:dyDescent="0.25">
      <c r="A20" s="384"/>
      <c r="B20" s="383"/>
      <c r="C20" s="223" t="s">
        <v>11</v>
      </c>
      <c r="D20" s="224">
        <f>SUM(E20:I20)</f>
        <v>1055.7</v>
      </c>
      <c r="E20" s="224">
        <f>E28</f>
        <v>0</v>
      </c>
      <c r="F20" s="224">
        <v>1055.7</v>
      </c>
      <c r="G20" s="224"/>
      <c r="H20" s="224">
        <f t="shared" ref="H20:I20" si="12">H28+H36+H44+H52</f>
        <v>0</v>
      </c>
      <c r="I20" s="224">
        <f t="shared" si="12"/>
        <v>0</v>
      </c>
      <c r="J20" s="383"/>
      <c r="K20" s="383"/>
      <c r="L20" s="223">
        <v>31</v>
      </c>
    </row>
    <row r="21" spans="1:12" ht="25.5" customHeight="1" x14ac:dyDescent="0.25">
      <c r="A21" s="384"/>
      <c r="B21" s="383"/>
      <c r="C21" s="223" t="s">
        <v>12</v>
      </c>
      <c r="D21" s="224">
        <f>SUM(E21:I21)</f>
        <v>1055.7</v>
      </c>
      <c r="E21" s="224">
        <f t="shared" ref="E21:E22" si="13">E29</f>
        <v>0</v>
      </c>
      <c r="F21" s="224">
        <v>777.1</v>
      </c>
      <c r="G21" s="224">
        <v>278.60000000000002</v>
      </c>
      <c r="H21" s="224">
        <f t="shared" ref="H21:I21" si="14">H29+H37+H45+H53</f>
        <v>0</v>
      </c>
      <c r="I21" s="224">
        <f t="shared" si="14"/>
        <v>0</v>
      </c>
      <c r="J21" s="383"/>
      <c r="K21" s="383"/>
      <c r="L21" s="223">
        <v>31</v>
      </c>
    </row>
    <row r="22" spans="1:12" ht="23.25" customHeight="1" x14ac:dyDescent="0.25">
      <c r="A22" s="384"/>
      <c r="B22" s="383"/>
      <c r="C22" s="223" t="s">
        <v>13</v>
      </c>
      <c r="D22" s="224">
        <f t="shared" ref="D22:D23" si="15">SUM(E22:I22)</f>
        <v>1331.3000000000002</v>
      </c>
      <c r="E22" s="224">
        <f t="shared" si="13"/>
        <v>0</v>
      </c>
      <c r="F22" s="224">
        <v>968.7</v>
      </c>
      <c r="G22" s="224">
        <v>362.6</v>
      </c>
      <c r="H22" s="224">
        <f t="shared" ref="H22:I22" si="16">H30+H38+H46+H54</f>
        <v>0</v>
      </c>
      <c r="I22" s="224">
        <f t="shared" si="16"/>
        <v>0</v>
      </c>
      <c r="J22" s="383"/>
      <c r="K22" s="383"/>
      <c r="L22" s="223">
        <v>31</v>
      </c>
    </row>
    <row r="23" spans="1:12" x14ac:dyDescent="0.25">
      <c r="A23" s="384"/>
      <c r="B23" s="383"/>
      <c r="C23" s="223" t="s">
        <v>14</v>
      </c>
      <c r="D23" s="224">
        <f t="shared" si="15"/>
        <v>1083</v>
      </c>
      <c r="E23" s="224">
        <f t="shared" ref="E23" si="17">E31+E39+E47+E55</f>
        <v>0</v>
      </c>
      <c r="F23" s="224">
        <v>944</v>
      </c>
      <c r="G23" s="224">
        <v>139</v>
      </c>
      <c r="H23" s="224">
        <f t="shared" ref="H23:I23" si="18">H31+H39+H47+H55</f>
        <v>0</v>
      </c>
      <c r="I23" s="224">
        <f t="shared" si="18"/>
        <v>0</v>
      </c>
      <c r="J23" s="383"/>
      <c r="K23" s="383"/>
      <c r="L23" s="223">
        <v>31</v>
      </c>
    </row>
    <row r="24" spans="1:12" x14ac:dyDescent="0.25">
      <c r="A24" s="384"/>
      <c r="B24" s="383"/>
      <c r="C24" s="221" t="s">
        <v>15</v>
      </c>
      <c r="D24" s="222">
        <f>F24+G24</f>
        <v>1100.7</v>
      </c>
      <c r="E24" s="222">
        <f t="shared" ref="E24" si="19">E32+E40+E48+E56</f>
        <v>0</v>
      </c>
      <c r="F24" s="222">
        <v>961.7</v>
      </c>
      <c r="G24" s="222">
        <v>139</v>
      </c>
      <c r="H24" s="222">
        <f t="shared" ref="H24:I24" si="20">H32+H40+H48+H56</f>
        <v>0</v>
      </c>
      <c r="I24" s="222">
        <f t="shared" si="20"/>
        <v>0</v>
      </c>
      <c r="J24" s="383"/>
      <c r="K24" s="383"/>
      <c r="L24" s="223">
        <v>31</v>
      </c>
    </row>
    <row r="25" spans="1:12" ht="30" x14ac:dyDescent="0.25">
      <c r="A25" s="384"/>
      <c r="B25" s="383"/>
      <c r="C25" s="223" t="s">
        <v>403</v>
      </c>
      <c r="D25" s="224">
        <f t="shared" ref="D25:D26" si="21">F25+G25</f>
        <v>1100.7</v>
      </c>
      <c r="E25" s="224">
        <f t="shared" ref="E25" si="22">E33+E41+E49+E57</f>
        <v>0</v>
      </c>
      <c r="F25" s="224">
        <v>961.7</v>
      </c>
      <c r="G25" s="224">
        <v>139</v>
      </c>
      <c r="H25" s="224">
        <f t="shared" ref="H25:I25" si="23">H33+H41+H49+H57</f>
        <v>0</v>
      </c>
      <c r="I25" s="224">
        <f t="shared" si="23"/>
        <v>0</v>
      </c>
      <c r="J25" s="383"/>
      <c r="K25" s="383"/>
      <c r="L25" s="223">
        <v>31</v>
      </c>
    </row>
    <row r="26" spans="1:12" ht="30" x14ac:dyDescent="0.25">
      <c r="A26" s="384"/>
      <c r="B26" s="383"/>
      <c r="C26" s="223" t="s">
        <v>404</v>
      </c>
      <c r="D26" s="224">
        <f t="shared" si="21"/>
        <v>1100.7</v>
      </c>
      <c r="E26" s="224">
        <v>0</v>
      </c>
      <c r="F26" s="224">
        <v>961.7</v>
      </c>
      <c r="G26" s="224">
        <v>139</v>
      </c>
      <c r="H26" s="224">
        <v>0</v>
      </c>
      <c r="I26" s="224">
        <v>0</v>
      </c>
      <c r="J26" s="383"/>
      <c r="K26" s="383"/>
      <c r="L26" s="223">
        <v>31</v>
      </c>
    </row>
    <row r="27" spans="1:12" ht="28.5" x14ac:dyDescent="0.25">
      <c r="A27" s="384" t="s">
        <v>305</v>
      </c>
      <c r="B27" s="383" t="s">
        <v>242</v>
      </c>
      <c r="C27" s="221" t="s">
        <v>27</v>
      </c>
      <c r="D27" s="222">
        <f>SUM(D28:D34)</f>
        <v>804.3</v>
      </c>
      <c r="E27" s="222">
        <v>0</v>
      </c>
      <c r="F27" s="222">
        <f t="shared" ref="F27" si="24">SUM(F28:F34)</f>
        <v>804.3</v>
      </c>
      <c r="G27" s="222">
        <v>0</v>
      </c>
      <c r="H27" s="222">
        <v>0</v>
      </c>
      <c r="I27" s="222">
        <v>0</v>
      </c>
      <c r="J27" s="383" t="s">
        <v>238</v>
      </c>
      <c r="K27" s="383" t="s">
        <v>243</v>
      </c>
      <c r="L27" s="221">
        <v>7</v>
      </c>
    </row>
    <row r="28" spans="1:12" ht="21.75" customHeight="1" x14ac:dyDescent="0.25">
      <c r="A28" s="384"/>
      <c r="B28" s="383"/>
      <c r="C28" s="223" t="s">
        <v>11</v>
      </c>
      <c r="D28" s="224">
        <f>SUM(E28:I28)</f>
        <v>136.1</v>
      </c>
      <c r="E28" s="224">
        <v>0</v>
      </c>
      <c r="F28" s="224">
        <v>136.1</v>
      </c>
      <c r="G28" s="224">
        <v>0</v>
      </c>
      <c r="H28" s="224">
        <v>0</v>
      </c>
      <c r="I28" s="224">
        <v>0</v>
      </c>
      <c r="J28" s="383"/>
      <c r="K28" s="383"/>
      <c r="L28" s="223">
        <v>7</v>
      </c>
    </row>
    <row r="29" spans="1:12" ht="21.75" customHeight="1" x14ac:dyDescent="0.25">
      <c r="A29" s="384"/>
      <c r="B29" s="383"/>
      <c r="C29" s="223" t="s">
        <v>12</v>
      </c>
      <c r="D29" s="224">
        <f t="shared" ref="D29:D31" si="25">SUM(E29:I29)</f>
        <v>61</v>
      </c>
      <c r="E29" s="224">
        <v>0</v>
      </c>
      <c r="F29" s="224">
        <v>61</v>
      </c>
      <c r="G29" s="224">
        <v>0</v>
      </c>
      <c r="H29" s="224">
        <v>0</v>
      </c>
      <c r="I29" s="224">
        <v>0</v>
      </c>
      <c r="J29" s="383"/>
      <c r="K29" s="383"/>
      <c r="L29" s="223">
        <v>3</v>
      </c>
    </row>
    <row r="30" spans="1:12" ht="21.75" customHeight="1" x14ac:dyDescent="0.25">
      <c r="A30" s="384"/>
      <c r="B30" s="383"/>
      <c r="C30" s="223" t="s">
        <v>13</v>
      </c>
      <c r="D30" s="224">
        <f t="shared" si="25"/>
        <v>121.2</v>
      </c>
      <c r="E30" s="224">
        <v>0</v>
      </c>
      <c r="F30" s="224">
        <v>121.2</v>
      </c>
      <c r="G30" s="224">
        <v>0</v>
      </c>
      <c r="H30" s="224">
        <v>0</v>
      </c>
      <c r="I30" s="224">
        <v>0</v>
      </c>
      <c r="J30" s="383"/>
      <c r="K30" s="383"/>
      <c r="L30" s="223">
        <v>4</v>
      </c>
    </row>
    <row r="31" spans="1:12" ht="24.75" customHeight="1" x14ac:dyDescent="0.25">
      <c r="A31" s="384"/>
      <c r="B31" s="383"/>
      <c r="C31" s="223" t="s">
        <v>14</v>
      </c>
      <c r="D31" s="224">
        <f t="shared" si="25"/>
        <v>142</v>
      </c>
      <c r="E31" s="224">
        <v>0</v>
      </c>
      <c r="F31" s="224">
        <v>142</v>
      </c>
      <c r="G31" s="224">
        <v>0</v>
      </c>
      <c r="H31" s="224">
        <v>0</v>
      </c>
      <c r="I31" s="224">
        <v>0</v>
      </c>
      <c r="J31" s="383"/>
      <c r="K31" s="383"/>
      <c r="L31" s="223">
        <v>4</v>
      </c>
    </row>
    <row r="32" spans="1:12" ht="21.75" customHeight="1" x14ac:dyDescent="0.25">
      <c r="A32" s="384"/>
      <c r="B32" s="383"/>
      <c r="C32" s="221" t="s">
        <v>15</v>
      </c>
      <c r="D32" s="222">
        <f>E32+F32+G32+I32+H32</f>
        <v>60</v>
      </c>
      <c r="E32" s="222">
        <v>0</v>
      </c>
      <c r="F32" s="222">
        <v>60</v>
      </c>
      <c r="G32" s="222">
        <v>0</v>
      </c>
      <c r="H32" s="222">
        <v>0</v>
      </c>
      <c r="I32" s="222">
        <v>0</v>
      </c>
      <c r="J32" s="383"/>
      <c r="K32" s="383"/>
      <c r="L32" s="223">
        <v>4</v>
      </c>
    </row>
    <row r="33" spans="1:12" ht="30" x14ac:dyDescent="0.25">
      <c r="A33" s="384"/>
      <c r="B33" s="383"/>
      <c r="C33" s="223" t="s">
        <v>403</v>
      </c>
      <c r="D33" s="224">
        <f t="shared" ref="D33:D34" si="26">E33+F33+G33+I33+H33</f>
        <v>142</v>
      </c>
      <c r="E33" s="224">
        <v>0</v>
      </c>
      <c r="F33" s="224">
        <v>142</v>
      </c>
      <c r="G33" s="224">
        <v>0</v>
      </c>
      <c r="H33" s="224">
        <v>0</v>
      </c>
      <c r="I33" s="224">
        <v>0</v>
      </c>
      <c r="J33" s="383"/>
      <c r="K33" s="383"/>
      <c r="L33" s="223">
        <v>4</v>
      </c>
    </row>
    <row r="34" spans="1:12" ht="30" x14ac:dyDescent="0.25">
      <c r="A34" s="384"/>
      <c r="B34" s="383"/>
      <c r="C34" s="223" t="s">
        <v>404</v>
      </c>
      <c r="D34" s="224">
        <f t="shared" si="26"/>
        <v>142</v>
      </c>
      <c r="E34" s="224">
        <v>0</v>
      </c>
      <c r="F34" s="224">
        <v>142</v>
      </c>
      <c r="G34" s="224">
        <v>0</v>
      </c>
      <c r="H34" s="224">
        <v>0</v>
      </c>
      <c r="I34" s="224">
        <v>0</v>
      </c>
      <c r="J34" s="383"/>
      <c r="K34" s="383"/>
      <c r="L34" s="223">
        <v>4</v>
      </c>
    </row>
    <row r="35" spans="1:12" ht="28.5" x14ac:dyDescent="0.25">
      <c r="A35" s="384" t="s">
        <v>306</v>
      </c>
      <c r="B35" s="383" t="s">
        <v>244</v>
      </c>
      <c r="C35" s="221" t="s">
        <v>27</v>
      </c>
      <c r="D35" s="222">
        <f>SUM(D36:D42)</f>
        <v>30843.1</v>
      </c>
      <c r="E35" s="222">
        <v>0</v>
      </c>
      <c r="F35" s="222">
        <f t="shared" ref="F35" si="27">SUM(F36:F42)</f>
        <v>30843.1</v>
      </c>
      <c r="G35" s="222">
        <v>0</v>
      </c>
      <c r="H35" s="222">
        <v>0</v>
      </c>
      <c r="I35" s="222">
        <v>0</v>
      </c>
      <c r="J35" s="383" t="s">
        <v>238</v>
      </c>
      <c r="K35" s="383" t="s">
        <v>245</v>
      </c>
      <c r="L35" s="221">
        <v>179.1</v>
      </c>
    </row>
    <row r="36" spans="1:12" ht="25.5" customHeight="1" x14ac:dyDescent="0.25">
      <c r="A36" s="384"/>
      <c r="B36" s="383"/>
      <c r="C36" s="223" t="s">
        <v>11</v>
      </c>
      <c r="D36" s="224">
        <f>SUM(E36:I36)</f>
        <v>4389.1000000000004</v>
      </c>
      <c r="E36" s="224">
        <v>0</v>
      </c>
      <c r="F36" s="224">
        <v>4389.1000000000004</v>
      </c>
      <c r="G36" s="224">
        <v>0</v>
      </c>
      <c r="H36" s="224">
        <v>0</v>
      </c>
      <c r="I36" s="224">
        <v>0</v>
      </c>
      <c r="J36" s="383"/>
      <c r="K36" s="383"/>
      <c r="L36" s="223">
        <v>36</v>
      </c>
    </row>
    <row r="37" spans="1:12" ht="25.5" customHeight="1" x14ac:dyDescent="0.25">
      <c r="A37" s="384"/>
      <c r="B37" s="383"/>
      <c r="C37" s="223" t="s">
        <v>12</v>
      </c>
      <c r="D37" s="224">
        <f t="shared" ref="D37:D42" si="28">SUM(E37:I37)</f>
        <v>7227.7</v>
      </c>
      <c r="E37" s="224">
        <v>0</v>
      </c>
      <c r="F37" s="224">
        <v>7227.7</v>
      </c>
      <c r="G37" s="224">
        <v>0</v>
      </c>
      <c r="H37" s="224">
        <v>0</v>
      </c>
      <c r="I37" s="224">
        <v>0</v>
      </c>
      <c r="J37" s="383"/>
      <c r="K37" s="383"/>
      <c r="L37" s="223">
        <v>36</v>
      </c>
    </row>
    <row r="38" spans="1:12" ht="25.5" customHeight="1" x14ac:dyDescent="0.25">
      <c r="A38" s="384"/>
      <c r="B38" s="383"/>
      <c r="C38" s="223" t="s">
        <v>13</v>
      </c>
      <c r="D38" s="224">
        <f t="shared" si="28"/>
        <v>7868.4</v>
      </c>
      <c r="E38" s="224">
        <v>0</v>
      </c>
      <c r="F38" s="224">
        <v>7868.4</v>
      </c>
      <c r="G38" s="224">
        <v>0</v>
      </c>
      <c r="H38" s="224">
        <v>0</v>
      </c>
      <c r="I38" s="224">
        <v>0</v>
      </c>
      <c r="J38" s="383"/>
      <c r="K38" s="383"/>
      <c r="L38" s="223">
        <v>35</v>
      </c>
    </row>
    <row r="39" spans="1:12" ht="25.5" customHeight="1" x14ac:dyDescent="0.25">
      <c r="A39" s="384"/>
      <c r="B39" s="383"/>
      <c r="C39" s="223" t="s">
        <v>14</v>
      </c>
      <c r="D39" s="224">
        <f t="shared" si="28"/>
        <v>7815.5</v>
      </c>
      <c r="E39" s="224">
        <v>0</v>
      </c>
      <c r="F39" s="224">
        <v>7815.5</v>
      </c>
      <c r="G39" s="224">
        <v>0</v>
      </c>
      <c r="H39" s="224">
        <v>0</v>
      </c>
      <c r="I39" s="224">
        <v>0</v>
      </c>
      <c r="J39" s="383"/>
      <c r="K39" s="383"/>
      <c r="L39" s="223">
        <v>34.799999999999997</v>
      </c>
    </row>
    <row r="40" spans="1:12" ht="25.5" customHeight="1" x14ac:dyDescent="0.25">
      <c r="A40" s="384"/>
      <c r="B40" s="383"/>
      <c r="C40" s="221" t="s">
        <v>15</v>
      </c>
      <c r="D40" s="222">
        <f>SUM(E40:I40)</f>
        <v>3542.4</v>
      </c>
      <c r="E40" s="222">
        <v>0</v>
      </c>
      <c r="F40" s="222">
        <v>3542.4</v>
      </c>
      <c r="G40" s="222">
        <v>0</v>
      </c>
      <c r="H40" s="222">
        <v>0</v>
      </c>
      <c r="I40" s="222">
        <v>0</v>
      </c>
      <c r="J40" s="383"/>
      <c r="K40" s="383"/>
      <c r="L40" s="223">
        <v>37.5</v>
      </c>
    </row>
    <row r="41" spans="1:12" ht="30" x14ac:dyDescent="0.25">
      <c r="A41" s="384"/>
      <c r="B41" s="383"/>
      <c r="C41" s="223" t="s">
        <v>403</v>
      </c>
      <c r="D41" s="224">
        <f t="shared" si="28"/>
        <v>0</v>
      </c>
      <c r="E41" s="224">
        <v>0</v>
      </c>
      <c r="F41" s="224">
        <v>0</v>
      </c>
      <c r="G41" s="224">
        <v>0</v>
      </c>
      <c r="H41" s="224">
        <v>0</v>
      </c>
      <c r="I41" s="224">
        <v>0</v>
      </c>
      <c r="J41" s="383"/>
      <c r="K41" s="383"/>
      <c r="L41" s="223"/>
    </row>
    <row r="42" spans="1:12" ht="30" x14ac:dyDescent="0.25">
      <c r="A42" s="384"/>
      <c r="B42" s="383"/>
      <c r="C42" s="223" t="s">
        <v>404</v>
      </c>
      <c r="D42" s="224">
        <f t="shared" si="28"/>
        <v>0</v>
      </c>
      <c r="E42" s="224">
        <v>0</v>
      </c>
      <c r="F42" s="224">
        <v>0</v>
      </c>
      <c r="G42" s="224">
        <v>0</v>
      </c>
      <c r="H42" s="224">
        <v>0</v>
      </c>
      <c r="I42" s="224">
        <v>0</v>
      </c>
      <c r="J42" s="383"/>
      <c r="K42" s="383"/>
      <c r="L42" s="223"/>
    </row>
    <row r="43" spans="1:12" ht="45" customHeight="1" x14ac:dyDescent="0.25">
      <c r="A43" s="384" t="s">
        <v>246</v>
      </c>
      <c r="B43" s="383" t="s">
        <v>44</v>
      </c>
      <c r="C43" s="221" t="s">
        <v>27</v>
      </c>
      <c r="D43" s="222">
        <f>SUM(D44:D50)</f>
        <v>50</v>
      </c>
      <c r="E43" s="222">
        <f t="shared" ref="E43" si="29">SUM(E44:E50)</f>
        <v>50</v>
      </c>
      <c r="F43" s="222">
        <v>0</v>
      </c>
      <c r="G43" s="222">
        <v>0</v>
      </c>
      <c r="H43" s="222">
        <v>0</v>
      </c>
      <c r="I43" s="222">
        <v>0</v>
      </c>
      <c r="J43" s="383" t="s">
        <v>238</v>
      </c>
      <c r="K43" s="383" t="s">
        <v>247</v>
      </c>
      <c r="L43" s="221">
        <v>1</v>
      </c>
    </row>
    <row r="44" spans="1:12" ht="24" customHeight="1" x14ac:dyDescent="0.25">
      <c r="A44" s="384"/>
      <c r="B44" s="383"/>
      <c r="C44" s="223" t="s">
        <v>11</v>
      </c>
      <c r="D44" s="224">
        <f>SUM(E44:I44)</f>
        <v>50</v>
      </c>
      <c r="E44" s="224">
        <v>50</v>
      </c>
      <c r="F44" s="224">
        <v>0</v>
      </c>
      <c r="G44" s="224">
        <v>0</v>
      </c>
      <c r="H44" s="224">
        <v>0</v>
      </c>
      <c r="I44" s="224">
        <v>0</v>
      </c>
      <c r="J44" s="383"/>
      <c r="K44" s="383"/>
      <c r="L44" s="223">
        <v>1</v>
      </c>
    </row>
    <row r="45" spans="1:12" ht="31.5" customHeight="1" x14ac:dyDescent="0.25">
      <c r="A45" s="384"/>
      <c r="B45" s="383"/>
      <c r="C45" s="223" t="s">
        <v>12</v>
      </c>
      <c r="D45" s="224">
        <f t="shared" ref="D45:D50" si="30">SUM(E45:I45)</f>
        <v>0</v>
      </c>
      <c r="E45" s="224">
        <v>0</v>
      </c>
      <c r="F45" s="224">
        <v>0</v>
      </c>
      <c r="G45" s="224">
        <v>0</v>
      </c>
      <c r="H45" s="224">
        <v>0</v>
      </c>
      <c r="I45" s="224">
        <v>0</v>
      </c>
      <c r="J45" s="383"/>
      <c r="K45" s="383"/>
      <c r="L45" s="223"/>
    </row>
    <row r="46" spans="1:12" ht="21" customHeight="1" x14ac:dyDescent="0.25">
      <c r="A46" s="384"/>
      <c r="B46" s="383"/>
      <c r="C46" s="223" t="s">
        <v>13</v>
      </c>
      <c r="D46" s="224">
        <f t="shared" si="30"/>
        <v>0</v>
      </c>
      <c r="E46" s="224">
        <v>0</v>
      </c>
      <c r="F46" s="224">
        <v>0</v>
      </c>
      <c r="G46" s="224">
        <v>0</v>
      </c>
      <c r="H46" s="224">
        <v>0</v>
      </c>
      <c r="I46" s="224">
        <v>0</v>
      </c>
      <c r="J46" s="383"/>
      <c r="K46" s="383"/>
      <c r="L46" s="223"/>
    </row>
    <row r="47" spans="1:12" ht="30" customHeight="1" x14ac:dyDescent="0.25">
      <c r="A47" s="384"/>
      <c r="B47" s="383"/>
      <c r="C47" s="223" t="s">
        <v>14</v>
      </c>
      <c r="D47" s="224">
        <f t="shared" si="30"/>
        <v>0</v>
      </c>
      <c r="E47" s="224">
        <v>0</v>
      </c>
      <c r="F47" s="224">
        <v>0</v>
      </c>
      <c r="G47" s="224">
        <v>0</v>
      </c>
      <c r="H47" s="224">
        <v>0</v>
      </c>
      <c r="I47" s="224">
        <v>0</v>
      </c>
      <c r="J47" s="383"/>
      <c r="K47" s="383"/>
      <c r="L47" s="223"/>
    </row>
    <row r="48" spans="1:12" ht="21" customHeight="1" x14ac:dyDescent="0.25">
      <c r="A48" s="384"/>
      <c r="B48" s="383"/>
      <c r="C48" s="221" t="s">
        <v>15</v>
      </c>
      <c r="D48" s="222">
        <f>SUM(E48:I48)</f>
        <v>0</v>
      </c>
      <c r="E48" s="222">
        <v>0</v>
      </c>
      <c r="F48" s="222">
        <v>0</v>
      </c>
      <c r="G48" s="222">
        <v>0</v>
      </c>
      <c r="H48" s="222">
        <v>0</v>
      </c>
      <c r="I48" s="222">
        <v>0</v>
      </c>
      <c r="J48" s="383"/>
      <c r="K48" s="383"/>
      <c r="L48" s="223"/>
    </row>
    <row r="49" spans="1:12" ht="30" x14ac:dyDescent="0.25">
      <c r="A49" s="384"/>
      <c r="B49" s="383"/>
      <c r="C49" s="223" t="s">
        <v>403</v>
      </c>
      <c r="D49" s="224">
        <f t="shared" si="30"/>
        <v>0</v>
      </c>
      <c r="E49" s="224">
        <v>0</v>
      </c>
      <c r="F49" s="224">
        <v>0</v>
      </c>
      <c r="G49" s="224">
        <v>0</v>
      </c>
      <c r="H49" s="224">
        <v>0</v>
      </c>
      <c r="I49" s="224">
        <v>0</v>
      </c>
      <c r="J49" s="383"/>
      <c r="K49" s="383"/>
      <c r="L49" s="223"/>
    </row>
    <row r="50" spans="1:12" ht="30" x14ac:dyDescent="0.25">
      <c r="A50" s="384"/>
      <c r="B50" s="383"/>
      <c r="C50" s="223" t="s">
        <v>404</v>
      </c>
      <c r="D50" s="224">
        <f t="shared" si="30"/>
        <v>0</v>
      </c>
      <c r="E50" s="224">
        <v>0</v>
      </c>
      <c r="F50" s="224">
        <v>0</v>
      </c>
      <c r="G50" s="224">
        <v>0</v>
      </c>
      <c r="H50" s="224">
        <v>0</v>
      </c>
      <c r="I50" s="224">
        <v>0</v>
      </c>
      <c r="J50" s="383"/>
      <c r="K50" s="383"/>
      <c r="L50" s="223"/>
    </row>
    <row r="51" spans="1:12" ht="28.5" customHeight="1" x14ac:dyDescent="0.25">
      <c r="A51" s="374" t="s">
        <v>45</v>
      </c>
      <c r="B51" s="374"/>
      <c r="C51" s="374"/>
      <c r="D51" s="374"/>
      <c r="E51" s="374"/>
      <c r="F51" s="374"/>
      <c r="G51" s="374"/>
      <c r="H51" s="374"/>
      <c r="I51" s="374"/>
      <c r="J51" s="374"/>
      <c r="K51" s="374"/>
      <c r="L51" s="374"/>
    </row>
    <row r="52" spans="1:12" ht="33.75" customHeight="1" x14ac:dyDescent="0.25">
      <c r="A52" s="384" t="s">
        <v>248</v>
      </c>
      <c r="B52" s="383" t="s">
        <v>249</v>
      </c>
      <c r="C52" s="221" t="s">
        <v>27</v>
      </c>
      <c r="D52" s="222">
        <f>SUM(D53:D59)</f>
        <v>221426.5</v>
      </c>
      <c r="E52" s="222">
        <f t="shared" ref="E52:I52" si="31">SUM(E53:E59)</f>
        <v>250</v>
      </c>
      <c r="F52" s="222">
        <f t="shared" si="31"/>
        <v>221176.5</v>
      </c>
      <c r="G52" s="222">
        <f t="shared" si="31"/>
        <v>0</v>
      </c>
      <c r="H52" s="222">
        <f t="shared" si="31"/>
        <v>0</v>
      </c>
      <c r="I52" s="222">
        <f t="shared" si="31"/>
        <v>0</v>
      </c>
      <c r="J52" s="383" t="s">
        <v>250</v>
      </c>
      <c r="K52" s="383" t="s">
        <v>251</v>
      </c>
      <c r="L52" s="221">
        <v>24</v>
      </c>
    </row>
    <row r="53" spans="1:12" ht="28.5" customHeight="1" x14ac:dyDescent="0.25">
      <c r="A53" s="384"/>
      <c r="B53" s="383"/>
      <c r="C53" s="223" t="s">
        <v>11</v>
      </c>
      <c r="D53" s="224">
        <f t="shared" ref="D53:D55" si="32">SUM(E53:I53)</f>
        <v>23097.1</v>
      </c>
      <c r="E53" s="224">
        <f>E61+E69+E77+E85</f>
        <v>100</v>
      </c>
      <c r="F53" s="224">
        <f t="shared" ref="F53:I53" si="33">F61+F69+F77+F85</f>
        <v>22997.1</v>
      </c>
      <c r="G53" s="224">
        <f t="shared" si="33"/>
        <v>0</v>
      </c>
      <c r="H53" s="224">
        <f t="shared" si="33"/>
        <v>0</v>
      </c>
      <c r="I53" s="224">
        <f t="shared" si="33"/>
        <v>0</v>
      </c>
      <c r="J53" s="383"/>
      <c r="K53" s="383"/>
      <c r="L53" s="223">
        <v>24</v>
      </c>
    </row>
    <row r="54" spans="1:12" ht="20.25" customHeight="1" x14ac:dyDescent="0.25">
      <c r="A54" s="384"/>
      <c r="B54" s="383"/>
      <c r="C54" s="223" t="s">
        <v>12</v>
      </c>
      <c r="D54" s="224">
        <f t="shared" si="32"/>
        <v>43144.7</v>
      </c>
      <c r="E54" s="224">
        <f t="shared" ref="E54:I54" si="34">E62+E70+E78+E86</f>
        <v>150</v>
      </c>
      <c r="F54" s="224">
        <f t="shared" si="34"/>
        <v>42994.7</v>
      </c>
      <c r="G54" s="224">
        <f t="shared" si="34"/>
        <v>0</v>
      </c>
      <c r="H54" s="224">
        <f t="shared" si="34"/>
        <v>0</v>
      </c>
      <c r="I54" s="224">
        <f t="shared" si="34"/>
        <v>0</v>
      </c>
      <c r="J54" s="383"/>
      <c r="K54" s="383"/>
      <c r="L54" s="223">
        <v>24</v>
      </c>
    </row>
    <row r="55" spans="1:12" ht="25.5" customHeight="1" x14ac:dyDescent="0.25">
      <c r="A55" s="384"/>
      <c r="B55" s="383"/>
      <c r="C55" s="223" t="s">
        <v>13</v>
      </c>
      <c r="D55" s="224">
        <f t="shared" si="32"/>
        <v>57198.700000000004</v>
      </c>
      <c r="E55" s="224">
        <f t="shared" ref="E55:I55" si="35">E63+E71+E79+E87</f>
        <v>0</v>
      </c>
      <c r="F55" s="224">
        <f t="shared" si="35"/>
        <v>57198.700000000004</v>
      </c>
      <c r="G55" s="224">
        <f t="shared" si="35"/>
        <v>0</v>
      </c>
      <c r="H55" s="224">
        <f t="shared" si="35"/>
        <v>0</v>
      </c>
      <c r="I55" s="224">
        <f t="shared" si="35"/>
        <v>0</v>
      </c>
      <c r="J55" s="383"/>
      <c r="K55" s="383"/>
      <c r="L55" s="223">
        <v>23</v>
      </c>
    </row>
    <row r="56" spans="1:12" ht="22.5" customHeight="1" x14ac:dyDescent="0.25">
      <c r="A56" s="384"/>
      <c r="B56" s="383"/>
      <c r="C56" s="223" t="s">
        <v>14</v>
      </c>
      <c r="D56" s="224">
        <f>SUM(E56:I56)</f>
        <v>55319.5</v>
      </c>
      <c r="E56" s="224">
        <f t="shared" ref="E56:I56" si="36">E64+E72+E80+E88</f>
        <v>0</v>
      </c>
      <c r="F56" s="224">
        <f>F64+F72+F80+F88</f>
        <v>55319.5</v>
      </c>
      <c r="G56" s="224">
        <f t="shared" si="36"/>
        <v>0</v>
      </c>
      <c r="H56" s="224">
        <f t="shared" si="36"/>
        <v>0</v>
      </c>
      <c r="I56" s="224">
        <f t="shared" si="36"/>
        <v>0</v>
      </c>
      <c r="J56" s="383"/>
      <c r="K56" s="383"/>
      <c r="L56" s="223">
        <v>20</v>
      </c>
    </row>
    <row r="57" spans="1:12" ht="34.5" customHeight="1" x14ac:dyDescent="0.25">
      <c r="A57" s="384"/>
      <c r="B57" s="383"/>
      <c r="C57" s="221" t="s">
        <v>15</v>
      </c>
      <c r="D57" s="222">
        <f>SUM(E57:I57)</f>
        <v>38041.700000000004</v>
      </c>
      <c r="E57" s="222">
        <f t="shared" ref="E57:I57" si="37">E65+E73+E81+E89</f>
        <v>0</v>
      </c>
      <c r="F57" s="222">
        <f>F65+F73+F81+F89</f>
        <v>38041.700000000004</v>
      </c>
      <c r="G57" s="222">
        <f t="shared" si="37"/>
        <v>0</v>
      </c>
      <c r="H57" s="222">
        <f t="shared" si="37"/>
        <v>0</v>
      </c>
      <c r="I57" s="222">
        <f t="shared" si="37"/>
        <v>0</v>
      </c>
      <c r="J57" s="383"/>
      <c r="K57" s="383"/>
      <c r="L57" s="223">
        <v>20</v>
      </c>
    </row>
    <row r="58" spans="1:12" ht="27" customHeight="1" x14ac:dyDescent="0.25">
      <c r="A58" s="384"/>
      <c r="B58" s="383"/>
      <c r="C58" s="223" t="s">
        <v>403</v>
      </c>
      <c r="D58" s="224">
        <f t="shared" ref="D58:D59" si="38">SUM(E58:I58)</f>
        <v>2312.4</v>
      </c>
      <c r="E58" s="224">
        <f t="shared" ref="E58:I58" si="39">E66+E74+E82+E90</f>
        <v>0</v>
      </c>
      <c r="F58" s="224">
        <f>F66+F74+F82+F90</f>
        <v>2312.4</v>
      </c>
      <c r="G58" s="224">
        <f t="shared" si="39"/>
        <v>0</v>
      </c>
      <c r="H58" s="224">
        <f t="shared" si="39"/>
        <v>0</v>
      </c>
      <c r="I58" s="224">
        <f t="shared" si="39"/>
        <v>0</v>
      </c>
      <c r="J58" s="383"/>
      <c r="K58" s="383"/>
      <c r="L58" s="223">
        <v>20</v>
      </c>
    </row>
    <row r="59" spans="1:12" ht="30.75" customHeight="1" x14ac:dyDescent="0.25">
      <c r="A59" s="384"/>
      <c r="B59" s="383"/>
      <c r="C59" s="223" t="s">
        <v>404</v>
      </c>
      <c r="D59" s="224">
        <f t="shared" si="38"/>
        <v>2312.4</v>
      </c>
      <c r="E59" s="224">
        <f t="shared" ref="E59:I59" si="40">E67+E75+E83+E91</f>
        <v>0</v>
      </c>
      <c r="F59" s="224">
        <f t="shared" si="40"/>
        <v>2312.4</v>
      </c>
      <c r="G59" s="224">
        <f t="shared" si="40"/>
        <v>0</v>
      </c>
      <c r="H59" s="224">
        <f t="shared" si="40"/>
        <v>0</v>
      </c>
      <c r="I59" s="224">
        <f t="shared" si="40"/>
        <v>0</v>
      </c>
      <c r="J59" s="383"/>
      <c r="K59" s="383"/>
      <c r="L59" s="223">
        <v>20</v>
      </c>
    </row>
    <row r="60" spans="1:12" ht="39" customHeight="1" x14ac:dyDescent="0.25">
      <c r="A60" s="384" t="s">
        <v>202</v>
      </c>
      <c r="B60" s="383" t="s">
        <v>252</v>
      </c>
      <c r="C60" s="221" t="s">
        <v>27</v>
      </c>
      <c r="D60" s="222">
        <f>SUM(D61:D67)</f>
        <v>205478.09999999998</v>
      </c>
      <c r="E60" s="222">
        <f>E61+E62+E63+E64+E65+E66+E67</f>
        <v>0</v>
      </c>
      <c r="F60" s="222">
        <f t="shared" ref="F60" si="41">SUM(F61:F67)</f>
        <v>205478.09999999998</v>
      </c>
      <c r="G60" s="222">
        <f>G61+G62+G63+G64+G65+G66+G67</f>
        <v>0</v>
      </c>
      <c r="H60" s="222">
        <v>0</v>
      </c>
      <c r="I60" s="222">
        <v>0</v>
      </c>
      <c r="J60" s="383" t="s">
        <v>812</v>
      </c>
      <c r="K60" s="383" t="s">
        <v>253</v>
      </c>
      <c r="L60" s="221">
        <v>986.6</v>
      </c>
    </row>
    <row r="61" spans="1:12" ht="29.25" customHeight="1" x14ac:dyDescent="0.25">
      <c r="A61" s="384"/>
      <c r="B61" s="383"/>
      <c r="C61" s="223" t="s">
        <v>11</v>
      </c>
      <c r="D61" s="224">
        <f t="shared" ref="D61:D64" si="42">SUM(E61:I61)</f>
        <v>20356</v>
      </c>
      <c r="E61" s="224">
        <v>0</v>
      </c>
      <c r="F61" s="224">
        <v>20356</v>
      </c>
      <c r="G61" s="224">
        <v>0</v>
      </c>
      <c r="H61" s="224">
        <v>0</v>
      </c>
      <c r="I61" s="224">
        <v>0</v>
      </c>
      <c r="J61" s="383"/>
      <c r="K61" s="383"/>
      <c r="L61" s="223">
        <v>126.4</v>
      </c>
    </row>
    <row r="62" spans="1:12" ht="26.25" customHeight="1" x14ac:dyDescent="0.25">
      <c r="A62" s="384"/>
      <c r="B62" s="383"/>
      <c r="C62" s="223" t="s">
        <v>12</v>
      </c>
      <c r="D62" s="224">
        <f t="shared" si="42"/>
        <v>40848.5</v>
      </c>
      <c r="E62" s="224">
        <v>0</v>
      </c>
      <c r="F62" s="224">
        <v>40848.5</v>
      </c>
      <c r="G62" s="224">
        <v>0</v>
      </c>
      <c r="H62" s="224">
        <v>0</v>
      </c>
      <c r="I62" s="224">
        <v>0</v>
      </c>
      <c r="J62" s="383"/>
      <c r="K62" s="383"/>
      <c r="L62" s="223">
        <v>209.6</v>
      </c>
    </row>
    <row r="63" spans="1:12" ht="24.75" customHeight="1" x14ac:dyDescent="0.25">
      <c r="A63" s="384"/>
      <c r="B63" s="383"/>
      <c r="C63" s="223" t="s">
        <v>13</v>
      </c>
      <c r="D63" s="224">
        <f t="shared" si="42"/>
        <v>55079.3</v>
      </c>
      <c r="E63" s="224">
        <v>0</v>
      </c>
      <c r="F63" s="224">
        <v>55079.3</v>
      </c>
      <c r="G63" s="224">
        <v>0</v>
      </c>
      <c r="H63" s="224">
        <v>0</v>
      </c>
      <c r="I63" s="224">
        <v>0</v>
      </c>
      <c r="J63" s="383"/>
      <c r="K63" s="383"/>
      <c r="L63" s="223">
        <v>209.6</v>
      </c>
    </row>
    <row r="64" spans="1:12" ht="23.25" customHeight="1" x14ac:dyDescent="0.25">
      <c r="A64" s="384"/>
      <c r="B64" s="383"/>
      <c r="C64" s="223" t="s">
        <v>14</v>
      </c>
      <c r="D64" s="224">
        <f t="shared" si="42"/>
        <v>53240.5</v>
      </c>
      <c r="E64" s="224">
        <v>0</v>
      </c>
      <c r="F64" s="224">
        <v>53240.5</v>
      </c>
      <c r="G64" s="224">
        <v>0</v>
      </c>
      <c r="H64" s="224">
        <v>0</v>
      </c>
      <c r="I64" s="224">
        <v>0</v>
      </c>
      <c r="J64" s="383"/>
      <c r="K64" s="383"/>
      <c r="L64" s="223">
        <v>220.5</v>
      </c>
    </row>
    <row r="65" spans="1:12" ht="23.25" customHeight="1" x14ac:dyDescent="0.25">
      <c r="A65" s="384"/>
      <c r="B65" s="383"/>
      <c r="C65" s="221" t="s">
        <v>15</v>
      </c>
      <c r="D65" s="222">
        <f>SUM(E65:I65)</f>
        <v>35953.800000000003</v>
      </c>
      <c r="E65" s="222">
        <v>0</v>
      </c>
      <c r="F65" s="222">
        <v>35953.800000000003</v>
      </c>
      <c r="G65" s="222">
        <v>0</v>
      </c>
      <c r="H65" s="222">
        <v>0</v>
      </c>
      <c r="I65" s="222">
        <v>0</v>
      </c>
      <c r="J65" s="383"/>
      <c r="K65" s="383"/>
      <c r="L65" s="223">
        <v>220.5</v>
      </c>
    </row>
    <row r="66" spans="1:12" ht="42.75" customHeight="1" x14ac:dyDescent="0.25">
      <c r="A66" s="384"/>
      <c r="B66" s="383"/>
      <c r="C66" s="223" t="s">
        <v>403</v>
      </c>
      <c r="D66" s="224">
        <f t="shared" ref="D66:D67" si="43">SUM(E66:I66)</f>
        <v>0</v>
      </c>
      <c r="E66" s="224">
        <v>0</v>
      </c>
      <c r="F66" s="224">
        <v>0</v>
      </c>
      <c r="G66" s="224">
        <v>0</v>
      </c>
      <c r="H66" s="224">
        <v>0</v>
      </c>
      <c r="I66" s="224">
        <v>0</v>
      </c>
      <c r="J66" s="383"/>
      <c r="K66" s="383"/>
      <c r="L66" s="223"/>
    </row>
    <row r="67" spans="1:12" ht="44.25" customHeight="1" x14ac:dyDescent="0.25">
      <c r="A67" s="384"/>
      <c r="B67" s="383"/>
      <c r="C67" s="223" t="s">
        <v>404</v>
      </c>
      <c r="D67" s="224">
        <f t="shared" si="43"/>
        <v>0</v>
      </c>
      <c r="E67" s="224">
        <v>0</v>
      </c>
      <c r="F67" s="224">
        <v>0</v>
      </c>
      <c r="G67" s="224">
        <v>0</v>
      </c>
      <c r="H67" s="224">
        <v>0</v>
      </c>
      <c r="I67" s="224">
        <v>0</v>
      </c>
      <c r="J67" s="383"/>
      <c r="K67" s="383"/>
      <c r="L67" s="223"/>
    </row>
    <row r="68" spans="1:12" ht="28.5" x14ac:dyDescent="0.25">
      <c r="A68" s="384" t="s">
        <v>203</v>
      </c>
      <c r="B68" s="383" t="s">
        <v>254</v>
      </c>
      <c r="C68" s="221" t="s">
        <v>27</v>
      </c>
      <c r="D68" s="222">
        <f>SUM(D69:D75)</f>
        <v>15698.399999999998</v>
      </c>
      <c r="E68" s="222">
        <f>E69+E70+E71+E72+E73+E74+E75</f>
        <v>0</v>
      </c>
      <c r="F68" s="222">
        <f t="shared" ref="F68" si="44">SUM(F69:F75)</f>
        <v>15698.399999999998</v>
      </c>
      <c r="G68" s="222">
        <f>G69+G70+G71+G72+G73+G74+G75</f>
        <v>0</v>
      </c>
      <c r="H68" s="222">
        <f>H69+H70+H71+H72+H73+H74+H75</f>
        <v>0</v>
      </c>
      <c r="I68" s="222">
        <f>I69+I70+I71+I72+I73+I74+I75</f>
        <v>0</v>
      </c>
      <c r="J68" s="383" t="s">
        <v>813</v>
      </c>
      <c r="K68" s="383" t="s">
        <v>255</v>
      </c>
      <c r="L68" s="221">
        <v>104</v>
      </c>
    </row>
    <row r="69" spans="1:12" x14ac:dyDescent="0.25">
      <c r="A69" s="384"/>
      <c r="B69" s="383"/>
      <c r="C69" s="223" t="s">
        <v>11</v>
      </c>
      <c r="D69" s="224">
        <f t="shared" ref="D69:D73" si="45">SUM(E69:I69)</f>
        <v>2641.1</v>
      </c>
      <c r="E69" s="224">
        <v>0</v>
      </c>
      <c r="F69" s="224">
        <v>2641.1</v>
      </c>
      <c r="G69" s="224">
        <v>0</v>
      </c>
      <c r="H69" s="224">
        <v>0</v>
      </c>
      <c r="I69" s="224">
        <v>0</v>
      </c>
      <c r="J69" s="383"/>
      <c r="K69" s="383"/>
      <c r="L69" s="223">
        <v>104</v>
      </c>
    </row>
    <row r="70" spans="1:12" x14ac:dyDescent="0.25">
      <c r="A70" s="384"/>
      <c r="B70" s="383"/>
      <c r="C70" s="223" t="s">
        <v>12</v>
      </c>
      <c r="D70" s="224">
        <f t="shared" si="45"/>
        <v>2146.1999999999998</v>
      </c>
      <c r="E70" s="224">
        <v>0</v>
      </c>
      <c r="F70" s="224">
        <v>2146.1999999999998</v>
      </c>
      <c r="G70" s="224">
        <v>0</v>
      </c>
      <c r="H70" s="224">
        <v>0</v>
      </c>
      <c r="I70" s="224">
        <v>0</v>
      </c>
      <c r="J70" s="383"/>
      <c r="K70" s="383"/>
      <c r="L70" s="223">
        <v>104</v>
      </c>
    </row>
    <row r="71" spans="1:12" x14ac:dyDescent="0.25">
      <c r="A71" s="384"/>
      <c r="B71" s="383"/>
      <c r="C71" s="223" t="s">
        <v>13</v>
      </c>
      <c r="D71" s="224">
        <f t="shared" si="45"/>
        <v>2119.4</v>
      </c>
      <c r="E71" s="224">
        <v>0</v>
      </c>
      <c r="F71" s="224">
        <v>2119.4</v>
      </c>
      <c r="G71" s="224">
        <v>0</v>
      </c>
      <c r="H71" s="224">
        <v>0</v>
      </c>
      <c r="I71" s="224">
        <v>0</v>
      </c>
      <c r="J71" s="383"/>
      <c r="K71" s="383"/>
      <c r="L71" s="223">
        <v>104</v>
      </c>
    </row>
    <row r="72" spans="1:12" x14ac:dyDescent="0.25">
      <c r="A72" s="384"/>
      <c r="B72" s="383"/>
      <c r="C72" s="223" t="s">
        <v>14</v>
      </c>
      <c r="D72" s="224">
        <f t="shared" si="45"/>
        <v>2079</v>
      </c>
      <c r="E72" s="224">
        <v>0</v>
      </c>
      <c r="F72" s="224">
        <v>2079</v>
      </c>
      <c r="G72" s="224">
        <v>0</v>
      </c>
      <c r="H72" s="224">
        <v>0</v>
      </c>
      <c r="I72" s="224">
        <v>0</v>
      </c>
      <c r="J72" s="383"/>
      <c r="K72" s="383"/>
      <c r="L72" s="223">
        <v>104</v>
      </c>
    </row>
    <row r="73" spans="1:12" s="135" customFormat="1" ht="14.25" x14ac:dyDescent="0.25">
      <c r="A73" s="384"/>
      <c r="B73" s="383"/>
      <c r="C73" s="221" t="s">
        <v>15</v>
      </c>
      <c r="D73" s="222">
        <f t="shared" si="45"/>
        <v>2087.9</v>
      </c>
      <c r="E73" s="222">
        <v>0</v>
      </c>
      <c r="F73" s="222">
        <v>2087.9</v>
      </c>
      <c r="G73" s="222">
        <v>0</v>
      </c>
      <c r="H73" s="222">
        <v>0</v>
      </c>
      <c r="I73" s="222">
        <v>0</v>
      </c>
      <c r="J73" s="383"/>
      <c r="K73" s="383"/>
      <c r="L73" s="221">
        <v>104</v>
      </c>
    </row>
    <row r="74" spans="1:12" s="135" customFormat="1" ht="30" x14ac:dyDescent="0.25">
      <c r="A74" s="384"/>
      <c r="B74" s="383"/>
      <c r="C74" s="223" t="s">
        <v>403</v>
      </c>
      <c r="D74" s="224">
        <f t="shared" ref="D74:D75" si="46">SUM(E74:I74)</f>
        <v>2312.4</v>
      </c>
      <c r="E74" s="224">
        <v>0</v>
      </c>
      <c r="F74" s="224">
        <v>2312.4</v>
      </c>
      <c r="G74" s="224">
        <v>0</v>
      </c>
      <c r="H74" s="224">
        <v>0</v>
      </c>
      <c r="I74" s="224">
        <v>0</v>
      </c>
      <c r="J74" s="383"/>
      <c r="K74" s="383"/>
      <c r="L74" s="221">
        <v>104</v>
      </c>
    </row>
    <row r="75" spans="1:12" ht="43.5" customHeight="1" x14ac:dyDescent="0.25">
      <c r="A75" s="384"/>
      <c r="B75" s="383"/>
      <c r="C75" s="223" t="s">
        <v>404</v>
      </c>
      <c r="D75" s="224">
        <f t="shared" si="46"/>
        <v>2312.4</v>
      </c>
      <c r="E75" s="224">
        <v>0</v>
      </c>
      <c r="F75" s="224">
        <v>2312.4</v>
      </c>
      <c r="G75" s="224">
        <v>0</v>
      </c>
      <c r="H75" s="224">
        <v>0</v>
      </c>
      <c r="I75" s="224">
        <v>0</v>
      </c>
      <c r="J75" s="383"/>
      <c r="K75" s="383"/>
      <c r="L75" s="223">
        <v>104</v>
      </c>
    </row>
    <row r="76" spans="1:12" ht="28.5" x14ac:dyDescent="0.25">
      <c r="A76" s="384" t="s">
        <v>204</v>
      </c>
      <c r="B76" s="383" t="s">
        <v>48</v>
      </c>
      <c r="C76" s="221" t="s">
        <v>27</v>
      </c>
      <c r="D76" s="222">
        <f>SUM(D77:D83)</f>
        <v>200</v>
      </c>
      <c r="E76" s="222">
        <f t="shared" ref="E76" si="47">SUM(E77:E83)</f>
        <v>200</v>
      </c>
      <c r="F76" s="222">
        <f t="shared" ref="F76:I76" si="48">F77+F78+F79+F80+F81+F82+F83</f>
        <v>0</v>
      </c>
      <c r="G76" s="222">
        <f t="shared" si="48"/>
        <v>0</v>
      </c>
      <c r="H76" s="222">
        <f t="shared" si="48"/>
        <v>0</v>
      </c>
      <c r="I76" s="222">
        <f t="shared" si="48"/>
        <v>0</v>
      </c>
      <c r="J76" s="383" t="s">
        <v>256</v>
      </c>
      <c r="K76" s="383" t="s">
        <v>257</v>
      </c>
      <c r="L76" s="221">
        <v>2</v>
      </c>
    </row>
    <row r="77" spans="1:12" x14ac:dyDescent="0.25">
      <c r="A77" s="384"/>
      <c r="B77" s="383"/>
      <c r="C77" s="223" t="s">
        <v>11</v>
      </c>
      <c r="D77" s="224">
        <f t="shared" ref="D77:D81" si="49">SUM(E77:I77)</f>
        <v>100</v>
      </c>
      <c r="E77" s="224">
        <v>100</v>
      </c>
      <c r="F77" s="224">
        <v>0</v>
      </c>
      <c r="G77" s="224">
        <v>0</v>
      </c>
      <c r="H77" s="224">
        <v>0</v>
      </c>
      <c r="I77" s="224">
        <v>0</v>
      </c>
      <c r="J77" s="383"/>
      <c r="K77" s="383"/>
      <c r="L77" s="223">
        <v>1</v>
      </c>
    </row>
    <row r="78" spans="1:12" x14ac:dyDescent="0.25">
      <c r="A78" s="384"/>
      <c r="B78" s="383"/>
      <c r="C78" s="223" t="s">
        <v>12</v>
      </c>
      <c r="D78" s="224">
        <f t="shared" si="49"/>
        <v>100</v>
      </c>
      <c r="E78" s="224">
        <v>100</v>
      </c>
      <c r="F78" s="224">
        <v>0</v>
      </c>
      <c r="G78" s="224">
        <v>0</v>
      </c>
      <c r="H78" s="224">
        <v>0</v>
      </c>
      <c r="I78" s="224">
        <v>0</v>
      </c>
      <c r="J78" s="383"/>
      <c r="K78" s="383"/>
      <c r="L78" s="223">
        <v>1</v>
      </c>
    </row>
    <row r="79" spans="1:12" x14ac:dyDescent="0.25">
      <c r="A79" s="384"/>
      <c r="B79" s="383"/>
      <c r="C79" s="223" t="s">
        <v>13</v>
      </c>
      <c r="D79" s="224">
        <f t="shared" si="49"/>
        <v>0</v>
      </c>
      <c r="E79" s="224">
        <v>0</v>
      </c>
      <c r="F79" s="224">
        <v>0</v>
      </c>
      <c r="G79" s="224">
        <v>0</v>
      </c>
      <c r="H79" s="224">
        <v>0</v>
      </c>
      <c r="I79" s="224">
        <v>0</v>
      </c>
      <c r="J79" s="383"/>
      <c r="K79" s="383"/>
      <c r="L79" s="223" t="s">
        <v>16</v>
      </c>
    </row>
    <row r="80" spans="1:12" x14ac:dyDescent="0.25">
      <c r="A80" s="384"/>
      <c r="B80" s="383"/>
      <c r="C80" s="223" t="s">
        <v>14</v>
      </c>
      <c r="D80" s="224">
        <f t="shared" si="49"/>
        <v>0</v>
      </c>
      <c r="E80" s="224">
        <v>0</v>
      </c>
      <c r="F80" s="224">
        <v>0</v>
      </c>
      <c r="G80" s="224">
        <v>0</v>
      </c>
      <c r="H80" s="224">
        <v>0</v>
      </c>
      <c r="I80" s="224">
        <v>0</v>
      </c>
      <c r="J80" s="383"/>
      <c r="K80" s="383"/>
      <c r="L80" s="223" t="s">
        <v>16</v>
      </c>
    </row>
    <row r="81" spans="1:12" x14ac:dyDescent="0.25">
      <c r="A81" s="384"/>
      <c r="B81" s="383"/>
      <c r="C81" s="221" t="s">
        <v>15</v>
      </c>
      <c r="D81" s="222">
        <f t="shared" si="49"/>
        <v>0</v>
      </c>
      <c r="E81" s="222">
        <v>0</v>
      </c>
      <c r="F81" s="222">
        <v>0</v>
      </c>
      <c r="G81" s="222">
        <v>0</v>
      </c>
      <c r="H81" s="222">
        <v>0</v>
      </c>
      <c r="I81" s="222">
        <v>0</v>
      </c>
      <c r="J81" s="383"/>
      <c r="K81" s="383"/>
      <c r="L81" s="223" t="s">
        <v>16</v>
      </c>
    </row>
    <row r="82" spans="1:12" ht="42.75" customHeight="1" x14ac:dyDescent="0.25">
      <c r="A82" s="384"/>
      <c r="B82" s="383"/>
      <c r="C82" s="223" t="s">
        <v>403</v>
      </c>
      <c r="D82" s="224">
        <f t="shared" ref="D82:D83" si="50">SUM(E82:I82)</f>
        <v>0</v>
      </c>
      <c r="E82" s="224">
        <v>0</v>
      </c>
      <c r="F82" s="224">
        <v>0</v>
      </c>
      <c r="G82" s="224">
        <v>0</v>
      </c>
      <c r="H82" s="224">
        <v>0</v>
      </c>
      <c r="I82" s="224">
        <v>0</v>
      </c>
      <c r="J82" s="383"/>
      <c r="K82" s="383"/>
      <c r="L82" s="223"/>
    </row>
    <row r="83" spans="1:12" ht="39.75" customHeight="1" x14ac:dyDescent="0.25">
      <c r="A83" s="384"/>
      <c r="B83" s="383"/>
      <c r="C83" s="223" t="s">
        <v>404</v>
      </c>
      <c r="D83" s="224">
        <f t="shared" si="50"/>
        <v>0</v>
      </c>
      <c r="E83" s="224">
        <v>0</v>
      </c>
      <c r="F83" s="224">
        <v>0</v>
      </c>
      <c r="G83" s="224">
        <v>0</v>
      </c>
      <c r="H83" s="224">
        <v>0</v>
      </c>
      <c r="I83" s="224">
        <v>0</v>
      </c>
      <c r="J83" s="383"/>
      <c r="K83" s="383"/>
      <c r="L83" s="223"/>
    </row>
    <row r="84" spans="1:12" ht="28.5" x14ac:dyDescent="0.25">
      <c r="A84" s="384" t="s">
        <v>49</v>
      </c>
      <c r="B84" s="383" t="s">
        <v>308</v>
      </c>
      <c r="C84" s="221" t="s">
        <v>27</v>
      </c>
      <c r="D84" s="222">
        <f>SUM(D85:D91)</f>
        <v>50</v>
      </c>
      <c r="E84" s="222">
        <f t="shared" ref="E84" si="51">SUM(E85:E91)</f>
        <v>50</v>
      </c>
      <c r="F84" s="222">
        <f t="shared" ref="F84" si="52">F85+F86+F87+F88+F89+F90+F91</f>
        <v>0</v>
      </c>
      <c r="G84" s="222">
        <f t="shared" ref="G84" si="53">G85+G86+G87+G88+G89+G90+G91</f>
        <v>0</v>
      </c>
      <c r="H84" s="222">
        <f t="shared" ref="H84" si="54">H85+H86+H87+H88+H89+H90+H91</f>
        <v>0</v>
      </c>
      <c r="I84" s="222">
        <f t="shared" ref="I84" si="55">I85+I86+I87+I88+I89+I90+I91</f>
        <v>0</v>
      </c>
      <c r="J84" s="383" t="s">
        <v>256</v>
      </c>
      <c r="K84" s="383" t="s">
        <v>257</v>
      </c>
      <c r="L84" s="221">
        <v>1</v>
      </c>
    </row>
    <row r="85" spans="1:12" x14ac:dyDescent="0.25">
      <c r="A85" s="384"/>
      <c r="B85" s="383"/>
      <c r="C85" s="223" t="s">
        <v>11</v>
      </c>
      <c r="D85" s="224">
        <f t="shared" ref="D85:D91" si="56">SUM(E85:I85)</f>
        <v>0</v>
      </c>
      <c r="E85" s="224">
        <v>0</v>
      </c>
      <c r="F85" s="224">
        <v>0</v>
      </c>
      <c r="G85" s="224">
        <v>0</v>
      </c>
      <c r="H85" s="224">
        <v>0</v>
      </c>
      <c r="I85" s="224">
        <v>0</v>
      </c>
      <c r="J85" s="383"/>
      <c r="K85" s="383"/>
      <c r="L85" s="223"/>
    </row>
    <row r="86" spans="1:12" x14ac:dyDescent="0.25">
      <c r="A86" s="384"/>
      <c r="B86" s="383"/>
      <c r="C86" s="223" t="s">
        <v>12</v>
      </c>
      <c r="D86" s="224">
        <f t="shared" si="56"/>
        <v>50</v>
      </c>
      <c r="E86" s="224">
        <v>50</v>
      </c>
      <c r="F86" s="224">
        <v>0</v>
      </c>
      <c r="G86" s="224">
        <v>0</v>
      </c>
      <c r="H86" s="224">
        <v>0</v>
      </c>
      <c r="I86" s="224">
        <v>0</v>
      </c>
      <c r="J86" s="383"/>
      <c r="K86" s="383"/>
      <c r="L86" s="223">
        <v>1</v>
      </c>
    </row>
    <row r="87" spans="1:12" x14ac:dyDescent="0.25">
      <c r="A87" s="384"/>
      <c r="B87" s="383"/>
      <c r="C87" s="223" t="s">
        <v>13</v>
      </c>
      <c r="D87" s="224">
        <f t="shared" si="56"/>
        <v>0</v>
      </c>
      <c r="E87" s="224">
        <v>0</v>
      </c>
      <c r="F87" s="224">
        <v>0</v>
      </c>
      <c r="G87" s="224">
        <v>0</v>
      </c>
      <c r="H87" s="224">
        <v>0</v>
      </c>
      <c r="I87" s="224">
        <v>0</v>
      </c>
      <c r="J87" s="383"/>
      <c r="K87" s="383"/>
      <c r="L87" s="223"/>
    </row>
    <row r="88" spans="1:12" x14ac:dyDescent="0.25">
      <c r="A88" s="384"/>
      <c r="B88" s="383"/>
      <c r="C88" s="223" t="s">
        <v>14</v>
      </c>
      <c r="D88" s="224">
        <f t="shared" si="56"/>
        <v>0</v>
      </c>
      <c r="E88" s="224">
        <v>0</v>
      </c>
      <c r="F88" s="224">
        <v>0</v>
      </c>
      <c r="G88" s="224">
        <v>0</v>
      </c>
      <c r="H88" s="224">
        <v>0</v>
      </c>
      <c r="I88" s="224">
        <v>0</v>
      </c>
      <c r="J88" s="383"/>
      <c r="K88" s="383"/>
      <c r="L88" s="223"/>
    </row>
    <row r="89" spans="1:12" x14ac:dyDescent="0.25">
      <c r="A89" s="384"/>
      <c r="B89" s="383"/>
      <c r="C89" s="221" t="s">
        <v>15</v>
      </c>
      <c r="D89" s="222">
        <f>SUM(E89:I89)</f>
        <v>0</v>
      </c>
      <c r="E89" s="222">
        <v>0</v>
      </c>
      <c r="F89" s="222">
        <v>0</v>
      </c>
      <c r="G89" s="222">
        <v>0</v>
      </c>
      <c r="H89" s="222">
        <v>0</v>
      </c>
      <c r="I89" s="222">
        <v>0</v>
      </c>
      <c r="J89" s="383"/>
      <c r="K89" s="383"/>
      <c r="L89" s="223"/>
    </row>
    <row r="90" spans="1:12" ht="30" x14ac:dyDescent="0.25">
      <c r="A90" s="384"/>
      <c r="B90" s="383"/>
      <c r="C90" s="223" t="s">
        <v>403</v>
      </c>
      <c r="D90" s="224">
        <f t="shared" si="56"/>
        <v>0</v>
      </c>
      <c r="E90" s="224">
        <v>0</v>
      </c>
      <c r="F90" s="224">
        <v>0</v>
      </c>
      <c r="G90" s="224">
        <v>0</v>
      </c>
      <c r="H90" s="224">
        <v>0</v>
      </c>
      <c r="I90" s="224">
        <v>0</v>
      </c>
      <c r="J90" s="383"/>
      <c r="K90" s="383"/>
      <c r="L90" s="223"/>
    </row>
    <row r="91" spans="1:12" ht="36" customHeight="1" x14ac:dyDescent="0.25">
      <c r="A91" s="384"/>
      <c r="B91" s="383"/>
      <c r="C91" s="223" t="s">
        <v>404</v>
      </c>
      <c r="D91" s="224">
        <f t="shared" si="56"/>
        <v>0</v>
      </c>
      <c r="E91" s="224">
        <v>0</v>
      </c>
      <c r="F91" s="224">
        <v>0</v>
      </c>
      <c r="G91" s="224">
        <v>0</v>
      </c>
      <c r="H91" s="224">
        <v>0</v>
      </c>
      <c r="I91" s="224">
        <v>0</v>
      </c>
      <c r="J91" s="383"/>
      <c r="K91" s="383"/>
      <c r="L91" s="223"/>
    </row>
    <row r="92" spans="1:12" ht="33" customHeight="1" x14ac:dyDescent="0.25">
      <c r="A92" s="384" t="s">
        <v>51</v>
      </c>
      <c r="B92" s="384"/>
      <c r="C92" s="384"/>
      <c r="D92" s="384"/>
      <c r="E92" s="384"/>
      <c r="F92" s="384"/>
      <c r="G92" s="384"/>
      <c r="H92" s="384"/>
      <c r="I92" s="384"/>
      <c r="J92" s="384"/>
      <c r="K92" s="384"/>
      <c r="L92" s="384"/>
    </row>
    <row r="93" spans="1:12" ht="76.5" customHeight="1" x14ac:dyDescent="0.25">
      <c r="A93" s="384" t="s">
        <v>6</v>
      </c>
      <c r="B93" s="384"/>
      <c r="C93" s="223" t="s">
        <v>11</v>
      </c>
      <c r="D93" s="224">
        <v>3846</v>
      </c>
      <c r="E93" s="224"/>
      <c r="F93" s="224"/>
      <c r="G93" s="224">
        <v>3846</v>
      </c>
      <c r="H93" s="224"/>
      <c r="I93" s="224"/>
      <c r="J93" s="383" t="s">
        <v>965</v>
      </c>
      <c r="K93" s="383" t="s">
        <v>259</v>
      </c>
      <c r="L93" s="225">
        <v>11400</v>
      </c>
    </row>
    <row r="94" spans="1:12" ht="28.5" x14ac:dyDescent="0.25">
      <c r="A94" s="384" t="s">
        <v>52</v>
      </c>
      <c r="B94" s="383" t="s">
        <v>260</v>
      </c>
      <c r="C94" s="221" t="s">
        <v>27</v>
      </c>
      <c r="D94" s="222">
        <f>SUM(D95:D101)</f>
        <v>22704</v>
      </c>
      <c r="E94" s="222">
        <f t="shared" ref="E94:I94" si="57">SUM(E95:E101)</f>
        <v>2647.5</v>
      </c>
      <c r="F94" s="222">
        <f t="shared" si="57"/>
        <v>542.20000000000005</v>
      </c>
      <c r="G94" s="222">
        <f t="shared" si="57"/>
        <v>19514.3</v>
      </c>
      <c r="H94" s="222">
        <f t="shared" si="57"/>
        <v>0</v>
      </c>
      <c r="I94" s="222">
        <f t="shared" si="57"/>
        <v>0</v>
      </c>
      <c r="J94" s="383"/>
      <c r="K94" s="383"/>
      <c r="L94" s="221">
        <v>77900</v>
      </c>
    </row>
    <row r="95" spans="1:12" x14ac:dyDescent="0.25">
      <c r="A95" s="384"/>
      <c r="B95" s="383"/>
      <c r="C95" s="223" t="s">
        <v>11</v>
      </c>
      <c r="D95" s="224">
        <f t="shared" ref="D95:D98" si="58">SUM(E95:I95)</f>
        <v>0</v>
      </c>
      <c r="E95" s="224">
        <f>E103+E159+E167+E175+E183</f>
        <v>0</v>
      </c>
      <c r="F95" s="224">
        <f t="shared" ref="F95:I95" si="59">F103+F159+F167+F175+F183</f>
        <v>0</v>
      </c>
      <c r="G95" s="224">
        <f t="shared" si="59"/>
        <v>0</v>
      </c>
      <c r="H95" s="224">
        <f t="shared" si="59"/>
        <v>0</v>
      </c>
      <c r="I95" s="224">
        <f t="shared" si="59"/>
        <v>0</v>
      </c>
      <c r="J95" s="383"/>
      <c r="K95" s="383"/>
      <c r="L95" s="223" t="s">
        <v>16</v>
      </c>
    </row>
    <row r="96" spans="1:12" x14ac:dyDescent="0.25">
      <c r="A96" s="384"/>
      <c r="B96" s="383"/>
      <c r="C96" s="223" t="s">
        <v>12</v>
      </c>
      <c r="D96" s="224">
        <f t="shared" si="58"/>
        <v>3445.2</v>
      </c>
      <c r="E96" s="224">
        <f t="shared" ref="E96:I96" si="60">E104+E160+E168+E176+E184</f>
        <v>0</v>
      </c>
      <c r="F96" s="224">
        <f t="shared" si="60"/>
        <v>0</v>
      </c>
      <c r="G96" s="224">
        <f t="shared" si="60"/>
        <v>3445.2</v>
      </c>
      <c r="H96" s="224">
        <f t="shared" si="60"/>
        <v>0</v>
      </c>
      <c r="I96" s="224">
        <f t="shared" si="60"/>
        <v>0</v>
      </c>
      <c r="J96" s="383"/>
      <c r="K96" s="383"/>
      <c r="L96" s="225">
        <v>12000</v>
      </c>
    </row>
    <row r="97" spans="1:13" x14ac:dyDescent="0.25">
      <c r="A97" s="384"/>
      <c r="B97" s="383"/>
      <c r="C97" s="223" t="s">
        <v>13</v>
      </c>
      <c r="D97" s="224">
        <f t="shared" si="58"/>
        <v>4827.5</v>
      </c>
      <c r="E97" s="224">
        <f>E105+E161+E169+E177+E185</f>
        <v>518.5</v>
      </c>
      <c r="F97" s="224">
        <f t="shared" ref="F97:I97" si="61">F105+F161+F169+F177+F185</f>
        <v>106.2</v>
      </c>
      <c r="G97" s="224">
        <f t="shared" si="61"/>
        <v>4202.8</v>
      </c>
      <c r="H97" s="224">
        <f t="shared" si="61"/>
        <v>0</v>
      </c>
      <c r="I97" s="224">
        <f t="shared" si="61"/>
        <v>0</v>
      </c>
      <c r="J97" s="383"/>
      <c r="K97" s="383"/>
      <c r="L97" s="225">
        <v>12400</v>
      </c>
    </row>
    <row r="98" spans="1:13" x14ac:dyDescent="0.25">
      <c r="A98" s="384"/>
      <c r="B98" s="383"/>
      <c r="C98" s="223" t="s">
        <v>14</v>
      </c>
      <c r="D98" s="224">
        <f t="shared" si="58"/>
        <v>6546.2999999999993</v>
      </c>
      <c r="E98" s="224">
        <f t="shared" ref="E98:I98" si="62">E106+E162+E170+E178+E186</f>
        <v>1643.4</v>
      </c>
      <c r="F98" s="224">
        <f>F106+F162+F170+F178+F186</f>
        <v>336.6</v>
      </c>
      <c r="G98" s="224">
        <f>G106+G162+G170+G178+G186</f>
        <v>4566.2999999999993</v>
      </c>
      <c r="H98" s="224">
        <f t="shared" si="62"/>
        <v>0</v>
      </c>
      <c r="I98" s="224">
        <f t="shared" si="62"/>
        <v>0</v>
      </c>
      <c r="J98" s="383"/>
      <c r="K98" s="383"/>
      <c r="L98" s="225">
        <v>13000</v>
      </c>
    </row>
    <row r="99" spans="1:13" ht="12.75" customHeight="1" x14ac:dyDescent="0.25">
      <c r="A99" s="384"/>
      <c r="B99" s="383"/>
      <c r="C99" s="221" t="s">
        <v>15</v>
      </c>
      <c r="D99" s="222">
        <f>SUM(E99:I99)</f>
        <v>3115</v>
      </c>
      <c r="E99" s="222">
        <f t="shared" ref="E99:I99" si="63">E107+E163+E171+E179+E187</f>
        <v>485.6</v>
      </c>
      <c r="F99" s="222">
        <f t="shared" si="63"/>
        <v>99.4</v>
      </c>
      <c r="G99" s="222">
        <f>G107+G163+G171+G179+G187</f>
        <v>2530</v>
      </c>
      <c r="H99" s="222">
        <f t="shared" si="63"/>
        <v>0</v>
      </c>
      <c r="I99" s="222">
        <f t="shared" si="63"/>
        <v>0</v>
      </c>
      <c r="J99" s="383"/>
      <c r="K99" s="383"/>
      <c r="L99" s="225">
        <v>13500</v>
      </c>
    </row>
    <row r="100" spans="1:13" ht="30" x14ac:dyDescent="0.25">
      <c r="A100" s="384"/>
      <c r="B100" s="383"/>
      <c r="C100" s="223" t="s">
        <v>403</v>
      </c>
      <c r="D100" s="224">
        <f t="shared" ref="D100:D101" si="64">SUM(E100:I100)</f>
        <v>2385</v>
      </c>
      <c r="E100" s="224">
        <f t="shared" ref="E100:I100" si="65">E108+E164+E172+E180+E188</f>
        <v>0</v>
      </c>
      <c r="F100" s="224">
        <f t="shared" si="65"/>
        <v>0</v>
      </c>
      <c r="G100" s="224">
        <f t="shared" si="65"/>
        <v>2385</v>
      </c>
      <c r="H100" s="224">
        <f t="shared" si="65"/>
        <v>0</v>
      </c>
      <c r="I100" s="224">
        <f t="shared" si="65"/>
        <v>0</v>
      </c>
      <c r="J100" s="383"/>
      <c r="K100" s="383"/>
      <c r="L100" s="225">
        <v>13500</v>
      </c>
    </row>
    <row r="101" spans="1:13" ht="41.25" customHeight="1" x14ac:dyDescent="0.25">
      <c r="A101" s="384"/>
      <c r="B101" s="383"/>
      <c r="C101" s="223" t="s">
        <v>404</v>
      </c>
      <c r="D101" s="224">
        <f t="shared" si="64"/>
        <v>2385</v>
      </c>
      <c r="E101" s="224">
        <f t="shared" ref="E101:I101" si="66">E109+E165+E173+E181+E189</f>
        <v>0</v>
      </c>
      <c r="F101" s="224">
        <f t="shared" si="66"/>
        <v>0</v>
      </c>
      <c r="G101" s="224">
        <f t="shared" si="66"/>
        <v>2385</v>
      </c>
      <c r="H101" s="224">
        <f t="shared" si="66"/>
        <v>0</v>
      </c>
      <c r="I101" s="224">
        <f t="shared" si="66"/>
        <v>0</v>
      </c>
      <c r="J101" s="383"/>
      <c r="K101" s="383"/>
      <c r="L101" s="225">
        <v>13500</v>
      </c>
    </row>
    <row r="102" spans="1:13" ht="28.5" x14ac:dyDescent="0.25">
      <c r="A102" s="384" t="s">
        <v>54</v>
      </c>
      <c r="B102" s="383" t="s">
        <v>563</v>
      </c>
      <c r="C102" s="221" t="s">
        <v>27</v>
      </c>
      <c r="D102" s="222">
        <f>SUM(D103:D109)</f>
        <v>13105.3</v>
      </c>
      <c r="E102" s="222">
        <f t="shared" ref="E102" si="67">E103+E104+E105+E106+E107+E108+E109</f>
        <v>0</v>
      </c>
      <c r="F102" s="222">
        <f t="shared" ref="F102" si="68">F103+F104+F105+F106+F107+F108+F109</f>
        <v>0</v>
      </c>
      <c r="G102" s="222">
        <f t="shared" ref="G102" si="69">SUM(G103:G109)</f>
        <v>13105.3</v>
      </c>
      <c r="H102" s="222">
        <f t="shared" ref="H102:I102" si="70">H103+H104+H105+H106+H107+H108+H109</f>
        <v>0</v>
      </c>
      <c r="I102" s="222">
        <f t="shared" si="70"/>
        <v>0</v>
      </c>
      <c r="J102" s="383" t="s">
        <v>966</v>
      </c>
      <c r="K102" s="383" t="s">
        <v>259</v>
      </c>
      <c r="L102" s="221">
        <v>77900</v>
      </c>
    </row>
    <row r="103" spans="1:13" x14ac:dyDescent="0.25">
      <c r="A103" s="384"/>
      <c r="B103" s="383"/>
      <c r="C103" s="223" t="s">
        <v>11</v>
      </c>
      <c r="D103" s="224">
        <f t="shared" ref="D103:D105" si="71">SUM(E103:I103)</f>
        <v>0</v>
      </c>
      <c r="E103" s="224">
        <v>0</v>
      </c>
      <c r="F103" s="224">
        <v>0</v>
      </c>
      <c r="G103" s="224">
        <v>0</v>
      </c>
      <c r="H103" s="224">
        <v>0</v>
      </c>
      <c r="I103" s="224">
        <v>0</v>
      </c>
      <c r="J103" s="383"/>
      <c r="K103" s="383"/>
      <c r="L103" s="225" t="s">
        <v>16</v>
      </c>
    </row>
    <row r="104" spans="1:13" x14ac:dyDescent="0.25">
      <c r="A104" s="384"/>
      <c r="B104" s="383"/>
      <c r="C104" s="223" t="s">
        <v>12</v>
      </c>
      <c r="D104" s="224">
        <f t="shared" si="71"/>
        <v>2615</v>
      </c>
      <c r="E104" s="224">
        <v>0</v>
      </c>
      <c r="F104" s="224">
        <v>0</v>
      </c>
      <c r="G104" s="224">
        <v>2615</v>
      </c>
      <c r="H104" s="224">
        <v>0</v>
      </c>
      <c r="I104" s="224">
        <v>0</v>
      </c>
      <c r="J104" s="383"/>
      <c r="K104" s="383"/>
      <c r="L104" s="225">
        <v>12000</v>
      </c>
    </row>
    <row r="105" spans="1:13" x14ac:dyDescent="0.25">
      <c r="A105" s="384"/>
      <c r="B105" s="383"/>
      <c r="C105" s="223" t="s">
        <v>13</v>
      </c>
      <c r="D105" s="224">
        <f t="shared" si="71"/>
        <v>1671.6</v>
      </c>
      <c r="E105" s="224">
        <v>0</v>
      </c>
      <c r="F105" s="224">
        <v>0</v>
      </c>
      <c r="G105" s="224">
        <v>1671.6</v>
      </c>
      <c r="H105" s="224">
        <v>0</v>
      </c>
      <c r="I105" s="224">
        <v>0</v>
      </c>
      <c r="J105" s="383"/>
      <c r="K105" s="383"/>
      <c r="L105" s="225">
        <v>12400</v>
      </c>
    </row>
    <row r="106" spans="1:13" x14ac:dyDescent="0.25">
      <c r="A106" s="384"/>
      <c r="B106" s="383"/>
      <c r="C106" s="223" t="s">
        <v>14</v>
      </c>
      <c r="D106" s="224">
        <f>SUM(E106:I106)</f>
        <v>2233.6999999999998</v>
      </c>
      <c r="E106" s="224">
        <v>0</v>
      </c>
      <c r="F106" s="224">
        <v>0</v>
      </c>
      <c r="G106" s="224">
        <f t="shared" ref="G106" si="72">G114+G122+G130+G138+G146+G154</f>
        <v>2233.6999999999998</v>
      </c>
      <c r="H106" s="224">
        <v>0</v>
      </c>
      <c r="I106" s="224">
        <v>0</v>
      </c>
      <c r="J106" s="383"/>
      <c r="K106" s="383"/>
      <c r="L106" s="225">
        <f>L114+L122+L130+L138+L146+L154</f>
        <v>13000</v>
      </c>
    </row>
    <row r="107" spans="1:13" x14ac:dyDescent="0.25">
      <c r="A107" s="384"/>
      <c r="B107" s="383"/>
      <c r="C107" s="221" t="s">
        <v>15</v>
      </c>
      <c r="D107" s="222">
        <f>SUM(E107:I107)</f>
        <v>1815</v>
      </c>
      <c r="E107" s="222">
        <v>0</v>
      </c>
      <c r="F107" s="222">
        <v>0</v>
      </c>
      <c r="G107" s="222">
        <f>G115+G123+G131+G139+G147+G155</f>
        <v>1815</v>
      </c>
      <c r="H107" s="222">
        <v>0</v>
      </c>
      <c r="I107" s="222">
        <v>0</v>
      </c>
      <c r="J107" s="383"/>
      <c r="K107" s="383"/>
      <c r="L107" s="225">
        <f t="shared" ref="L107:L109" si="73">L115+L123+L131+L139+L147+L155</f>
        <v>13500</v>
      </c>
    </row>
    <row r="108" spans="1:13" ht="30" x14ac:dyDescent="0.25">
      <c r="A108" s="384"/>
      <c r="B108" s="383"/>
      <c r="C108" s="223" t="s">
        <v>403</v>
      </c>
      <c r="D108" s="224">
        <f t="shared" ref="D108:D109" si="74">SUM(E108:I108)</f>
        <v>2385</v>
      </c>
      <c r="E108" s="224">
        <v>0</v>
      </c>
      <c r="F108" s="224">
        <v>0</v>
      </c>
      <c r="G108" s="224">
        <f t="shared" ref="G108" si="75">G116+G124+G132+G140+G148+G156</f>
        <v>2385</v>
      </c>
      <c r="H108" s="224">
        <v>0</v>
      </c>
      <c r="I108" s="224">
        <v>0</v>
      </c>
      <c r="J108" s="383"/>
      <c r="K108" s="383"/>
      <c r="L108" s="225">
        <f t="shared" si="73"/>
        <v>13500</v>
      </c>
    </row>
    <row r="109" spans="1:13" ht="30" x14ac:dyDescent="0.25">
      <c r="A109" s="384"/>
      <c r="B109" s="383"/>
      <c r="C109" s="223" t="s">
        <v>404</v>
      </c>
      <c r="D109" s="224">
        <f t="shared" si="74"/>
        <v>2385</v>
      </c>
      <c r="E109" s="224">
        <v>0</v>
      </c>
      <c r="F109" s="224">
        <v>0</v>
      </c>
      <c r="G109" s="224">
        <f t="shared" ref="G109" si="76">G117+G125+G133+G141+G149+G157</f>
        <v>2385</v>
      </c>
      <c r="H109" s="224">
        <v>0</v>
      </c>
      <c r="I109" s="224">
        <v>0</v>
      </c>
      <c r="J109" s="383"/>
      <c r="K109" s="383"/>
      <c r="L109" s="225">
        <f t="shared" si="73"/>
        <v>13500</v>
      </c>
    </row>
    <row r="110" spans="1:13" s="100" customFormat="1" ht="28.5" x14ac:dyDescent="0.25">
      <c r="A110" s="384" t="s">
        <v>564</v>
      </c>
      <c r="B110" s="383" t="s">
        <v>568</v>
      </c>
      <c r="C110" s="221" t="s">
        <v>318</v>
      </c>
      <c r="D110" s="222">
        <f>SUM(D111:D117)</f>
        <v>1690.5</v>
      </c>
      <c r="E110" s="222">
        <f t="shared" ref="E110" si="77">E111+E112+E113+E114+E115+E116+E117</f>
        <v>0</v>
      </c>
      <c r="F110" s="222">
        <f t="shared" ref="F110" si="78">F111+F112+F113+F114+F115+F116+F117</f>
        <v>0</v>
      </c>
      <c r="G110" s="222">
        <f t="shared" ref="G110" si="79">SUM(G111:G117)</f>
        <v>1690.5</v>
      </c>
      <c r="H110" s="222">
        <f t="shared" ref="H110" si="80">H111+H112+H113+H114+H115+H116+H117</f>
        <v>0</v>
      </c>
      <c r="I110" s="222">
        <f t="shared" ref="I110" si="81">I111+I112+I113+I114+I115+I116+I117</f>
        <v>0</v>
      </c>
      <c r="J110" s="383" t="s">
        <v>614</v>
      </c>
      <c r="K110" s="385" t="s">
        <v>259</v>
      </c>
      <c r="L110" s="223"/>
      <c r="M110" s="141"/>
    </row>
    <row r="111" spans="1:13" s="100" customFormat="1" x14ac:dyDescent="0.25">
      <c r="A111" s="384"/>
      <c r="B111" s="383"/>
      <c r="C111" s="223" t="s">
        <v>11</v>
      </c>
      <c r="D111" s="224">
        <f>SUM(E111:G111)</f>
        <v>0</v>
      </c>
      <c r="E111" s="224">
        <v>0</v>
      </c>
      <c r="F111" s="224">
        <v>0</v>
      </c>
      <c r="G111" s="224">
        <v>0</v>
      </c>
      <c r="H111" s="224">
        <v>0</v>
      </c>
      <c r="I111" s="224">
        <v>0</v>
      </c>
      <c r="J111" s="383"/>
      <c r="K111" s="386"/>
      <c r="L111" s="223"/>
      <c r="M111" s="141"/>
    </row>
    <row r="112" spans="1:13" s="100" customFormat="1" x14ac:dyDescent="0.25">
      <c r="A112" s="384"/>
      <c r="B112" s="383"/>
      <c r="C112" s="223" t="s">
        <v>12</v>
      </c>
      <c r="D112" s="224">
        <f t="shared" ref="D112:D116" si="82">SUM(E112:G112)</f>
        <v>0</v>
      </c>
      <c r="E112" s="224">
        <v>0</v>
      </c>
      <c r="F112" s="224">
        <v>0</v>
      </c>
      <c r="G112" s="224">
        <v>0</v>
      </c>
      <c r="H112" s="224">
        <v>0</v>
      </c>
      <c r="I112" s="224">
        <v>0</v>
      </c>
      <c r="J112" s="383"/>
      <c r="K112" s="386"/>
      <c r="L112" s="223"/>
      <c r="M112" s="141"/>
    </row>
    <row r="113" spans="1:13" s="100" customFormat="1" x14ac:dyDescent="0.25">
      <c r="A113" s="384"/>
      <c r="B113" s="383"/>
      <c r="C113" s="223" t="s">
        <v>13</v>
      </c>
      <c r="D113" s="224">
        <f t="shared" si="82"/>
        <v>0</v>
      </c>
      <c r="E113" s="224">
        <v>0</v>
      </c>
      <c r="F113" s="224">
        <v>0</v>
      </c>
      <c r="G113" s="224">
        <v>0</v>
      </c>
      <c r="H113" s="224">
        <v>0</v>
      </c>
      <c r="I113" s="224">
        <v>0</v>
      </c>
      <c r="J113" s="383"/>
      <c r="K113" s="386"/>
      <c r="L113" s="223"/>
      <c r="M113" s="141"/>
    </row>
    <row r="114" spans="1:13" s="100" customFormat="1" x14ac:dyDescent="0.25">
      <c r="A114" s="384"/>
      <c r="B114" s="383"/>
      <c r="C114" s="223" t="s">
        <v>14</v>
      </c>
      <c r="D114" s="224">
        <f t="shared" si="82"/>
        <v>690.5</v>
      </c>
      <c r="E114" s="224">
        <v>0</v>
      </c>
      <c r="F114" s="224">
        <v>0</v>
      </c>
      <c r="G114" s="224">
        <v>690.5</v>
      </c>
      <c r="H114" s="224">
        <v>0</v>
      </c>
      <c r="I114" s="224">
        <v>0</v>
      </c>
      <c r="J114" s="383"/>
      <c r="K114" s="386"/>
      <c r="L114" s="223">
        <v>2000</v>
      </c>
      <c r="M114" s="141"/>
    </row>
    <row r="115" spans="1:13" s="100" customFormat="1" x14ac:dyDescent="0.25">
      <c r="A115" s="384"/>
      <c r="B115" s="383"/>
      <c r="C115" s="221" t="s">
        <v>15</v>
      </c>
      <c r="D115" s="222">
        <f>SUM(E115:G115)</f>
        <v>0</v>
      </c>
      <c r="E115" s="222">
        <v>0</v>
      </c>
      <c r="F115" s="222">
        <v>0</v>
      </c>
      <c r="G115" s="222">
        <v>0</v>
      </c>
      <c r="H115" s="222">
        <v>0</v>
      </c>
      <c r="I115" s="222">
        <v>0</v>
      </c>
      <c r="J115" s="383"/>
      <c r="K115" s="386"/>
      <c r="L115" s="223">
        <v>2000</v>
      </c>
      <c r="M115" s="141"/>
    </row>
    <row r="116" spans="1:13" s="100" customFormat="1" ht="30" x14ac:dyDescent="0.25">
      <c r="A116" s="384"/>
      <c r="B116" s="383"/>
      <c r="C116" s="223" t="s">
        <v>403</v>
      </c>
      <c r="D116" s="224">
        <f t="shared" si="82"/>
        <v>500</v>
      </c>
      <c r="E116" s="224">
        <v>0</v>
      </c>
      <c r="F116" s="224">
        <v>0</v>
      </c>
      <c r="G116" s="224">
        <v>500</v>
      </c>
      <c r="H116" s="224">
        <v>0</v>
      </c>
      <c r="I116" s="224">
        <v>0</v>
      </c>
      <c r="J116" s="383"/>
      <c r="K116" s="386"/>
      <c r="L116" s="223">
        <v>2000</v>
      </c>
      <c r="M116" s="141"/>
    </row>
    <row r="117" spans="1:13" s="100" customFormat="1" ht="30" x14ac:dyDescent="0.25">
      <c r="A117" s="384"/>
      <c r="B117" s="383"/>
      <c r="C117" s="223" t="s">
        <v>404</v>
      </c>
      <c r="D117" s="224">
        <f>SUM(E117:G117)</f>
        <v>500</v>
      </c>
      <c r="E117" s="224">
        <v>0</v>
      </c>
      <c r="F117" s="224">
        <v>0</v>
      </c>
      <c r="G117" s="224">
        <v>500</v>
      </c>
      <c r="H117" s="224">
        <v>0</v>
      </c>
      <c r="I117" s="224">
        <v>0</v>
      </c>
      <c r="J117" s="383"/>
      <c r="K117" s="387"/>
      <c r="L117" s="223">
        <v>2000</v>
      </c>
      <c r="M117" s="141"/>
    </row>
    <row r="118" spans="1:13" s="100" customFormat="1" ht="28.5" x14ac:dyDescent="0.25">
      <c r="A118" s="384" t="s">
        <v>565</v>
      </c>
      <c r="B118" s="383" t="s">
        <v>569</v>
      </c>
      <c r="C118" s="221" t="s">
        <v>318</v>
      </c>
      <c r="D118" s="222">
        <f>SUM(D119:D125)</f>
        <v>950</v>
      </c>
      <c r="E118" s="222">
        <f t="shared" ref="E118" si="83">E119+E120+E121+E122+E123+E124+E125</f>
        <v>0</v>
      </c>
      <c r="F118" s="222">
        <f t="shared" ref="F118" si="84">F119+F120+F121+F122+F123+F124+F125</f>
        <v>0</v>
      </c>
      <c r="G118" s="222">
        <f t="shared" ref="G118" si="85">SUM(G119:G125)</f>
        <v>950</v>
      </c>
      <c r="H118" s="222">
        <f t="shared" ref="H118" si="86">H119+H120+H121+H122+H123+H124+H125</f>
        <v>0</v>
      </c>
      <c r="I118" s="222">
        <f t="shared" ref="I118" si="87">I119+I120+I121+I122+I123+I124+I125</f>
        <v>0</v>
      </c>
      <c r="J118" s="383" t="s">
        <v>967</v>
      </c>
      <c r="K118" s="383" t="s">
        <v>259</v>
      </c>
      <c r="L118" s="223"/>
      <c r="M118" s="141"/>
    </row>
    <row r="119" spans="1:13" s="100" customFormat="1" x14ac:dyDescent="0.25">
      <c r="A119" s="384"/>
      <c r="B119" s="383"/>
      <c r="C119" s="223" t="s">
        <v>11</v>
      </c>
      <c r="D119" s="224">
        <f>SUM(E119:G119)</f>
        <v>0</v>
      </c>
      <c r="E119" s="224">
        <v>0</v>
      </c>
      <c r="F119" s="224">
        <v>0</v>
      </c>
      <c r="G119" s="224">
        <v>0</v>
      </c>
      <c r="H119" s="224">
        <v>0</v>
      </c>
      <c r="I119" s="224">
        <v>0</v>
      </c>
      <c r="J119" s="383"/>
      <c r="K119" s="383"/>
      <c r="L119" s="223"/>
      <c r="M119" s="141"/>
    </row>
    <row r="120" spans="1:13" s="100" customFormat="1" x14ac:dyDescent="0.25">
      <c r="A120" s="384"/>
      <c r="B120" s="383"/>
      <c r="C120" s="223" t="s">
        <v>12</v>
      </c>
      <c r="D120" s="224">
        <f t="shared" ref="D120:D121" si="88">SUM(E120:G120)</f>
        <v>0</v>
      </c>
      <c r="E120" s="224">
        <v>0</v>
      </c>
      <c r="F120" s="224">
        <v>0</v>
      </c>
      <c r="G120" s="224">
        <v>0</v>
      </c>
      <c r="H120" s="224">
        <v>0</v>
      </c>
      <c r="I120" s="224">
        <v>0</v>
      </c>
      <c r="J120" s="383"/>
      <c r="K120" s="383"/>
      <c r="L120" s="223"/>
      <c r="M120" s="141"/>
    </row>
    <row r="121" spans="1:13" s="100" customFormat="1" x14ac:dyDescent="0.25">
      <c r="A121" s="384"/>
      <c r="B121" s="383"/>
      <c r="C121" s="223" t="s">
        <v>13</v>
      </c>
      <c r="D121" s="224">
        <f t="shared" si="88"/>
        <v>0</v>
      </c>
      <c r="E121" s="224">
        <v>0</v>
      </c>
      <c r="F121" s="224">
        <v>0</v>
      </c>
      <c r="G121" s="224">
        <v>0</v>
      </c>
      <c r="H121" s="224">
        <v>0</v>
      </c>
      <c r="I121" s="224">
        <v>0</v>
      </c>
      <c r="J121" s="383"/>
      <c r="K121" s="383"/>
      <c r="L121" s="223"/>
      <c r="M121" s="141"/>
    </row>
    <row r="122" spans="1:13" s="100" customFormat="1" x14ac:dyDescent="0.25">
      <c r="A122" s="384"/>
      <c r="B122" s="383"/>
      <c r="C122" s="223" t="s">
        <v>14</v>
      </c>
      <c r="D122" s="224">
        <f>SUM(F122:G122)</f>
        <v>200</v>
      </c>
      <c r="E122" s="224">
        <v>0</v>
      </c>
      <c r="F122" s="224">
        <v>0</v>
      </c>
      <c r="G122" s="224">
        <v>200</v>
      </c>
      <c r="H122" s="224">
        <v>0</v>
      </c>
      <c r="I122" s="224">
        <v>0</v>
      </c>
      <c r="J122" s="383"/>
      <c r="K122" s="383"/>
      <c r="L122" s="223">
        <v>2000</v>
      </c>
      <c r="M122" s="141"/>
    </row>
    <row r="123" spans="1:13" s="100" customFormat="1" x14ac:dyDescent="0.25">
      <c r="A123" s="384"/>
      <c r="B123" s="383"/>
      <c r="C123" s="221" t="s">
        <v>15</v>
      </c>
      <c r="D123" s="222">
        <f>SUM(F123:G123)</f>
        <v>250</v>
      </c>
      <c r="E123" s="222">
        <v>0</v>
      </c>
      <c r="F123" s="222">
        <v>0</v>
      </c>
      <c r="G123" s="222">
        <v>250</v>
      </c>
      <c r="H123" s="222">
        <v>0</v>
      </c>
      <c r="I123" s="222">
        <v>0</v>
      </c>
      <c r="J123" s="383"/>
      <c r="K123" s="383"/>
      <c r="L123" s="223">
        <v>2000</v>
      </c>
      <c r="M123" s="141"/>
    </row>
    <row r="124" spans="1:13" s="100" customFormat="1" ht="30" x14ac:dyDescent="0.25">
      <c r="A124" s="384"/>
      <c r="B124" s="383"/>
      <c r="C124" s="223" t="s">
        <v>403</v>
      </c>
      <c r="D124" s="224">
        <f>SUM(F124:G124)</f>
        <v>250</v>
      </c>
      <c r="E124" s="224">
        <v>0</v>
      </c>
      <c r="F124" s="224">
        <v>0</v>
      </c>
      <c r="G124" s="224">
        <v>250</v>
      </c>
      <c r="H124" s="224">
        <v>0</v>
      </c>
      <c r="I124" s="224">
        <v>0</v>
      </c>
      <c r="J124" s="383"/>
      <c r="K124" s="383"/>
      <c r="L124" s="223">
        <v>2000</v>
      </c>
      <c r="M124" s="141"/>
    </row>
    <row r="125" spans="1:13" s="100" customFormat="1" ht="30" x14ac:dyDescent="0.25">
      <c r="A125" s="384"/>
      <c r="B125" s="383"/>
      <c r="C125" s="223" t="s">
        <v>404</v>
      </c>
      <c r="D125" s="224">
        <f>SUM(F125:G125)</f>
        <v>250</v>
      </c>
      <c r="E125" s="224">
        <v>0</v>
      </c>
      <c r="F125" s="224">
        <v>0</v>
      </c>
      <c r="G125" s="224">
        <v>250</v>
      </c>
      <c r="H125" s="224">
        <v>0</v>
      </c>
      <c r="I125" s="224">
        <v>0</v>
      </c>
      <c r="J125" s="383"/>
      <c r="K125" s="383"/>
      <c r="L125" s="223">
        <v>2000</v>
      </c>
      <c r="M125" s="141"/>
    </row>
    <row r="126" spans="1:13" s="100" customFormat="1" ht="28.5" x14ac:dyDescent="0.25">
      <c r="A126" s="384" t="s">
        <v>566</v>
      </c>
      <c r="B126" s="383" t="s">
        <v>570</v>
      </c>
      <c r="C126" s="221" t="s">
        <v>318</v>
      </c>
      <c r="D126" s="222">
        <f>SUM(D127:D133)</f>
        <v>0</v>
      </c>
      <c r="E126" s="222">
        <f t="shared" ref="E126" si="89">E127+E128+E129+E130+E131+E132+E133</f>
        <v>0</v>
      </c>
      <c r="F126" s="222">
        <f t="shared" ref="F126" si="90">F127+F128+F129+F130+F131+F132+F133</f>
        <v>0</v>
      </c>
      <c r="G126" s="222">
        <f t="shared" ref="G126" si="91">SUM(G127:G133)</f>
        <v>0</v>
      </c>
      <c r="H126" s="226">
        <f t="shared" ref="H126" si="92">H127+H128+H129+H130+H131+H132+H133</f>
        <v>0</v>
      </c>
      <c r="I126" s="226">
        <f t="shared" ref="I126" si="93">I127+I128+I129+I130+I131+I132+I133</f>
        <v>0</v>
      </c>
      <c r="J126" s="383" t="s">
        <v>256</v>
      </c>
      <c r="K126" s="383" t="s">
        <v>259</v>
      </c>
      <c r="L126" s="223"/>
      <c r="M126" s="141"/>
    </row>
    <row r="127" spans="1:13" s="100" customFormat="1" x14ac:dyDescent="0.25">
      <c r="A127" s="384"/>
      <c r="B127" s="383"/>
      <c r="C127" s="223" t="s">
        <v>11</v>
      </c>
      <c r="D127" s="224">
        <f>SUM(E127:G127)</f>
        <v>0</v>
      </c>
      <c r="E127" s="224">
        <v>0</v>
      </c>
      <c r="F127" s="224">
        <v>0</v>
      </c>
      <c r="G127" s="224">
        <v>0</v>
      </c>
      <c r="H127" s="227">
        <v>0</v>
      </c>
      <c r="I127" s="227">
        <v>0</v>
      </c>
      <c r="J127" s="383"/>
      <c r="K127" s="383"/>
      <c r="L127" s="223"/>
      <c r="M127" s="141"/>
    </row>
    <row r="128" spans="1:13" s="100" customFormat="1" x14ac:dyDescent="0.25">
      <c r="A128" s="384"/>
      <c r="B128" s="383"/>
      <c r="C128" s="223" t="s">
        <v>12</v>
      </c>
      <c r="D128" s="224">
        <f t="shared" ref="D128:D129" si="94">SUM(E128:G128)</f>
        <v>0</v>
      </c>
      <c r="E128" s="224">
        <v>0</v>
      </c>
      <c r="F128" s="224">
        <v>0</v>
      </c>
      <c r="G128" s="224">
        <v>0</v>
      </c>
      <c r="H128" s="227">
        <v>0</v>
      </c>
      <c r="I128" s="227">
        <v>0</v>
      </c>
      <c r="J128" s="383"/>
      <c r="K128" s="383"/>
      <c r="L128" s="223"/>
      <c r="M128" s="141"/>
    </row>
    <row r="129" spans="1:13" s="100" customFormat="1" x14ac:dyDescent="0.25">
      <c r="A129" s="384"/>
      <c r="B129" s="383"/>
      <c r="C129" s="223" t="s">
        <v>13</v>
      </c>
      <c r="D129" s="224">
        <f t="shared" si="94"/>
        <v>0</v>
      </c>
      <c r="E129" s="224">
        <v>0</v>
      </c>
      <c r="F129" s="224">
        <v>0</v>
      </c>
      <c r="G129" s="224">
        <v>0</v>
      </c>
      <c r="H129" s="227">
        <v>0</v>
      </c>
      <c r="I129" s="227">
        <v>0</v>
      </c>
      <c r="J129" s="383"/>
      <c r="K129" s="383"/>
      <c r="L129" s="223"/>
      <c r="M129" s="141"/>
    </row>
    <row r="130" spans="1:13" s="100" customFormat="1" x14ac:dyDescent="0.25">
      <c r="A130" s="384"/>
      <c r="B130" s="383"/>
      <c r="C130" s="223" t="s">
        <v>14</v>
      </c>
      <c r="D130" s="224">
        <f>SUM(F130:G130)</f>
        <v>0</v>
      </c>
      <c r="E130" s="224">
        <v>0</v>
      </c>
      <c r="F130" s="224">
        <v>0</v>
      </c>
      <c r="G130" s="224">
        <v>0</v>
      </c>
      <c r="H130" s="227">
        <v>0</v>
      </c>
      <c r="I130" s="227">
        <v>0</v>
      </c>
      <c r="J130" s="383"/>
      <c r="K130" s="383"/>
      <c r="L130" s="223">
        <v>300</v>
      </c>
      <c r="M130" s="141"/>
    </row>
    <row r="131" spans="1:13" s="100" customFormat="1" x14ac:dyDescent="0.25">
      <c r="A131" s="384"/>
      <c r="B131" s="383"/>
      <c r="C131" s="221" t="s">
        <v>15</v>
      </c>
      <c r="D131" s="222">
        <f>SUM(F131:G131)</f>
        <v>0</v>
      </c>
      <c r="E131" s="222">
        <v>0</v>
      </c>
      <c r="F131" s="222">
        <v>0</v>
      </c>
      <c r="G131" s="222">
        <v>0</v>
      </c>
      <c r="H131" s="226">
        <v>0</v>
      </c>
      <c r="I131" s="226">
        <v>0</v>
      </c>
      <c r="J131" s="383"/>
      <c r="K131" s="383"/>
      <c r="L131" s="223">
        <v>300</v>
      </c>
      <c r="M131" s="141"/>
    </row>
    <row r="132" spans="1:13" s="100" customFormat="1" ht="42.75" customHeight="1" x14ac:dyDescent="0.25">
      <c r="A132" s="384"/>
      <c r="B132" s="383"/>
      <c r="C132" s="223" t="s">
        <v>403</v>
      </c>
      <c r="D132" s="224">
        <f>SUM(F132:G132)</f>
        <v>0</v>
      </c>
      <c r="E132" s="224">
        <v>0</v>
      </c>
      <c r="F132" s="224">
        <v>0</v>
      </c>
      <c r="G132" s="224">
        <v>0</v>
      </c>
      <c r="H132" s="227">
        <v>0</v>
      </c>
      <c r="I132" s="227">
        <v>0</v>
      </c>
      <c r="J132" s="383"/>
      <c r="K132" s="383"/>
      <c r="L132" s="223">
        <v>300</v>
      </c>
      <c r="M132" s="141"/>
    </row>
    <row r="133" spans="1:13" s="100" customFormat="1" ht="42" customHeight="1" x14ac:dyDescent="0.25">
      <c r="A133" s="384"/>
      <c r="B133" s="383"/>
      <c r="C133" s="223" t="s">
        <v>404</v>
      </c>
      <c r="D133" s="224">
        <f>SUM(F133:G133)</f>
        <v>0</v>
      </c>
      <c r="E133" s="224">
        <v>0</v>
      </c>
      <c r="F133" s="224">
        <v>0</v>
      </c>
      <c r="G133" s="224">
        <v>0</v>
      </c>
      <c r="H133" s="227">
        <v>0</v>
      </c>
      <c r="I133" s="227">
        <v>0</v>
      </c>
      <c r="J133" s="383"/>
      <c r="K133" s="383"/>
      <c r="L133" s="223">
        <v>300</v>
      </c>
      <c r="M133" s="141"/>
    </row>
    <row r="134" spans="1:13" s="100" customFormat="1" ht="28.5" x14ac:dyDescent="0.25">
      <c r="A134" s="384" t="s">
        <v>567</v>
      </c>
      <c r="B134" s="383" t="s">
        <v>571</v>
      </c>
      <c r="C134" s="221" t="s">
        <v>318</v>
      </c>
      <c r="D134" s="222">
        <f>SUM(D135:D141)</f>
        <v>2028.2</v>
      </c>
      <c r="E134" s="222">
        <f t="shared" ref="E134" si="95">E135+E136+E137+E138+E139+E140+E141</f>
        <v>0</v>
      </c>
      <c r="F134" s="222">
        <f t="shared" ref="F134" si="96">F135+F136+F137+F138+F139+F140+F141</f>
        <v>0</v>
      </c>
      <c r="G134" s="222">
        <f t="shared" ref="G134" si="97">SUM(G135:G141)</f>
        <v>2028.2</v>
      </c>
      <c r="H134" s="226">
        <f t="shared" ref="H134" si="98">H135+H136+H137+H138+H139+H140+H141</f>
        <v>0</v>
      </c>
      <c r="I134" s="226">
        <f t="shared" ref="I134" si="99">I135+I136+I137+I138+I139+I140+I141</f>
        <v>0</v>
      </c>
      <c r="J134" s="383" t="s">
        <v>966</v>
      </c>
      <c r="K134" s="383" t="s">
        <v>259</v>
      </c>
      <c r="L134" s="223"/>
      <c r="M134" s="141"/>
    </row>
    <row r="135" spans="1:13" s="100" customFormat="1" x14ac:dyDescent="0.25">
      <c r="A135" s="384"/>
      <c r="B135" s="383"/>
      <c r="C135" s="223" t="s">
        <v>11</v>
      </c>
      <c r="D135" s="224">
        <f>SUM(E135:G135)</f>
        <v>0</v>
      </c>
      <c r="E135" s="224">
        <v>0</v>
      </c>
      <c r="F135" s="224">
        <v>0</v>
      </c>
      <c r="G135" s="224">
        <v>0</v>
      </c>
      <c r="H135" s="227">
        <v>0</v>
      </c>
      <c r="I135" s="227">
        <v>0</v>
      </c>
      <c r="J135" s="383"/>
      <c r="K135" s="383"/>
      <c r="L135" s="223"/>
      <c r="M135" s="141"/>
    </row>
    <row r="136" spans="1:13" s="100" customFormat="1" x14ac:dyDescent="0.25">
      <c r="A136" s="384"/>
      <c r="B136" s="383"/>
      <c r="C136" s="223" t="s">
        <v>12</v>
      </c>
      <c r="D136" s="224">
        <f t="shared" ref="D136:D137" si="100">SUM(E136:G136)</f>
        <v>0</v>
      </c>
      <c r="E136" s="224">
        <v>0</v>
      </c>
      <c r="F136" s="224">
        <v>0</v>
      </c>
      <c r="G136" s="224">
        <v>0</v>
      </c>
      <c r="H136" s="227">
        <v>0</v>
      </c>
      <c r="I136" s="227">
        <v>0</v>
      </c>
      <c r="J136" s="383"/>
      <c r="K136" s="383"/>
      <c r="L136" s="223"/>
      <c r="M136" s="141"/>
    </row>
    <row r="137" spans="1:13" s="100" customFormat="1" x14ac:dyDescent="0.25">
      <c r="A137" s="384"/>
      <c r="B137" s="383"/>
      <c r="C137" s="223" t="s">
        <v>13</v>
      </c>
      <c r="D137" s="224">
        <f t="shared" si="100"/>
        <v>0</v>
      </c>
      <c r="E137" s="224">
        <v>0</v>
      </c>
      <c r="F137" s="224">
        <v>0</v>
      </c>
      <c r="G137" s="224">
        <v>0</v>
      </c>
      <c r="H137" s="227">
        <v>0</v>
      </c>
      <c r="I137" s="227">
        <v>0</v>
      </c>
      <c r="J137" s="383"/>
      <c r="K137" s="383"/>
      <c r="L137" s="223"/>
      <c r="M137" s="141"/>
    </row>
    <row r="138" spans="1:13" s="100" customFormat="1" x14ac:dyDescent="0.25">
      <c r="A138" s="384"/>
      <c r="B138" s="383"/>
      <c r="C138" s="223" t="s">
        <v>14</v>
      </c>
      <c r="D138" s="224">
        <f>SUM(F138:G138)</f>
        <v>213.2</v>
      </c>
      <c r="E138" s="224">
        <v>0</v>
      </c>
      <c r="F138" s="224">
        <v>0</v>
      </c>
      <c r="G138" s="224">
        <v>213.2</v>
      </c>
      <c r="H138" s="227">
        <v>0</v>
      </c>
      <c r="I138" s="227">
        <v>0</v>
      </c>
      <c r="J138" s="383"/>
      <c r="K138" s="383"/>
      <c r="L138" s="223">
        <v>3000</v>
      </c>
      <c r="M138" s="141"/>
    </row>
    <row r="139" spans="1:13" s="100" customFormat="1" x14ac:dyDescent="0.25">
      <c r="A139" s="384"/>
      <c r="B139" s="383"/>
      <c r="C139" s="221" t="s">
        <v>15</v>
      </c>
      <c r="D139" s="222">
        <f>SUM(F139:G139)</f>
        <v>605</v>
      </c>
      <c r="E139" s="222">
        <v>0</v>
      </c>
      <c r="F139" s="222">
        <v>0</v>
      </c>
      <c r="G139" s="222">
        <v>605</v>
      </c>
      <c r="H139" s="226">
        <v>0</v>
      </c>
      <c r="I139" s="226">
        <v>0</v>
      </c>
      <c r="J139" s="383"/>
      <c r="K139" s="383"/>
      <c r="L139" s="223">
        <v>3250</v>
      </c>
      <c r="M139" s="141"/>
    </row>
    <row r="140" spans="1:13" s="100" customFormat="1" ht="44.25" customHeight="1" x14ac:dyDescent="0.25">
      <c r="A140" s="384"/>
      <c r="B140" s="383"/>
      <c r="C140" s="223" t="s">
        <v>403</v>
      </c>
      <c r="D140" s="224">
        <f>SUM(F140:G140)</f>
        <v>605</v>
      </c>
      <c r="E140" s="224">
        <v>0</v>
      </c>
      <c r="F140" s="224">
        <v>0</v>
      </c>
      <c r="G140" s="224">
        <v>605</v>
      </c>
      <c r="H140" s="227">
        <v>0</v>
      </c>
      <c r="I140" s="227">
        <v>0</v>
      </c>
      <c r="J140" s="383"/>
      <c r="K140" s="383"/>
      <c r="L140" s="223">
        <v>3250</v>
      </c>
      <c r="M140" s="141"/>
    </row>
    <row r="141" spans="1:13" s="100" customFormat="1" ht="39.75" customHeight="1" x14ac:dyDescent="0.25">
      <c r="A141" s="384"/>
      <c r="B141" s="383"/>
      <c r="C141" s="223" t="s">
        <v>404</v>
      </c>
      <c r="D141" s="224">
        <f>SUM(F141:G141)</f>
        <v>605</v>
      </c>
      <c r="E141" s="224">
        <v>0</v>
      </c>
      <c r="F141" s="224">
        <v>0</v>
      </c>
      <c r="G141" s="224">
        <v>605</v>
      </c>
      <c r="H141" s="227">
        <v>0</v>
      </c>
      <c r="I141" s="227">
        <v>0</v>
      </c>
      <c r="J141" s="383"/>
      <c r="K141" s="383"/>
      <c r="L141" s="223">
        <v>3250</v>
      </c>
      <c r="M141" s="141"/>
    </row>
    <row r="142" spans="1:13" s="100" customFormat="1" ht="28.5" x14ac:dyDescent="0.25">
      <c r="A142" s="384" t="s">
        <v>574</v>
      </c>
      <c r="B142" s="383" t="s">
        <v>572</v>
      </c>
      <c r="C142" s="221" t="s">
        <v>318</v>
      </c>
      <c r="D142" s="222">
        <f>SUM(D143:D149)</f>
        <v>1650</v>
      </c>
      <c r="E142" s="222">
        <f t="shared" ref="E142" si="101">E143+E144+E145+E146+E147+E148+E149</f>
        <v>0</v>
      </c>
      <c r="F142" s="222">
        <f t="shared" ref="F142" si="102">F143+F144+F145+F146+F147+F148+F149</f>
        <v>0</v>
      </c>
      <c r="G142" s="222">
        <f t="shared" ref="G142" si="103">SUM(G143:G149)</f>
        <v>1650</v>
      </c>
      <c r="H142" s="226">
        <f t="shared" ref="H142" si="104">H143+H144+H145+H146+H147+H148+H149</f>
        <v>0</v>
      </c>
      <c r="I142" s="226">
        <f t="shared" ref="I142" si="105">I143+I144+I145+I146+I147+I148+I149</f>
        <v>0</v>
      </c>
      <c r="J142" s="383" t="s">
        <v>968</v>
      </c>
      <c r="K142" s="383" t="s">
        <v>259</v>
      </c>
      <c r="L142" s="223"/>
      <c r="M142" s="141"/>
    </row>
    <row r="143" spans="1:13" s="100" customFormat="1" x14ac:dyDescent="0.25">
      <c r="A143" s="384"/>
      <c r="B143" s="383"/>
      <c r="C143" s="223" t="s">
        <v>11</v>
      </c>
      <c r="D143" s="224">
        <f>SUM(E143:G143)</f>
        <v>0</v>
      </c>
      <c r="E143" s="224">
        <v>0</v>
      </c>
      <c r="F143" s="224">
        <v>0</v>
      </c>
      <c r="G143" s="224">
        <v>0</v>
      </c>
      <c r="H143" s="227">
        <v>0</v>
      </c>
      <c r="I143" s="227">
        <v>0</v>
      </c>
      <c r="J143" s="383"/>
      <c r="K143" s="383"/>
      <c r="L143" s="223"/>
      <c r="M143" s="141"/>
    </row>
    <row r="144" spans="1:13" s="100" customFormat="1" x14ac:dyDescent="0.25">
      <c r="A144" s="384"/>
      <c r="B144" s="383"/>
      <c r="C144" s="223" t="s">
        <v>12</v>
      </c>
      <c r="D144" s="224">
        <f t="shared" ref="D144:D145" si="106">SUM(E144:G144)</f>
        <v>0</v>
      </c>
      <c r="E144" s="224">
        <v>0</v>
      </c>
      <c r="F144" s="224">
        <v>0</v>
      </c>
      <c r="G144" s="224">
        <v>0</v>
      </c>
      <c r="H144" s="227">
        <v>0</v>
      </c>
      <c r="I144" s="227">
        <v>0</v>
      </c>
      <c r="J144" s="383"/>
      <c r="K144" s="383"/>
      <c r="L144" s="223"/>
      <c r="M144" s="141"/>
    </row>
    <row r="145" spans="1:13" s="100" customFormat="1" x14ac:dyDescent="0.25">
      <c r="A145" s="384"/>
      <c r="B145" s="383"/>
      <c r="C145" s="223" t="s">
        <v>13</v>
      </c>
      <c r="D145" s="224">
        <f t="shared" si="106"/>
        <v>0</v>
      </c>
      <c r="E145" s="224">
        <v>0</v>
      </c>
      <c r="F145" s="224">
        <v>0</v>
      </c>
      <c r="G145" s="224">
        <v>0</v>
      </c>
      <c r="H145" s="227">
        <v>0</v>
      </c>
      <c r="I145" s="227">
        <v>0</v>
      </c>
      <c r="J145" s="383"/>
      <c r="K145" s="383"/>
      <c r="L145" s="223"/>
      <c r="M145" s="141"/>
    </row>
    <row r="146" spans="1:13" s="100" customFormat="1" x14ac:dyDescent="0.25">
      <c r="A146" s="384"/>
      <c r="B146" s="383"/>
      <c r="C146" s="223" t="s">
        <v>14</v>
      </c>
      <c r="D146" s="224">
        <f>SUM(F146:G146)</f>
        <v>530</v>
      </c>
      <c r="E146" s="224">
        <v>0</v>
      </c>
      <c r="F146" s="224">
        <v>0</v>
      </c>
      <c r="G146" s="224">
        <v>530</v>
      </c>
      <c r="H146" s="227">
        <v>0</v>
      </c>
      <c r="I146" s="227">
        <v>0</v>
      </c>
      <c r="J146" s="383"/>
      <c r="K146" s="383"/>
      <c r="L146" s="223">
        <v>4700</v>
      </c>
      <c r="M146" s="141"/>
    </row>
    <row r="147" spans="1:13" s="100" customFormat="1" x14ac:dyDescent="0.25">
      <c r="A147" s="384"/>
      <c r="B147" s="383"/>
      <c r="C147" s="221" t="s">
        <v>15</v>
      </c>
      <c r="D147" s="222">
        <f>SUM(F147:I147)</f>
        <v>280</v>
      </c>
      <c r="E147" s="222">
        <v>0</v>
      </c>
      <c r="F147" s="222">
        <v>0</v>
      </c>
      <c r="G147" s="222">
        <v>280</v>
      </c>
      <c r="H147" s="226">
        <v>0</v>
      </c>
      <c r="I147" s="226">
        <v>0</v>
      </c>
      <c r="J147" s="383"/>
      <c r="K147" s="383"/>
      <c r="L147" s="223">
        <v>4950</v>
      </c>
      <c r="M147" s="141"/>
    </row>
    <row r="148" spans="1:13" s="100" customFormat="1" ht="33.75" customHeight="1" x14ac:dyDescent="0.25">
      <c r="A148" s="384"/>
      <c r="B148" s="383"/>
      <c r="C148" s="223" t="s">
        <v>403</v>
      </c>
      <c r="D148" s="224">
        <f>SUM(F148:G148)</f>
        <v>420</v>
      </c>
      <c r="E148" s="224">
        <v>0</v>
      </c>
      <c r="F148" s="224">
        <v>0</v>
      </c>
      <c r="G148" s="224">
        <v>420</v>
      </c>
      <c r="H148" s="227">
        <v>0</v>
      </c>
      <c r="I148" s="227">
        <v>0</v>
      </c>
      <c r="J148" s="383"/>
      <c r="K148" s="383"/>
      <c r="L148" s="223">
        <v>4950</v>
      </c>
      <c r="M148" s="141"/>
    </row>
    <row r="149" spans="1:13" s="100" customFormat="1" ht="30.75" customHeight="1" x14ac:dyDescent="0.25">
      <c r="A149" s="384"/>
      <c r="B149" s="383"/>
      <c r="C149" s="223" t="s">
        <v>404</v>
      </c>
      <c r="D149" s="224">
        <f>SUM(F149:G149)</f>
        <v>420</v>
      </c>
      <c r="E149" s="224">
        <v>0</v>
      </c>
      <c r="F149" s="224">
        <v>0</v>
      </c>
      <c r="G149" s="224">
        <v>420</v>
      </c>
      <c r="H149" s="227">
        <v>0</v>
      </c>
      <c r="I149" s="227">
        <v>0</v>
      </c>
      <c r="J149" s="383"/>
      <c r="K149" s="383"/>
      <c r="L149" s="223">
        <v>4950</v>
      </c>
      <c r="M149" s="141"/>
    </row>
    <row r="150" spans="1:13" s="100" customFormat="1" ht="28.5" x14ac:dyDescent="0.25">
      <c r="A150" s="384" t="s">
        <v>575</v>
      </c>
      <c r="B150" s="383" t="s">
        <v>573</v>
      </c>
      <c r="C150" s="221" t="s">
        <v>318</v>
      </c>
      <c r="D150" s="222">
        <f>SUM(D151:D157)</f>
        <v>2500</v>
      </c>
      <c r="E150" s="222">
        <f t="shared" ref="E150" si="107">E151+E152+E153+E154+E155+E156+E157</f>
        <v>0</v>
      </c>
      <c r="F150" s="222">
        <f t="shared" ref="F150" si="108">F151+F152+F153+F154+F155+F156+F157</f>
        <v>0</v>
      </c>
      <c r="G150" s="222">
        <f t="shared" ref="G150" si="109">SUM(G151:G157)</f>
        <v>2500</v>
      </c>
      <c r="H150" s="226">
        <f t="shared" ref="H150" si="110">H151+H152+H153+H154+H155+H156+H157</f>
        <v>0</v>
      </c>
      <c r="I150" s="226">
        <f t="shared" ref="I150" si="111">I151+I152+I153+I154+I155+I156+I157</f>
        <v>0</v>
      </c>
      <c r="J150" s="383" t="s">
        <v>968</v>
      </c>
      <c r="K150" s="383" t="s">
        <v>259</v>
      </c>
      <c r="L150" s="223"/>
      <c r="M150" s="141"/>
    </row>
    <row r="151" spans="1:13" s="100" customFormat="1" x14ac:dyDescent="0.25">
      <c r="A151" s="384"/>
      <c r="B151" s="383"/>
      <c r="C151" s="223" t="s">
        <v>11</v>
      </c>
      <c r="D151" s="224">
        <f>SUM(E151:G151)</f>
        <v>0</v>
      </c>
      <c r="E151" s="224">
        <v>0</v>
      </c>
      <c r="F151" s="224">
        <v>0</v>
      </c>
      <c r="G151" s="224">
        <v>0</v>
      </c>
      <c r="H151" s="227">
        <v>0</v>
      </c>
      <c r="I151" s="227">
        <v>0</v>
      </c>
      <c r="J151" s="383"/>
      <c r="K151" s="383"/>
      <c r="L151" s="223"/>
      <c r="M151" s="141"/>
    </row>
    <row r="152" spans="1:13" s="100" customFormat="1" x14ac:dyDescent="0.25">
      <c r="A152" s="384"/>
      <c r="B152" s="383"/>
      <c r="C152" s="223" t="s">
        <v>12</v>
      </c>
      <c r="D152" s="224">
        <f t="shared" ref="D152:D153" si="112">SUM(E152:G152)</f>
        <v>0</v>
      </c>
      <c r="E152" s="224">
        <v>0</v>
      </c>
      <c r="F152" s="224">
        <v>0</v>
      </c>
      <c r="G152" s="224">
        <v>0</v>
      </c>
      <c r="H152" s="227">
        <v>0</v>
      </c>
      <c r="I152" s="227">
        <v>0</v>
      </c>
      <c r="J152" s="383"/>
      <c r="K152" s="383"/>
      <c r="L152" s="223"/>
      <c r="M152" s="141"/>
    </row>
    <row r="153" spans="1:13" s="100" customFormat="1" x14ac:dyDescent="0.25">
      <c r="A153" s="384"/>
      <c r="B153" s="383"/>
      <c r="C153" s="223" t="s">
        <v>13</v>
      </c>
      <c r="D153" s="224">
        <f t="shared" si="112"/>
        <v>0</v>
      </c>
      <c r="E153" s="224">
        <v>0</v>
      </c>
      <c r="F153" s="224">
        <v>0</v>
      </c>
      <c r="G153" s="224">
        <v>0</v>
      </c>
      <c r="H153" s="227">
        <v>0</v>
      </c>
      <c r="I153" s="227">
        <v>0</v>
      </c>
      <c r="J153" s="383"/>
      <c r="K153" s="383"/>
      <c r="L153" s="223"/>
      <c r="M153" s="141"/>
    </row>
    <row r="154" spans="1:13" s="100" customFormat="1" x14ac:dyDescent="0.25">
      <c r="A154" s="384"/>
      <c r="B154" s="383"/>
      <c r="C154" s="223" t="s">
        <v>14</v>
      </c>
      <c r="D154" s="224">
        <f>SUM(F154:G154)</f>
        <v>600</v>
      </c>
      <c r="E154" s="224">
        <v>0</v>
      </c>
      <c r="F154" s="224">
        <v>0</v>
      </c>
      <c r="G154" s="224">
        <v>600</v>
      </c>
      <c r="H154" s="227">
        <v>0</v>
      </c>
      <c r="I154" s="227">
        <v>0</v>
      </c>
      <c r="J154" s="383"/>
      <c r="K154" s="383"/>
      <c r="L154" s="223">
        <v>1000</v>
      </c>
      <c r="M154" s="141"/>
    </row>
    <row r="155" spans="1:13" s="100" customFormat="1" x14ac:dyDescent="0.25">
      <c r="A155" s="384"/>
      <c r="B155" s="383"/>
      <c r="C155" s="221" t="s">
        <v>15</v>
      </c>
      <c r="D155" s="222">
        <f>SUM(F155:G155)</f>
        <v>680</v>
      </c>
      <c r="E155" s="222">
        <v>0</v>
      </c>
      <c r="F155" s="222">
        <v>0</v>
      </c>
      <c r="G155" s="222">
        <v>680</v>
      </c>
      <c r="H155" s="226">
        <v>0</v>
      </c>
      <c r="I155" s="226">
        <v>0</v>
      </c>
      <c r="J155" s="383"/>
      <c r="K155" s="383"/>
      <c r="L155" s="223">
        <v>1000</v>
      </c>
      <c r="M155" s="141"/>
    </row>
    <row r="156" spans="1:13" s="100" customFormat="1" ht="30" x14ac:dyDescent="0.25">
      <c r="A156" s="384"/>
      <c r="B156" s="383"/>
      <c r="C156" s="223" t="s">
        <v>403</v>
      </c>
      <c r="D156" s="224">
        <f>SUM(F156:G156)</f>
        <v>610</v>
      </c>
      <c r="E156" s="224">
        <v>0</v>
      </c>
      <c r="F156" s="224">
        <v>0</v>
      </c>
      <c r="G156" s="224">
        <v>610</v>
      </c>
      <c r="H156" s="227">
        <v>0</v>
      </c>
      <c r="I156" s="227">
        <v>0</v>
      </c>
      <c r="J156" s="383"/>
      <c r="K156" s="383"/>
      <c r="L156" s="223">
        <v>1000</v>
      </c>
      <c r="M156" s="141"/>
    </row>
    <row r="157" spans="1:13" s="100" customFormat="1" ht="30" x14ac:dyDescent="0.25">
      <c r="A157" s="384"/>
      <c r="B157" s="383"/>
      <c r="C157" s="223" t="s">
        <v>404</v>
      </c>
      <c r="D157" s="224">
        <f>SUM(F157:G157)</f>
        <v>610</v>
      </c>
      <c r="E157" s="224">
        <v>0</v>
      </c>
      <c r="F157" s="224">
        <v>0</v>
      </c>
      <c r="G157" s="224">
        <v>610</v>
      </c>
      <c r="H157" s="227">
        <v>0</v>
      </c>
      <c r="I157" s="227">
        <v>0</v>
      </c>
      <c r="J157" s="383"/>
      <c r="K157" s="383"/>
      <c r="L157" s="223">
        <v>1000</v>
      </c>
      <c r="M157" s="141"/>
    </row>
    <row r="158" spans="1:13" ht="28.5" x14ac:dyDescent="0.25">
      <c r="A158" s="384" t="s">
        <v>55</v>
      </c>
      <c r="B158" s="383" t="s">
        <v>261</v>
      </c>
      <c r="C158" s="221" t="s">
        <v>27</v>
      </c>
      <c r="D158" s="222">
        <f>SUM(D159:D165)</f>
        <v>531.70000000000005</v>
      </c>
      <c r="E158" s="222">
        <f t="shared" ref="E158" si="113">E159+E160+E161+E162+E163+E164+E165</f>
        <v>0</v>
      </c>
      <c r="F158" s="222">
        <f t="shared" ref="F158" si="114">F159+F160+F161+F162+F163+F164+F165</f>
        <v>0</v>
      </c>
      <c r="G158" s="222">
        <f t="shared" ref="G158" si="115">SUM(G159:G165)</f>
        <v>531.70000000000005</v>
      </c>
      <c r="H158" s="222">
        <f t="shared" ref="H158" si="116">H159+H160+H161+H162+H163+H164+H165</f>
        <v>0</v>
      </c>
      <c r="I158" s="222">
        <f t="shared" ref="I158" si="117">I159+I160+I161+I162+I163+I164+I165</f>
        <v>0</v>
      </c>
      <c r="J158" s="383" t="s">
        <v>262</v>
      </c>
      <c r="K158" s="383" t="s">
        <v>263</v>
      </c>
      <c r="L158" s="221">
        <v>2</v>
      </c>
    </row>
    <row r="159" spans="1:13" x14ac:dyDescent="0.25">
      <c r="A159" s="384"/>
      <c r="B159" s="383"/>
      <c r="C159" s="223" t="s">
        <v>11</v>
      </c>
      <c r="D159" s="224">
        <f t="shared" ref="D159:D162" si="118">SUM(E159:I159)</f>
        <v>0</v>
      </c>
      <c r="E159" s="224">
        <v>0</v>
      </c>
      <c r="F159" s="224">
        <v>0</v>
      </c>
      <c r="G159" s="224">
        <v>0</v>
      </c>
      <c r="H159" s="224">
        <v>0</v>
      </c>
      <c r="I159" s="224">
        <v>0</v>
      </c>
      <c r="J159" s="383"/>
      <c r="K159" s="383"/>
      <c r="L159" s="223" t="s">
        <v>16</v>
      </c>
    </row>
    <row r="160" spans="1:13" x14ac:dyDescent="0.25">
      <c r="A160" s="384"/>
      <c r="B160" s="383"/>
      <c r="C160" s="223" t="s">
        <v>12</v>
      </c>
      <c r="D160" s="224">
        <f t="shared" si="118"/>
        <v>70</v>
      </c>
      <c r="E160" s="224">
        <v>0</v>
      </c>
      <c r="F160" s="224">
        <v>0</v>
      </c>
      <c r="G160" s="224">
        <v>70</v>
      </c>
      <c r="H160" s="224">
        <v>0</v>
      </c>
      <c r="I160" s="224">
        <v>0</v>
      </c>
      <c r="J160" s="383"/>
      <c r="K160" s="383"/>
      <c r="L160" s="223">
        <v>1</v>
      </c>
    </row>
    <row r="161" spans="1:16" x14ac:dyDescent="0.25">
      <c r="A161" s="384"/>
      <c r="B161" s="383"/>
      <c r="C161" s="223" t="s">
        <v>13</v>
      </c>
      <c r="D161" s="224">
        <f t="shared" si="118"/>
        <v>0</v>
      </c>
      <c r="E161" s="224">
        <v>0</v>
      </c>
      <c r="F161" s="224">
        <v>0</v>
      </c>
      <c r="G161" s="224">
        <v>0</v>
      </c>
      <c r="H161" s="224">
        <v>0</v>
      </c>
      <c r="I161" s="224">
        <v>0</v>
      </c>
      <c r="J161" s="383"/>
      <c r="K161" s="383"/>
      <c r="L161" s="223" t="s">
        <v>16</v>
      </c>
    </row>
    <row r="162" spans="1:16" x14ac:dyDescent="0.25">
      <c r="A162" s="384"/>
      <c r="B162" s="383"/>
      <c r="C162" s="223" t="s">
        <v>14</v>
      </c>
      <c r="D162" s="224">
        <f t="shared" si="118"/>
        <v>461.7</v>
      </c>
      <c r="E162" s="224">
        <v>0</v>
      </c>
      <c r="F162" s="224">
        <v>0</v>
      </c>
      <c r="G162" s="224">
        <v>461.7</v>
      </c>
      <c r="H162" s="224">
        <v>0</v>
      </c>
      <c r="I162" s="224">
        <v>0</v>
      </c>
      <c r="J162" s="383"/>
      <c r="K162" s="383"/>
      <c r="L162" s="223">
        <v>1</v>
      </c>
    </row>
    <row r="163" spans="1:16" x14ac:dyDescent="0.25">
      <c r="A163" s="384"/>
      <c r="B163" s="383"/>
      <c r="C163" s="221" t="s">
        <v>15</v>
      </c>
      <c r="D163" s="222">
        <f>SUM(E163:I163)</f>
        <v>0</v>
      </c>
      <c r="E163" s="222">
        <v>0</v>
      </c>
      <c r="F163" s="222">
        <v>0</v>
      </c>
      <c r="G163" s="222">
        <v>0</v>
      </c>
      <c r="H163" s="222">
        <v>0</v>
      </c>
      <c r="I163" s="222">
        <v>0</v>
      </c>
      <c r="J163" s="383"/>
      <c r="K163" s="383"/>
      <c r="L163" s="223" t="s">
        <v>16</v>
      </c>
    </row>
    <row r="164" spans="1:16" ht="30" x14ac:dyDescent="0.25">
      <c r="A164" s="384"/>
      <c r="B164" s="383"/>
      <c r="C164" s="223" t="s">
        <v>403</v>
      </c>
      <c r="D164" s="224">
        <f t="shared" ref="D164:D165" si="119">SUM(E164:I164)</f>
        <v>0</v>
      </c>
      <c r="E164" s="224">
        <v>0</v>
      </c>
      <c r="F164" s="224">
        <v>0</v>
      </c>
      <c r="G164" s="224">
        <v>0</v>
      </c>
      <c r="H164" s="224">
        <v>0</v>
      </c>
      <c r="I164" s="224">
        <v>0</v>
      </c>
      <c r="J164" s="383"/>
      <c r="K164" s="383"/>
      <c r="L164" s="223"/>
    </row>
    <row r="165" spans="1:16" ht="30" x14ac:dyDescent="0.25">
      <c r="A165" s="384"/>
      <c r="B165" s="383"/>
      <c r="C165" s="223" t="s">
        <v>404</v>
      </c>
      <c r="D165" s="224">
        <f t="shared" si="119"/>
        <v>0</v>
      </c>
      <c r="E165" s="224">
        <v>0</v>
      </c>
      <c r="F165" s="224">
        <v>0</v>
      </c>
      <c r="G165" s="224">
        <v>0</v>
      </c>
      <c r="H165" s="224">
        <v>0</v>
      </c>
      <c r="I165" s="224">
        <v>0</v>
      </c>
      <c r="J165" s="383"/>
      <c r="K165" s="383"/>
      <c r="L165" s="223"/>
    </row>
    <row r="166" spans="1:16" ht="28.5" x14ac:dyDescent="0.25">
      <c r="A166" s="384" t="s">
        <v>205</v>
      </c>
      <c r="B166" s="383" t="s">
        <v>264</v>
      </c>
      <c r="C166" s="221" t="s">
        <v>27</v>
      </c>
      <c r="D166" s="222">
        <f>SUM(D167:D173)</f>
        <v>5561.1</v>
      </c>
      <c r="E166" s="222">
        <f t="shared" ref="E166" si="120">E167+E168+E169+E170+E171+E172+E173</f>
        <v>0</v>
      </c>
      <c r="F166" s="222">
        <f t="shared" ref="F166" si="121">F167+F168+F169+F170+F171+F172+F173</f>
        <v>0</v>
      </c>
      <c r="G166" s="222">
        <f t="shared" ref="G166" si="122">SUM(G167:G173)</f>
        <v>5561.1</v>
      </c>
      <c r="H166" s="222">
        <f t="shared" ref="H166" si="123">H167+H168+H169+H170+H171+H172+H173</f>
        <v>0</v>
      </c>
      <c r="I166" s="222">
        <f t="shared" ref="I166" si="124">I167+I168+I169+I170+I171+I172+I173</f>
        <v>0</v>
      </c>
      <c r="J166" s="383" t="s">
        <v>814</v>
      </c>
      <c r="K166" s="383" t="s">
        <v>265</v>
      </c>
      <c r="L166" s="221">
        <v>4</v>
      </c>
    </row>
    <row r="167" spans="1:16" x14ac:dyDescent="0.25">
      <c r="A167" s="384"/>
      <c r="B167" s="383"/>
      <c r="C167" s="223" t="s">
        <v>11</v>
      </c>
      <c r="D167" s="224">
        <f t="shared" ref="D167" si="125">SUM(E167:I167)</f>
        <v>0</v>
      </c>
      <c r="E167" s="224">
        <v>0</v>
      </c>
      <c r="F167" s="224">
        <v>0</v>
      </c>
      <c r="G167" s="224">
        <v>0</v>
      </c>
      <c r="H167" s="224">
        <v>0</v>
      </c>
      <c r="I167" s="224">
        <v>0</v>
      </c>
      <c r="J167" s="383"/>
      <c r="K167" s="383"/>
      <c r="L167" s="223" t="s">
        <v>16</v>
      </c>
    </row>
    <row r="168" spans="1:16" x14ac:dyDescent="0.25">
      <c r="A168" s="384"/>
      <c r="B168" s="383"/>
      <c r="C168" s="223" t="s">
        <v>12</v>
      </c>
      <c r="D168" s="224">
        <f t="shared" ref="D168:D170" si="126">SUM(E168:I168)</f>
        <v>760.2</v>
      </c>
      <c r="E168" s="224">
        <v>0</v>
      </c>
      <c r="F168" s="224">
        <v>0</v>
      </c>
      <c r="G168" s="224">
        <v>760.2</v>
      </c>
      <c r="H168" s="224">
        <v>0</v>
      </c>
      <c r="I168" s="224">
        <v>0</v>
      </c>
      <c r="J168" s="383"/>
      <c r="K168" s="383"/>
      <c r="L168" s="223">
        <v>1</v>
      </c>
    </row>
    <row r="169" spans="1:16" x14ac:dyDescent="0.25">
      <c r="A169" s="384"/>
      <c r="B169" s="383"/>
      <c r="C169" s="223" t="s">
        <v>13</v>
      </c>
      <c r="D169" s="224">
        <f t="shared" si="126"/>
        <v>2500</v>
      </c>
      <c r="E169" s="224">
        <v>0</v>
      </c>
      <c r="F169" s="224">
        <v>0</v>
      </c>
      <c r="G169" s="224">
        <v>2500</v>
      </c>
      <c r="H169" s="224">
        <v>0</v>
      </c>
      <c r="I169" s="224">
        <v>0</v>
      </c>
      <c r="J169" s="383"/>
      <c r="K169" s="383"/>
      <c r="L169" s="223">
        <v>2</v>
      </c>
    </row>
    <row r="170" spans="1:16" x14ac:dyDescent="0.25">
      <c r="A170" s="384"/>
      <c r="B170" s="383"/>
      <c r="C170" s="223" t="s">
        <v>14</v>
      </c>
      <c r="D170" s="224">
        <f t="shared" si="126"/>
        <v>1650.9</v>
      </c>
      <c r="E170" s="224">
        <v>0</v>
      </c>
      <c r="F170" s="224">
        <v>0</v>
      </c>
      <c r="G170" s="224">
        <v>1650.9</v>
      </c>
      <c r="H170" s="224">
        <v>0</v>
      </c>
      <c r="I170" s="224">
        <v>0</v>
      </c>
      <c r="J170" s="383"/>
      <c r="K170" s="383"/>
      <c r="L170" s="223">
        <v>1</v>
      </c>
    </row>
    <row r="171" spans="1:16" x14ac:dyDescent="0.25">
      <c r="A171" s="384"/>
      <c r="B171" s="383"/>
      <c r="C171" s="221" t="s">
        <v>15</v>
      </c>
      <c r="D171" s="222">
        <f>SUM(E171:I171)</f>
        <v>650</v>
      </c>
      <c r="E171" s="222">
        <v>0</v>
      </c>
      <c r="F171" s="222">
        <v>0</v>
      </c>
      <c r="G171" s="222">
        <v>650</v>
      </c>
      <c r="H171" s="222">
        <v>0</v>
      </c>
      <c r="I171" s="222">
        <v>0</v>
      </c>
      <c r="J171" s="383"/>
      <c r="K171" s="383"/>
      <c r="L171" s="223">
        <v>1</v>
      </c>
    </row>
    <row r="172" spans="1:16" ht="30" x14ac:dyDescent="0.25">
      <c r="A172" s="384"/>
      <c r="B172" s="383"/>
      <c r="C172" s="223" t="s">
        <v>403</v>
      </c>
      <c r="D172" s="224">
        <f t="shared" ref="D172:D173" si="127">SUM(E172:I172)</f>
        <v>0</v>
      </c>
      <c r="E172" s="224">
        <v>0</v>
      </c>
      <c r="F172" s="224">
        <v>0</v>
      </c>
      <c r="G172" s="224">
        <v>0</v>
      </c>
      <c r="H172" s="224">
        <v>0</v>
      </c>
      <c r="I172" s="224">
        <v>0</v>
      </c>
      <c r="J172" s="383"/>
      <c r="K172" s="383"/>
      <c r="L172" s="223"/>
      <c r="P172" s="133"/>
    </row>
    <row r="173" spans="1:16" ht="30" x14ac:dyDescent="0.25">
      <c r="A173" s="384"/>
      <c r="B173" s="383"/>
      <c r="C173" s="223" t="s">
        <v>404</v>
      </c>
      <c r="D173" s="224">
        <f t="shared" si="127"/>
        <v>0</v>
      </c>
      <c r="E173" s="224">
        <v>0</v>
      </c>
      <c r="F173" s="224">
        <v>0</v>
      </c>
      <c r="G173" s="224">
        <v>0</v>
      </c>
      <c r="H173" s="224">
        <v>0</v>
      </c>
      <c r="I173" s="224">
        <v>0</v>
      </c>
      <c r="J173" s="383"/>
      <c r="K173" s="383"/>
      <c r="L173" s="223"/>
    </row>
    <row r="174" spans="1:16" ht="28.5" x14ac:dyDescent="0.25">
      <c r="A174" s="384" t="s">
        <v>208</v>
      </c>
      <c r="B174" s="383" t="s">
        <v>266</v>
      </c>
      <c r="C174" s="221" t="s">
        <v>27</v>
      </c>
      <c r="D174" s="222">
        <f>SUM(D175:D181)</f>
        <v>0</v>
      </c>
      <c r="E174" s="222">
        <f t="shared" ref="E174" si="128">E175+E176+E177+E178+E179+E180+E181</f>
        <v>0</v>
      </c>
      <c r="F174" s="222">
        <f t="shared" ref="F174" si="129">F175+F176+F177+F178+F179+F180+F181</f>
        <v>0</v>
      </c>
      <c r="G174" s="222">
        <f t="shared" ref="G174" si="130">G175+G176+G177+G178+G179+G180+G181</f>
        <v>0</v>
      </c>
      <c r="H174" s="222">
        <f t="shared" ref="H174" si="131">H175+H176+H177+H178+H179+H180+H181</f>
        <v>0</v>
      </c>
      <c r="I174" s="222">
        <f t="shared" ref="I174" si="132">I175+I176+I177+I178+I179+I180+I181</f>
        <v>0</v>
      </c>
      <c r="J174" s="383" t="s">
        <v>614</v>
      </c>
      <c r="K174" s="383" t="s">
        <v>309</v>
      </c>
      <c r="L174" s="221"/>
    </row>
    <row r="175" spans="1:16" x14ac:dyDescent="0.25">
      <c r="A175" s="384"/>
      <c r="B175" s="383"/>
      <c r="C175" s="223" t="s">
        <v>11</v>
      </c>
      <c r="D175" s="224">
        <f t="shared" ref="D175:D178" si="133">SUM(E175:I175)</f>
        <v>0</v>
      </c>
      <c r="E175" s="224">
        <v>0</v>
      </c>
      <c r="F175" s="224">
        <v>0</v>
      </c>
      <c r="G175" s="224">
        <v>0</v>
      </c>
      <c r="H175" s="224">
        <v>0</v>
      </c>
      <c r="I175" s="224">
        <v>0</v>
      </c>
      <c r="J175" s="383"/>
      <c r="K175" s="383"/>
      <c r="L175" s="223"/>
    </row>
    <row r="176" spans="1:16" x14ac:dyDescent="0.25">
      <c r="A176" s="384"/>
      <c r="B176" s="383"/>
      <c r="C176" s="223" t="s">
        <v>267</v>
      </c>
      <c r="D176" s="224">
        <f t="shared" si="133"/>
        <v>0</v>
      </c>
      <c r="E176" s="224">
        <v>0</v>
      </c>
      <c r="F176" s="224">
        <v>0</v>
      </c>
      <c r="G176" s="224">
        <v>0</v>
      </c>
      <c r="H176" s="224">
        <v>0</v>
      </c>
      <c r="I176" s="224">
        <v>0</v>
      </c>
      <c r="J176" s="383"/>
      <c r="K176" s="383"/>
      <c r="L176" s="223"/>
    </row>
    <row r="177" spans="1:12" x14ac:dyDescent="0.25">
      <c r="A177" s="384"/>
      <c r="B177" s="383"/>
      <c r="C177" s="223" t="s">
        <v>13</v>
      </c>
      <c r="D177" s="224">
        <f t="shared" si="133"/>
        <v>0</v>
      </c>
      <c r="E177" s="224">
        <v>0</v>
      </c>
      <c r="F177" s="224">
        <v>0</v>
      </c>
      <c r="G177" s="224">
        <v>0</v>
      </c>
      <c r="H177" s="224">
        <v>0</v>
      </c>
      <c r="I177" s="224">
        <v>0</v>
      </c>
      <c r="J177" s="383"/>
      <c r="K177" s="383"/>
      <c r="L177" s="223"/>
    </row>
    <row r="178" spans="1:12" x14ac:dyDescent="0.25">
      <c r="A178" s="384"/>
      <c r="B178" s="383"/>
      <c r="C178" s="223" t="s">
        <v>14</v>
      </c>
      <c r="D178" s="224">
        <f t="shared" si="133"/>
        <v>0</v>
      </c>
      <c r="E178" s="224">
        <v>0</v>
      </c>
      <c r="F178" s="224">
        <v>0</v>
      </c>
      <c r="G178" s="224">
        <v>0</v>
      </c>
      <c r="H178" s="224">
        <v>0</v>
      </c>
      <c r="I178" s="224">
        <v>0</v>
      </c>
      <c r="J178" s="383"/>
      <c r="K178" s="383"/>
      <c r="L178" s="223"/>
    </row>
    <row r="179" spans="1:12" x14ac:dyDescent="0.25">
      <c r="A179" s="384"/>
      <c r="B179" s="383"/>
      <c r="C179" s="221" t="s">
        <v>15</v>
      </c>
      <c r="D179" s="222">
        <f>SUM(E179:I179)</f>
        <v>0</v>
      </c>
      <c r="E179" s="222">
        <v>0</v>
      </c>
      <c r="F179" s="222">
        <v>0</v>
      </c>
      <c r="G179" s="222">
        <v>0</v>
      </c>
      <c r="H179" s="222">
        <v>0</v>
      </c>
      <c r="I179" s="222">
        <v>0</v>
      </c>
      <c r="J179" s="383"/>
      <c r="K179" s="383"/>
      <c r="L179" s="223"/>
    </row>
    <row r="180" spans="1:12" ht="30" x14ac:dyDescent="0.25">
      <c r="A180" s="384"/>
      <c r="B180" s="383"/>
      <c r="C180" s="223" t="s">
        <v>403</v>
      </c>
      <c r="D180" s="224">
        <f t="shared" ref="D180:D181" si="134">SUM(E180:I180)</f>
        <v>0</v>
      </c>
      <c r="E180" s="224">
        <v>0</v>
      </c>
      <c r="F180" s="224">
        <v>0</v>
      </c>
      <c r="G180" s="224">
        <v>0</v>
      </c>
      <c r="H180" s="224">
        <v>0</v>
      </c>
      <c r="I180" s="224">
        <v>0</v>
      </c>
      <c r="J180" s="383"/>
      <c r="K180" s="383"/>
      <c r="L180" s="223"/>
    </row>
    <row r="181" spans="1:12" ht="30" x14ac:dyDescent="0.25">
      <c r="A181" s="384"/>
      <c r="B181" s="383"/>
      <c r="C181" s="223" t="s">
        <v>404</v>
      </c>
      <c r="D181" s="224">
        <f t="shared" si="134"/>
        <v>0</v>
      </c>
      <c r="E181" s="224">
        <v>0</v>
      </c>
      <c r="F181" s="224">
        <v>0</v>
      </c>
      <c r="G181" s="224">
        <v>0</v>
      </c>
      <c r="H181" s="224">
        <v>0</v>
      </c>
      <c r="I181" s="224">
        <v>0</v>
      </c>
      <c r="J181" s="383"/>
      <c r="K181" s="383"/>
      <c r="L181" s="223"/>
    </row>
    <row r="182" spans="1:12" ht="28.5" x14ac:dyDescent="0.25">
      <c r="A182" s="384" t="s">
        <v>59</v>
      </c>
      <c r="B182" s="383" t="s">
        <v>268</v>
      </c>
      <c r="C182" s="221" t="s">
        <v>27</v>
      </c>
      <c r="D182" s="222">
        <f>SUM(D183:D189)</f>
        <v>3505.9</v>
      </c>
      <c r="E182" s="222">
        <f t="shared" ref="E182:G182" si="135">SUM(E183:E189)</f>
        <v>2647.5</v>
      </c>
      <c r="F182" s="222">
        <f t="shared" si="135"/>
        <v>542.20000000000005</v>
      </c>
      <c r="G182" s="222">
        <f t="shared" si="135"/>
        <v>316.2</v>
      </c>
      <c r="H182" s="222">
        <f t="shared" ref="H182" si="136">H183+H184+H185+H186+H187+H188+H189</f>
        <v>0</v>
      </c>
      <c r="I182" s="222">
        <f t="shared" ref="I182" si="137">I183+I184+I185+I186+I187+I188+I189</f>
        <v>0</v>
      </c>
      <c r="J182" s="383" t="s">
        <v>816</v>
      </c>
      <c r="K182" s="383" t="s">
        <v>263</v>
      </c>
      <c r="L182" s="221">
        <v>3</v>
      </c>
    </row>
    <row r="183" spans="1:12" x14ac:dyDescent="0.25">
      <c r="A183" s="384"/>
      <c r="B183" s="383"/>
      <c r="C183" s="223" t="s">
        <v>11</v>
      </c>
      <c r="D183" s="224">
        <f t="shared" ref="D183:D185" si="138">SUM(E183:I183)</f>
        <v>0</v>
      </c>
      <c r="E183" s="224">
        <v>0</v>
      </c>
      <c r="F183" s="224">
        <v>0</v>
      </c>
      <c r="G183" s="224">
        <v>0</v>
      </c>
      <c r="H183" s="224">
        <v>0</v>
      </c>
      <c r="I183" s="224">
        <v>0</v>
      </c>
      <c r="J183" s="383"/>
      <c r="K183" s="383"/>
      <c r="L183" s="223" t="s">
        <v>16</v>
      </c>
    </row>
    <row r="184" spans="1:12" x14ac:dyDescent="0.25">
      <c r="A184" s="384"/>
      <c r="B184" s="383"/>
      <c r="C184" s="223" t="s">
        <v>12</v>
      </c>
      <c r="D184" s="224">
        <f t="shared" si="138"/>
        <v>0</v>
      </c>
      <c r="E184" s="224">
        <v>0</v>
      </c>
      <c r="F184" s="224">
        <v>0</v>
      </c>
      <c r="G184" s="224">
        <v>0</v>
      </c>
      <c r="H184" s="224">
        <v>0</v>
      </c>
      <c r="I184" s="224">
        <v>0</v>
      </c>
      <c r="J184" s="383"/>
      <c r="K184" s="383"/>
      <c r="L184" s="223" t="s">
        <v>16</v>
      </c>
    </row>
    <row r="185" spans="1:12" x14ac:dyDescent="0.25">
      <c r="A185" s="384"/>
      <c r="B185" s="383"/>
      <c r="C185" s="223" t="s">
        <v>13</v>
      </c>
      <c r="D185" s="224">
        <f t="shared" si="138"/>
        <v>655.90000000000009</v>
      </c>
      <c r="E185" s="224">
        <v>518.5</v>
      </c>
      <c r="F185" s="224">
        <v>106.2</v>
      </c>
      <c r="G185" s="224">
        <v>31.2</v>
      </c>
      <c r="H185" s="224">
        <v>0</v>
      </c>
      <c r="I185" s="224">
        <v>0</v>
      </c>
      <c r="J185" s="383"/>
      <c r="K185" s="383"/>
      <c r="L185" s="223">
        <v>1</v>
      </c>
    </row>
    <row r="186" spans="1:12" x14ac:dyDescent="0.25">
      <c r="A186" s="384"/>
      <c r="B186" s="383"/>
      <c r="C186" s="223" t="s">
        <v>14</v>
      </c>
      <c r="D186" s="224">
        <f>SUM(E186:I186)</f>
        <v>2200</v>
      </c>
      <c r="E186" s="224">
        <v>1643.4</v>
      </c>
      <c r="F186" s="224">
        <v>336.6</v>
      </c>
      <c r="G186" s="224">
        <v>220</v>
      </c>
      <c r="H186" s="224">
        <v>0</v>
      </c>
      <c r="I186" s="224">
        <v>0</v>
      </c>
      <c r="J186" s="383"/>
      <c r="K186" s="383"/>
      <c r="L186" s="223">
        <v>1</v>
      </c>
    </row>
    <row r="187" spans="1:12" x14ac:dyDescent="0.25">
      <c r="A187" s="384"/>
      <c r="B187" s="383"/>
      <c r="C187" s="221" t="s">
        <v>15</v>
      </c>
      <c r="D187" s="222">
        <f>SUM(E187:I187)</f>
        <v>650</v>
      </c>
      <c r="E187" s="222">
        <v>485.6</v>
      </c>
      <c r="F187" s="222">
        <v>99.4</v>
      </c>
      <c r="G187" s="222">
        <v>65</v>
      </c>
      <c r="H187" s="222">
        <v>0</v>
      </c>
      <c r="I187" s="222">
        <v>0</v>
      </c>
      <c r="J187" s="383"/>
      <c r="K187" s="383"/>
      <c r="L187" s="223">
        <v>1</v>
      </c>
    </row>
    <row r="188" spans="1:12" ht="30" x14ac:dyDescent="0.25">
      <c r="A188" s="384"/>
      <c r="B188" s="383"/>
      <c r="C188" s="223" t="s">
        <v>403</v>
      </c>
      <c r="D188" s="224">
        <f t="shared" ref="D188:D189" si="139">SUM(E188:I188)</f>
        <v>0</v>
      </c>
      <c r="E188" s="224">
        <v>0</v>
      </c>
      <c r="F188" s="224">
        <v>0</v>
      </c>
      <c r="G188" s="224">
        <v>0</v>
      </c>
      <c r="H188" s="224">
        <v>0</v>
      </c>
      <c r="I188" s="224">
        <v>0</v>
      </c>
      <c r="J188" s="383"/>
      <c r="K188" s="383"/>
      <c r="L188" s="223"/>
    </row>
    <row r="189" spans="1:12" ht="30" x14ac:dyDescent="0.25">
      <c r="A189" s="384"/>
      <c r="B189" s="383"/>
      <c r="C189" s="223" t="s">
        <v>404</v>
      </c>
      <c r="D189" s="224">
        <f t="shared" si="139"/>
        <v>0</v>
      </c>
      <c r="E189" s="224">
        <v>0</v>
      </c>
      <c r="F189" s="224">
        <v>0</v>
      </c>
      <c r="G189" s="224">
        <v>0</v>
      </c>
      <c r="H189" s="224">
        <v>0</v>
      </c>
      <c r="I189" s="224">
        <v>0</v>
      </c>
      <c r="J189" s="383"/>
      <c r="K189" s="383"/>
      <c r="L189" s="223"/>
    </row>
    <row r="190" spans="1:12" ht="35.25" customHeight="1" x14ac:dyDescent="0.25">
      <c r="A190" s="384" t="s">
        <v>310</v>
      </c>
      <c r="B190" s="383" t="s">
        <v>269</v>
      </c>
      <c r="C190" s="221" t="s">
        <v>27</v>
      </c>
      <c r="D190" s="222">
        <f>SUM(D191:D197)</f>
        <v>7340.4</v>
      </c>
      <c r="E190" s="222">
        <f t="shared" ref="E190:I190" si="140">SUM(E191:E197)</f>
        <v>0</v>
      </c>
      <c r="F190" s="222">
        <f t="shared" si="140"/>
        <v>0</v>
      </c>
      <c r="G190" s="222">
        <f t="shared" si="140"/>
        <v>7340.4</v>
      </c>
      <c r="H190" s="222">
        <f t="shared" si="140"/>
        <v>0</v>
      </c>
      <c r="I190" s="222">
        <f t="shared" si="140"/>
        <v>0</v>
      </c>
      <c r="J190" s="383" t="s">
        <v>258</v>
      </c>
      <c r="K190" s="383" t="s">
        <v>265</v>
      </c>
      <c r="L190" s="221">
        <v>4</v>
      </c>
    </row>
    <row r="191" spans="1:12" x14ac:dyDescent="0.25">
      <c r="A191" s="384"/>
      <c r="B191" s="383"/>
      <c r="C191" s="223" t="s">
        <v>11</v>
      </c>
      <c r="D191" s="224">
        <f t="shared" ref="D191:D194" si="141">SUM(E191:I191)</f>
        <v>0</v>
      </c>
      <c r="E191" s="224">
        <f>E199</f>
        <v>0</v>
      </c>
      <c r="F191" s="224">
        <f t="shared" ref="F191:I191" si="142">F199</f>
        <v>0</v>
      </c>
      <c r="G191" s="224">
        <f t="shared" si="142"/>
        <v>0</v>
      </c>
      <c r="H191" s="224">
        <f t="shared" si="142"/>
        <v>0</v>
      </c>
      <c r="I191" s="224">
        <f t="shared" si="142"/>
        <v>0</v>
      </c>
      <c r="J191" s="383"/>
      <c r="K191" s="383"/>
      <c r="L191" s="223"/>
    </row>
    <row r="192" spans="1:12" x14ac:dyDescent="0.25">
      <c r="A192" s="384"/>
      <c r="B192" s="383"/>
      <c r="C192" s="223" t="s">
        <v>12</v>
      </c>
      <c r="D192" s="224">
        <f t="shared" si="141"/>
        <v>7340.4</v>
      </c>
      <c r="E192" s="224">
        <f t="shared" ref="E192:I192" si="143">E200</f>
        <v>0</v>
      </c>
      <c r="F192" s="224">
        <f t="shared" si="143"/>
        <v>0</v>
      </c>
      <c r="G192" s="224">
        <f t="shared" si="143"/>
        <v>7340.4</v>
      </c>
      <c r="H192" s="224">
        <f t="shared" si="143"/>
        <v>0</v>
      </c>
      <c r="I192" s="224">
        <f t="shared" si="143"/>
        <v>0</v>
      </c>
      <c r="J192" s="383"/>
      <c r="K192" s="383"/>
      <c r="L192" s="223">
        <v>4</v>
      </c>
    </row>
    <row r="193" spans="1:12" x14ac:dyDescent="0.25">
      <c r="A193" s="384"/>
      <c r="B193" s="383"/>
      <c r="C193" s="223" t="s">
        <v>13</v>
      </c>
      <c r="D193" s="224">
        <f t="shared" si="141"/>
        <v>0</v>
      </c>
      <c r="E193" s="224">
        <f t="shared" ref="E193:I193" si="144">E201</f>
        <v>0</v>
      </c>
      <c r="F193" s="224">
        <f t="shared" si="144"/>
        <v>0</v>
      </c>
      <c r="G193" s="224">
        <f t="shared" si="144"/>
        <v>0</v>
      </c>
      <c r="H193" s="224">
        <f t="shared" si="144"/>
        <v>0</v>
      </c>
      <c r="I193" s="224">
        <f t="shared" si="144"/>
        <v>0</v>
      </c>
      <c r="J193" s="383"/>
      <c r="K193" s="383"/>
      <c r="L193" s="223"/>
    </row>
    <row r="194" spans="1:12" x14ac:dyDescent="0.25">
      <c r="A194" s="384"/>
      <c r="B194" s="383"/>
      <c r="C194" s="223" t="s">
        <v>14</v>
      </c>
      <c r="D194" s="224">
        <f t="shared" si="141"/>
        <v>0</v>
      </c>
      <c r="E194" s="224">
        <f t="shared" ref="E194:I194" si="145">E202</f>
        <v>0</v>
      </c>
      <c r="F194" s="224">
        <f t="shared" si="145"/>
        <v>0</v>
      </c>
      <c r="G194" s="224">
        <f t="shared" si="145"/>
        <v>0</v>
      </c>
      <c r="H194" s="224">
        <f t="shared" si="145"/>
        <v>0</v>
      </c>
      <c r="I194" s="224">
        <f t="shared" si="145"/>
        <v>0</v>
      </c>
      <c r="J194" s="383"/>
      <c r="K194" s="383"/>
      <c r="L194" s="223"/>
    </row>
    <row r="195" spans="1:12" x14ac:dyDescent="0.25">
      <c r="A195" s="384"/>
      <c r="B195" s="383"/>
      <c r="C195" s="221" t="s">
        <v>15</v>
      </c>
      <c r="D195" s="222">
        <f>SUM(E195:I195)</f>
        <v>0</v>
      </c>
      <c r="E195" s="222">
        <f t="shared" ref="E195:I195" si="146">E203</f>
        <v>0</v>
      </c>
      <c r="F195" s="222">
        <f t="shared" si="146"/>
        <v>0</v>
      </c>
      <c r="G195" s="222">
        <f t="shared" si="146"/>
        <v>0</v>
      </c>
      <c r="H195" s="222">
        <f t="shared" si="146"/>
        <v>0</v>
      </c>
      <c r="I195" s="222">
        <f t="shared" si="146"/>
        <v>0</v>
      </c>
      <c r="J195" s="383"/>
      <c r="K195" s="383"/>
      <c r="L195" s="223"/>
    </row>
    <row r="196" spans="1:12" ht="36" customHeight="1" x14ac:dyDescent="0.25">
      <c r="A196" s="384"/>
      <c r="B196" s="383"/>
      <c r="C196" s="223" t="s">
        <v>403</v>
      </c>
      <c r="D196" s="224">
        <f t="shared" ref="D196:D197" si="147">SUM(E196:I196)</f>
        <v>0</v>
      </c>
      <c r="E196" s="224">
        <f t="shared" ref="E196:I196" si="148">E204</f>
        <v>0</v>
      </c>
      <c r="F196" s="224">
        <f t="shared" si="148"/>
        <v>0</v>
      </c>
      <c r="G196" s="224">
        <f t="shared" si="148"/>
        <v>0</v>
      </c>
      <c r="H196" s="224">
        <f t="shared" si="148"/>
        <v>0</v>
      </c>
      <c r="I196" s="224">
        <f t="shared" si="148"/>
        <v>0</v>
      </c>
      <c r="J196" s="383"/>
      <c r="K196" s="383"/>
      <c r="L196" s="223"/>
    </row>
    <row r="197" spans="1:12" ht="40.5" customHeight="1" x14ac:dyDescent="0.25">
      <c r="A197" s="384"/>
      <c r="B197" s="383"/>
      <c r="C197" s="223" t="s">
        <v>404</v>
      </c>
      <c r="D197" s="224">
        <f t="shared" si="147"/>
        <v>0</v>
      </c>
      <c r="E197" s="224">
        <f t="shared" ref="E197:I197" si="149">E205</f>
        <v>0</v>
      </c>
      <c r="F197" s="224">
        <f t="shared" si="149"/>
        <v>0</v>
      </c>
      <c r="G197" s="224">
        <f t="shared" si="149"/>
        <v>0</v>
      </c>
      <c r="H197" s="224">
        <f t="shared" si="149"/>
        <v>0</v>
      </c>
      <c r="I197" s="224">
        <f t="shared" si="149"/>
        <v>0</v>
      </c>
      <c r="J197" s="383"/>
      <c r="K197" s="383"/>
      <c r="L197" s="223"/>
    </row>
    <row r="198" spans="1:12" ht="37.5" customHeight="1" x14ac:dyDescent="0.25">
      <c r="A198" s="384" t="s">
        <v>188</v>
      </c>
      <c r="B198" s="383" t="s">
        <v>62</v>
      </c>
      <c r="C198" s="221" t="s">
        <v>27</v>
      </c>
      <c r="D198" s="222">
        <f>SUM(D199:D205)</f>
        <v>7340.4</v>
      </c>
      <c r="E198" s="222">
        <f t="shared" ref="E198" si="150">E199+E200+E201+E202+E203+E204+E205</f>
        <v>0</v>
      </c>
      <c r="F198" s="222">
        <f t="shared" ref="F198" si="151">F199+F200+F201+F202+F203+F204+F205</f>
        <v>0</v>
      </c>
      <c r="G198" s="222">
        <f t="shared" ref="G198" si="152">SUM(G199:G205)</f>
        <v>7340.4</v>
      </c>
      <c r="H198" s="222">
        <f t="shared" ref="H198" si="153">H199+H200+H201+H202+H203+H204+H205</f>
        <v>0</v>
      </c>
      <c r="I198" s="222">
        <f t="shared" ref="I198" si="154">I199+I200+I201+I202+I203+I204+I205</f>
        <v>0</v>
      </c>
      <c r="J198" s="383" t="s">
        <v>262</v>
      </c>
      <c r="K198" s="383" t="s">
        <v>265</v>
      </c>
      <c r="L198" s="221">
        <v>4</v>
      </c>
    </row>
    <row r="199" spans="1:12" x14ac:dyDescent="0.25">
      <c r="A199" s="384"/>
      <c r="B199" s="383"/>
      <c r="C199" s="223" t="s">
        <v>11</v>
      </c>
      <c r="D199" s="224">
        <f t="shared" ref="D199:D202" si="155">SUM(E199:I199)</f>
        <v>0</v>
      </c>
      <c r="E199" s="224">
        <v>0</v>
      </c>
      <c r="F199" s="224">
        <v>0</v>
      </c>
      <c r="G199" s="224">
        <v>0</v>
      </c>
      <c r="H199" s="224">
        <v>0</v>
      </c>
      <c r="I199" s="224">
        <v>0</v>
      </c>
      <c r="J199" s="383"/>
      <c r="K199" s="383"/>
      <c r="L199" s="223"/>
    </row>
    <row r="200" spans="1:12" x14ac:dyDescent="0.25">
      <c r="A200" s="384"/>
      <c r="B200" s="383"/>
      <c r="C200" s="223" t="s">
        <v>12</v>
      </c>
      <c r="D200" s="224">
        <f t="shared" si="155"/>
        <v>7340.4</v>
      </c>
      <c r="E200" s="224">
        <v>0</v>
      </c>
      <c r="F200" s="224">
        <v>0</v>
      </c>
      <c r="G200" s="224">
        <v>7340.4</v>
      </c>
      <c r="H200" s="224">
        <v>0</v>
      </c>
      <c r="I200" s="224">
        <v>0</v>
      </c>
      <c r="J200" s="383"/>
      <c r="K200" s="383"/>
      <c r="L200" s="223">
        <v>4</v>
      </c>
    </row>
    <row r="201" spans="1:12" x14ac:dyDescent="0.25">
      <c r="A201" s="384"/>
      <c r="B201" s="383"/>
      <c r="C201" s="223" t="s">
        <v>13</v>
      </c>
      <c r="D201" s="224">
        <f t="shared" si="155"/>
        <v>0</v>
      </c>
      <c r="E201" s="224">
        <v>0</v>
      </c>
      <c r="F201" s="224">
        <v>0</v>
      </c>
      <c r="G201" s="224">
        <v>0</v>
      </c>
      <c r="H201" s="224">
        <v>0</v>
      </c>
      <c r="I201" s="224">
        <v>0</v>
      </c>
      <c r="J201" s="383"/>
      <c r="K201" s="383"/>
      <c r="L201" s="223"/>
    </row>
    <row r="202" spans="1:12" x14ac:dyDescent="0.25">
      <c r="A202" s="384"/>
      <c r="B202" s="383"/>
      <c r="C202" s="223" t="s">
        <v>14</v>
      </c>
      <c r="D202" s="224">
        <f t="shared" si="155"/>
        <v>0</v>
      </c>
      <c r="E202" s="224">
        <v>0</v>
      </c>
      <c r="F202" s="224">
        <v>0</v>
      </c>
      <c r="G202" s="224">
        <v>0</v>
      </c>
      <c r="H202" s="224">
        <v>0</v>
      </c>
      <c r="I202" s="224">
        <v>0</v>
      </c>
      <c r="J202" s="383"/>
      <c r="K202" s="383"/>
      <c r="L202" s="223"/>
    </row>
    <row r="203" spans="1:12" x14ac:dyDescent="0.25">
      <c r="A203" s="384"/>
      <c r="B203" s="383"/>
      <c r="C203" s="221" t="s">
        <v>15</v>
      </c>
      <c r="D203" s="222">
        <f>SUM(E203:I203)</f>
        <v>0</v>
      </c>
      <c r="E203" s="222">
        <v>0</v>
      </c>
      <c r="F203" s="222">
        <v>0</v>
      </c>
      <c r="G203" s="222">
        <v>0</v>
      </c>
      <c r="H203" s="222">
        <v>0</v>
      </c>
      <c r="I203" s="222">
        <v>0</v>
      </c>
      <c r="J203" s="383"/>
      <c r="K203" s="383"/>
      <c r="L203" s="223"/>
    </row>
    <row r="204" spans="1:12" ht="39.75" customHeight="1" x14ac:dyDescent="0.25">
      <c r="A204" s="384"/>
      <c r="B204" s="383"/>
      <c r="C204" s="223" t="s">
        <v>403</v>
      </c>
      <c r="D204" s="224">
        <f t="shared" ref="D204:D205" si="156">SUM(E204:I204)</f>
        <v>0</v>
      </c>
      <c r="E204" s="224">
        <v>0</v>
      </c>
      <c r="F204" s="224">
        <v>0</v>
      </c>
      <c r="G204" s="224">
        <v>0</v>
      </c>
      <c r="H204" s="224">
        <v>0</v>
      </c>
      <c r="I204" s="224">
        <v>0</v>
      </c>
      <c r="J204" s="383"/>
      <c r="K204" s="383"/>
      <c r="L204" s="223"/>
    </row>
    <row r="205" spans="1:12" ht="38.25" customHeight="1" x14ac:dyDescent="0.25">
      <c r="A205" s="384"/>
      <c r="B205" s="383"/>
      <c r="C205" s="223" t="s">
        <v>404</v>
      </c>
      <c r="D205" s="224">
        <f t="shared" si="156"/>
        <v>0</v>
      </c>
      <c r="E205" s="224">
        <v>0</v>
      </c>
      <c r="F205" s="224">
        <v>0</v>
      </c>
      <c r="G205" s="224">
        <v>0</v>
      </c>
      <c r="H205" s="224">
        <v>0</v>
      </c>
      <c r="I205" s="224">
        <v>0</v>
      </c>
      <c r="J205" s="383"/>
      <c r="K205" s="383"/>
      <c r="L205" s="223"/>
    </row>
    <row r="206" spans="1:12" ht="28.5" x14ac:dyDescent="0.25">
      <c r="A206" s="384" t="s">
        <v>397</v>
      </c>
      <c r="B206" s="383" t="s">
        <v>398</v>
      </c>
      <c r="C206" s="221" t="s">
        <v>27</v>
      </c>
      <c r="D206" s="222">
        <f>SUM(D207:D213)</f>
        <v>160461.94</v>
      </c>
      <c r="E206" s="222">
        <f t="shared" ref="E206:I206" si="157">SUM(E207:E213)</f>
        <v>0</v>
      </c>
      <c r="F206" s="222">
        <f t="shared" si="157"/>
        <v>0</v>
      </c>
      <c r="G206" s="222">
        <f t="shared" si="157"/>
        <v>160461.94</v>
      </c>
      <c r="H206" s="222">
        <f t="shared" si="157"/>
        <v>0</v>
      </c>
      <c r="I206" s="222">
        <f t="shared" si="157"/>
        <v>0</v>
      </c>
      <c r="J206" s="383" t="s">
        <v>815</v>
      </c>
      <c r="K206" s="383" t="s">
        <v>561</v>
      </c>
      <c r="L206" s="228">
        <f>L207+L208+L209+L210+L211+L212+L213</f>
        <v>44</v>
      </c>
    </row>
    <row r="207" spans="1:12" x14ac:dyDescent="0.25">
      <c r="A207" s="384"/>
      <c r="B207" s="383"/>
      <c r="C207" s="223" t="s">
        <v>11</v>
      </c>
      <c r="D207" s="224">
        <f t="shared" ref="D207:D210" si="158">SUM(E207:I207)</f>
        <v>0</v>
      </c>
      <c r="E207" s="224">
        <f>E215</f>
        <v>0</v>
      </c>
      <c r="F207" s="224">
        <f t="shared" ref="F207:I207" si="159">F215</f>
        <v>0</v>
      </c>
      <c r="G207" s="224">
        <f t="shared" si="159"/>
        <v>0</v>
      </c>
      <c r="H207" s="224">
        <f t="shared" si="159"/>
        <v>0</v>
      </c>
      <c r="I207" s="224">
        <f t="shared" si="159"/>
        <v>0</v>
      </c>
      <c r="J207" s="383"/>
      <c r="K207" s="383"/>
      <c r="L207" s="223"/>
    </row>
    <row r="208" spans="1:12" x14ac:dyDescent="0.25">
      <c r="A208" s="384"/>
      <c r="B208" s="383"/>
      <c r="C208" s="223" t="s">
        <v>12</v>
      </c>
      <c r="D208" s="224">
        <f t="shared" si="158"/>
        <v>0</v>
      </c>
      <c r="E208" s="224">
        <f t="shared" ref="E208:I208" si="160">E216</f>
        <v>0</v>
      </c>
      <c r="F208" s="224">
        <f t="shared" si="160"/>
        <v>0</v>
      </c>
      <c r="G208" s="224">
        <f t="shared" si="160"/>
        <v>0</v>
      </c>
      <c r="H208" s="224">
        <f t="shared" si="160"/>
        <v>0</v>
      </c>
      <c r="I208" s="224">
        <f t="shared" si="160"/>
        <v>0</v>
      </c>
      <c r="J208" s="383"/>
      <c r="K208" s="383"/>
      <c r="L208" s="225"/>
    </row>
    <row r="209" spans="1:12" x14ac:dyDescent="0.25">
      <c r="A209" s="384"/>
      <c r="B209" s="383"/>
      <c r="C209" s="223" t="s">
        <v>13</v>
      </c>
      <c r="D209" s="224">
        <f t="shared" si="158"/>
        <v>0</v>
      </c>
      <c r="E209" s="224">
        <f t="shared" ref="E209:I209" si="161">E217</f>
        <v>0</v>
      </c>
      <c r="F209" s="224">
        <f t="shared" si="161"/>
        <v>0</v>
      </c>
      <c r="G209" s="224">
        <f t="shared" si="161"/>
        <v>0</v>
      </c>
      <c r="H209" s="224">
        <f t="shared" si="161"/>
        <v>0</v>
      </c>
      <c r="I209" s="224">
        <f t="shared" si="161"/>
        <v>0</v>
      </c>
      <c r="J209" s="383"/>
      <c r="K209" s="383"/>
      <c r="L209" s="225"/>
    </row>
    <row r="210" spans="1:12" x14ac:dyDescent="0.25">
      <c r="A210" s="384"/>
      <c r="B210" s="383"/>
      <c r="C210" s="223" t="s">
        <v>14</v>
      </c>
      <c r="D210" s="224">
        <f t="shared" si="158"/>
        <v>30335</v>
      </c>
      <c r="E210" s="224">
        <f t="shared" ref="E210:I210" si="162">E218</f>
        <v>0</v>
      </c>
      <c r="F210" s="224">
        <f t="shared" si="162"/>
        <v>0</v>
      </c>
      <c r="G210" s="224">
        <f t="shared" si="162"/>
        <v>30335</v>
      </c>
      <c r="H210" s="224">
        <f t="shared" si="162"/>
        <v>0</v>
      </c>
      <c r="I210" s="224">
        <f t="shared" si="162"/>
        <v>0</v>
      </c>
      <c r="J210" s="383"/>
      <c r="K210" s="383"/>
      <c r="L210" s="225">
        <v>11</v>
      </c>
    </row>
    <row r="211" spans="1:12" x14ac:dyDescent="0.25">
      <c r="A211" s="384"/>
      <c r="B211" s="383"/>
      <c r="C211" s="221" t="s">
        <v>15</v>
      </c>
      <c r="D211" s="222">
        <f>SUM(E211:I211)</f>
        <v>55725.34</v>
      </c>
      <c r="E211" s="222">
        <f t="shared" ref="E211:I211" si="163">E219</f>
        <v>0</v>
      </c>
      <c r="F211" s="222">
        <f t="shared" si="163"/>
        <v>0</v>
      </c>
      <c r="G211" s="222">
        <f>G219</f>
        <v>55725.34</v>
      </c>
      <c r="H211" s="222">
        <f t="shared" si="163"/>
        <v>0</v>
      </c>
      <c r="I211" s="222">
        <f t="shared" si="163"/>
        <v>0</v>
      </c>
      <c r="J211" s="383"/>
      <c r="K211" s="383"/>
      <c r="L211" s="225">
        <v>11</v>
      </c>
    </row>
    <row r="212" spans="1:12" ht="32.25" customHeight="1" x14ac:dyDescent="0.25">
      <c r="A212" s="384"/>
      <c r="B212" s="383"/>
      <c r="C212" s="223" t="s">
        <v>403</v>
      </c>
      <c r="D212" s="224">
        <f t="shared" ref="D212:D213" si="164">SUM(E212:I212)</f>
        <v>35981.800000000003</v>
      </c>
      <c r="E212" s="224">
        <f t="shared" ref="E212:I212" si="165">E220</f>
        <v>0</v>
      </c>
      <c r="F212" s="224">
        <f t="shared" si="165"/>
        <v>0</v>
      </c>
      <c r="G212" s="224">
        <f t="shared" si="165"/>
        <v>35981.800000000003</v>
      </c>
      <c r="H212" s="224">
        <f t="shared" si="165"/>
        <v>0</v>
      </c>
      <c r="I212" s="224">
        <f t="shared" si="165"/>
        <v>0</v>
      </c>
      <c r="J212" s="383"/>
      <c r="K212" s="383"/>
      <c r="L212" s="223">
        <v>11</v>
      </c>
    </row>
    <row r="213" spans="1:12" ht="43.5" customHeight="1" x14ac:dyDescent="0.25">
      <c r="A213" s="384"/>
      <c r="B213" s="383"/>
      <c r="C213" s="223" t="s">
        <v>404</v>
      </c>
      <c r="D213" s="224">
        <f t="shared" si="164"/>
        <v>38419.800000000003</v>
      </c>
      <c r="E213" s="224">
        <f t="shared" ref="E213:I213" si="166">E221</f>
        <v>0</v>
      </c>
      <c r="F213" s="224">
        <f t="shared" si="166"/>
        <v>0</v>
      </c>
      <c r="G213" s="224">
        <f t="shared" si="166"/>
        <v>38419.800000000003</v>
      </c>
      <c r="H213" s="224">
        <f t="shared" si="166"/>
        <v>0</v>
      </c>
      <c r="I213" s="224">
        <f t="shared" si="166"/>
        <v>0</v>
      </c>
      <c r="J213" s="383"/>
      <c r="K213" s="383"/>
      <c r="L213" s="223">
        <v>11</v>
      </c>
    </row>
    <row r="214" spans="1:12" ht="27.75" customHeight="1" x14ac:dyDescent="0.25">
      <c r="A214" s="384" t="s">
        <v>399</v>
      </c>
      <c r="B214" s="383" t="s">
        <v>560</v>
      </c>
      <c r="C214" s="221" t="s">
        <v>27</v>
      </c>
      <c r="D214" s="222">
        <f>SUM(D215:D221)</f>
        <v>160461.94</v>
      </c>
      <c r="E214" s="222">
        <f>E215+E216+E217+E218+E219+E220+E221</f>
        <v>0</v>
      </c>
      <c r="F214" s="222">
        <f>F215+F216+F217+F218+F219+F220+F221</f>
        <v>0</v>
      </c>
      <c r="G214" s="222">
        <f>SUM(G215:G221)</f>
        <v>160461.94</v>
      </c>
      <c r="H214" s="222">
        <f>H215+H216+H217+H218+H219+H220+H221</f>
        <v>0</v>
      </c>
      <c r="I214" s="222">
        <f>I215+I216+I217+I218+I219+I220+I221</f>
        <v>0</v>
      </c>
      <c r="J214" s="383" t="s">
        <v>815</v>
      </c>
      <c r="K214" s="383" t="s">
        <v>561</v>
      </c>
      <c r="L214" s="221">
        <v>44</v>
      </c>
    </row>
    <row r="215" spans="1:12" ht="15" customHeight="1" x14ac:dyDescent="0.25">
      <c r="A215" s="384"/>
      <c r="B215" s="383"/>
      <c r="C215" s="223" t="s">
        <v>11</v>
      </c>
      <c r="D215" s="224">
        <f t="shared" ref="D215:D218" si="167">SUM(E215:I215)</f>
        <v>0</v>
      </c>
      <c r="E215" s="224">
        <v>0</v>
      </c>
      <c r="F215" s="224">
        <v>0</v>
      </c>
      <c r="G215" s="224">
        <v>0</v>
      </c>
      <c r="H215" s="224">
        <v>0</v>
      </c>
      <c r="I215" s="224">
        <v>0</v>
      </c>
      <c r="J215" s="383"/>
      <c r="K215" s="383"/>
      <c r="L215" s="223"/>
    </row>
    <row r="216" spans="1:12" ht="14.25" customHeight="1" x14ac:dyDescent="0.25">
      <c r="A216" s="384"/>
      <c r="B216" s="383"/>
      <c r="C216" s="223" t="s">
        <v>12</v>
      </c>
      <c r="D216" s="224">
        <f t="shared" si="167"/>
        <v>0</v>
      </c>
      <c r="E216" s="224">
        <v>0</v>
      </c>
      <c r="F216" s="224">
        <v>0</v>
      </c>
      <c r="G216" s="224">
        <v>0</v>
      </c>
      <c r="H216" s="224">
        <v>0</v>
      </c>
      <c r="I216" s="224">
        <v>0</v>
      </c>
      <c r="J216" s="383"/>
      <c r="K216" s="383"/>
      <c r="L216" s="225"/>
    </row>
    <row r="217" spans="1:12" ht="14.25" customHeight="1" x14ac:dyDescent="0.25">
      <c r="A217" s="384"/>
      <c r="B217" s="383"/>
      <c r="C217" s="223" t="s">
        <v>13</v>
      </c>
      <c r="D217" s="224">
        <f t="shared" si="167"/>
        <v>0</v>
      </c>
      <c r="E217" s="224">
        <v>0</v>
      </c>
      <c r="F217" s="224">
        <v>0</v>
      </c>
      <c r="G217" s="224">
        <v>0</v>
      </c>
      <c r="H217" s="224">
        <v>0</v>
      </c>
      <c r="I217" s="224">
        <v>0</v>
      </c>
      <c r="J217" s="383"/>
      <c r="K217" s="383"/>
      <c r="L217" s="225"/>
    </row>
    <row r="218" spans="1:12" ht="22.5" customHeight="1" x14ac:dyDescent="0.25">
      <c r="A218" s="384"/>
      <c r="B218" s="383"/>
      <c r="C218" s="223" t="s">
        <v>14</v>
      </c>
      <c r="D218" s="224">
        <f t="shared" si="167"/>
        <v>30335</v>
      </c>
      <c r="E218" s="224">
        <v>0</v>
      </c>
      <c r="F218" s="224">
        <v>0</v>
      </c>
      <c r="G218" s="224">
        <v>30335</v>
      </c>
      <c r="H218" s="224">
        <v>0</v>
      </c>
      <c r="I218" s="224">
        <v>0</v>
      </c>
      <c r="J218" s="383"/>
      <c r="K218" s="383"/>
      <c r="L218" s="225">
        <v>11</v>
      </c>
    </row>
    <row r="219" spans="1:12" ht="15.75" customHeight="1" x14ac:dyDescent="0.25">
      <c r="A219" s="384"/>
      <c r="B219" s="383"/>
      <c r="C219" s="221" t="s">
        <v>15</v>
      </c>
      <c r="D219" s="222">
        <f>SUM(E219:I219)</f>
        <v>55725.34</v>
      </c>
      <c r="E219" s="222">
        <v>0</v>
      </c>
      <c r="F219" s="222">
        <v>0</v>
      </c>
      <c r="G219" s="222">
        <v>55725.34</v>
      </c>
      <c r="H219" s="222">
        <v>0</v>
      </c>
      <c r="I219" s="222">
        <v>0</v>
      </c>
      <c r="J219" s="383"/>
      <c r="K219" s="383"/>
      <c r="L219" s="225">
        <v>11</v>
      </c>
    </row>
    <row r="220" spans="1:12" ht="30" x14ac:dyDescent="0.25">
      <c r="A220" s="384"/>
      <c r="B220" s="383"/>
      <c r="C220" s="223" t="s">
        <v>403</v>
      </c>
      <c r="D220" s="224">
        <f t="shared" ref="D220:D221" si="168">SUM(E220:I220)</f>
        <v>35981.800000000003</v>
      </c>
      <c r="E220" s="224">
        <v>0</v>
      </c>
      <c r="F220" s="224">
        <v>0</v>
      </c>
      <c r="G220" s="224">
        <v>35981.800000000003</v>
      </c>
      <c r="H220" s="224">
        <v>0</v>
      </c>
      <c r="I220" s="224">
        <v>0</v>
      </c>
      <c r="J220" s="383"/>
      <c r="K220" s="383"/>
      <c r="L220" s="223">
        <v>11</v>
      </c>
    </row>
    <row r="221" spans="1:12" ht="30" x14ac:dyDescent="0.25">
      <c r="A221" s="384"/>
      <c r="B221" s="383"/>
      <c r="C221" s="223" t="s">
        <v>404</v>
      </c>
      <c r="D221" s="224">
        <f t="shared" si="168"/>
        <v>38419.800000000003</v>
      </c>
      <c r="E221" s="224">
        <v>0</v>
      </c>
      <c r="F221" s="224">
        <v>0</v>
      </c>
      <c r="G221" s="224">
        <v>38419.800000000003</v>
      </c>
      <c r="H221" s="224">
        <v>0</v>
      </c>
      <c r="I221" s="224">
        <v>0</v>
      </c>
      <c r="J221" s="383"/>
      <c r="K221" s="383"/>
      <c r="L221" s="223">
        <v>11</v>
      </c>
    </row>
    <row r="222" spans="1:12" ht="28.5" customHeight="1" x14ac:dyDescent="0.25">
      <c r="A222" s="397" t="s">
        <v>833</v>
      </c>
      <c r="B222" s="394" t="s">
        <v>835</v>
      </c>
      <c r="C222" s="221" t="s">
        <v>27</v>
      </c>
      <c r="D222" s="222">
        <f>SUM(D223:D229)</f>
        <v>1100</v>
      </c>
      <c r="E222" s="222">
        <f t="shared" ref="E222:I222" si="169">SUM(E223:E229)</f>
        <v>0</v>
      </c>
      <c r="F222" s="222">
        <f t="shared" si="169"/>
        <v>0</v>
      </c>
      <c r="G222" s="222">
        <f t="shared" si="169"/>
        <v>1100</v>
      </c>
      <c r="H222" s="222">
        <f t="shared" si="169"/>
        <v>0</v>
      </c>
      <c r="I222" s="222">
        <f t="shared" si="169"/>
        <v>0</v>
      </c>
      <c r="J222" s="383" t="s">
        <v>814</v>
      </c>
      <c r="K222" s="383" t="s">
        <v>906</v>
      </c>
      <c r="L222" s="223">
        <v>1</v>
      </c>
    </row>
    <row r="223" spans="1:12" x14ac:dyDescent="0.25">
      <c r="A223" s="392"/>
      <c r="B223" s="392"/>
      <c r="C223" s="223" t="s">
        <v>11</v>
      </c>
      <c r="D223" s="224">
        <f t="shared" ref="D223:D227" si="170">SUM(E223:I223)</f>
        <v>0</v>
      </c>
      <c r="E223" s="224">
        <f>E231</f>
        <v>0</v>
      </c>
      <c r="F223" s="224">
        <f t="shared" ref="F223:I223" si="171">F231</f>
        <v>0</v>
      </c>
      <c r="G223" s="224">
        <f t="shared" si="171"/>
        <v>0</v>
      </c>
      <c r="H223" s="224">
        <f t="shared" si="171"/>
        <v>0</v>
      </c>
      <c r="I223" s="224">
        <f t="shared" si="171"/>
        <v>0</v>
      </c>
      <c r="J223" s="383"/>
      <c r="K223" s="383"/>
      <c r="L223" s="223"/>
    </row>
    <row r="224" spans="1:12" x14ac:dyDescent="0.25">
      <c r="A224" s="392"/>
      <c r="B224" s="392"/>
      <c r="C224" s="223" t="s">
        <v>12</v>
      </c>
      <c r="D224" s="224">
        <f t="shared" si="170"/>
        <v>0</v>
      </c>
      <c r="E224" s="224">
        <f t="shared" ref="E224:I224" si="172">E232</f>
        <v>0</v>
      </c>
      <c r="F224" s="224">
        <f t="shared" si="172"/>
        <v>0</v>
      </c>
      <c r="G224" s="224">
        <f t="shared" si="172"/>
        <v>0</v>
      </c>
      <c r="H224" s="224">
        <f t="shared" si="172"/>
        <v>0</v>
      </c>
      <c r="I224" s="224">
        <f t="shared" si="172"/>
        <v>0</v>
      </c>
      <c r="J224" s="383"/>
      <c r="K224" s="383"/>
      <c r="L224" s="223"/>
    </row>
    <row r="225" spans="1:12" ht="17.25" customHeight="1" x14ac:dyDescent="0.25">
      <c r="A225" s="392"/>
      <c r="B225" s="392"/>
      <c r="C225" s="223" t="s">
        <v>13</v>
      </c>
      <c r="D225" s="224">
        <f t="shared" si="170"/>
        <v>0</v>
      </c>
      <c r="E225" s="224">
        <f t="shared" ref="E225:I225" si="173">E233</f>
        <v>0</v>
      </c>
      <c r="F225" s="224">
        <f t="shared" si="173"/>
        <v>0</v>
      </c>
      <c r="G225" s="224">
        <f t="shared" si="173"/>
        <v>0</v>
      </c>
      <c r="H225" s="224">
        <f t="shared" si="173"/>
        <v>0</v>
      </c>
      <c r="I225" s="224">
        <f t="shared" si="173"/>
        <v>0</v>
      </c>
      <c r="J225" s="383"/>
      <c r="K225" s="383"/>
      <c r="L225" s="223"/>
    </row>
    <row r="226" spans="1:12" x14ac:dyDescent="0.25">
      <c r="A226" s="392"/>
      <c r="B226" s="392"/>
      <c r="C226" s="223" t="s">
        <v>14</v>
      </c>
      <c r="D226" s="224">
        <f t="shared" si="170"/>
        <v>1100</v>
      </c>
      <c r="E226" s="224">
        <f t="shared" ref="E226:I226" si="174">E234</f>
        <v>0</v>
      </c>
      <c r="F226" s="224">
        <f t="shared" si="174"/>
        <v>0</v>
      </c>
      <c r="G226" s="224">
        <f t="shared" si="174"/>
        <v>1100</v>
      </c>
      <c r="H226" s="224">
        <f t="shared" si="174"/>
        <v>0</v>
      </c>
      <c r="I226" s="224">
        <f t="shared" si="174"/>
        <v>0</v>
      </c>
      <c r="J226" s="383"/>
      <c r="K226" s="383"/>
      <c r="L226" s="223">
        <v>1</v>
      </c>
    </row>
    <row r="227" spans="1:12" s="135" customFormat="1" ht="14.25" x14ac:dyDescent="0.25">
      <c r="A227" s="392"/>
      <c r="B227" s="392"/>
      <c r="C227" s="221" t="s">
        <v>15</v>
      </c>
      <c r="D227" s="222">
        <f t="shared" si="170"/>
        <v>0</v>
      </c>
      <c r="E227" s="222">
        <f t="shared" ref="E227:I227" si="175">E235</f>
        <v>0</v>
      </c>
      <c r="F227" s="222">
        <f t="shared" si="175"/>
        <v>0</v>
      </c>
      <c r="G227" s="222">
        <f t="shared" si="175"/>
        <v>0</v>
      </c>
      <c r="H227" s="222">
        <f t="shared" si="175"/>
        <v>0</v>
      </c>
      <c r="I227" s="222">
        <f t="shared" si="175"/>
        <v>0</v>
      </c>
      <c r="J227" s="383"/>
      <c r="K227" s="383"/>
      <c r="L227" s="221"/>
    </row>
    <row r="228" spans="1:12" ht="30" x14ac:dyDescent="0.25">
      <c r="A228" s="392"/>
      <c r="B228" s="392"/>
      <c r="C228" s="223" t="s">
        <v>403</v>
      </c>
      <c r="D228" s="224">
        <f t="shared" ref="D228:D229" si="176">SUM(E228:I228)</f>
        <v>0</v>
      </c>
      <c r="E228" s="224">
        <f t="shared" ref="E228:I228" si="177">E236</f>
        <v>0</v>
      </c>
      <c r="F228" s="224">
        <f t="shared" si="177"/>
        <v>0</v>
      </c>
      <c r="G228" s="224">
        <f t="shared" si="177"/>
        <v>0</v>
      </c>
      <c r="H228" s="224">
        <f t="shared" si="177"/>
        <v>0</v>
      </c>
      <c r="I228" s="224">
        <f t="shared" si="177"/>
        <v>0</v>
      </c>
      <c r="J228" s="383"/>
      <c r="K228" s="383"/>
      <c r="L228" s="223"/>
    </row>
    <row r="229" spans="1:12" ht="41.25" customHeight="1" x14ac:dyDescent="0.25">
      <c r="A229" s="392"/>
      <c r="B229" s="392"/>
      <c r="C229" s="223" t="s">
        <v>404</v>
      </c>
      <c r="D229" s="224">
        <f t="shared" si="176"/>
        <v>0</v>
      </c>
      <c r="E229" s="224">
        <f t="shared" ref="E229:I229" si="178">E237</f>
        <v>0</v>
      </c>
      <c r="F229" s="224">
        <f t="shared" si="178"/>
        <v>0</v>
      </c>
      <c r="G229" s="224">
        <f t="shared" si="178"/>
        <v>0</v>
      </c>
      <c r="H229" s="224">
        <f t="shared" si="178"/>
        <v>0</v>
      </c>
      <c r="I229" s="224">
        <f t="shared" si="178"/>
        <v>0</v>
      </c>
      <c r="J229" s="383"/>
      <c r="K229" s="383"/>
      <c r="L229" s="223"/>
    </row>
    <row r="230" spans="1:12" ht="30" x14ac:dyDescent="0.25">
      <c r="A230" s="391" t="s">
        <v>836</v>
      </c>
      <c r="B230" s="394" t="s">
        <v>832</v>
      </c>
      <c r="C230" s="223" t="s">
        <v>27</v>
      </c>
      <c r="D230" s="224">
        <f>SUM(D231:D237)</f>
        <v>1100</v>
      </c>
      <c r="E230" s="224">
        <f>E231+E232+E233+E234+E235+E236+E237</f>
        <v>0</v>
      </c>
      <c r="F230" s="224">
        <f>F231+F232+F233+F234+F235+F236+F237</f>
        <v>0</v>
      </c>
      <c r="G230" s="224">
        <f>SUM(G231:G237)</f>
        <v>1100</v>
      </c>
      <c r="H230" s="224">
        <f>H231+H232+H233+H234+H235+H236+H237</f>
        <v>0</v>
      </c>
      <c r="I230" s="224">
        <f>I231+I232+I233+I234+I235+I236+I237</f>
        <v>0</v>
      </c>
      <c r="J230" s="383" t="s">
        <v>814</v>
      </c>
      <c r="K230" s="383" t="s">
        <v>906</v>
      </c>
      <c r="L230" s="223">
        <v>1</v>
      </c>
    </row>
    <row r="231" spans="1:12" x14ac:dyDescent="0.25">
      <c r="A231" s="392"/>
      <c r="B231" s="395"/>
      <c r="C231" s="223" t="s">
        <v>11</v>
      </c>
      <c r="D231" s="224">
        <f t="shared" ref="D231:D234" si="179">SUM(E231:I231)</f>
        <v>0</v>
      </c>
      <c r="E231" s="224">
        <v>0</v>
      </c>
      <c r="F231" s="224">
        <v>0</v>
      </c>
      <c r="G231" s="224">
        <v>0</v>
      </c>
      <c r="H231" s="224">
        <v>0</v>
      </c>
      <c r="I231" s="224">
        <v>0</v>
      </c>
      <c r="J231" s="383"/>
      <c r="K231" s="383"/>
      <c r="L231" s="223"/>
    </row>
    <row r="232" spans="1:12" x14ac:dyDescent="0.25">
      <c r="A232" s="392"/>
      <c r="B232" s="395"/>
      <c r="C232" s="223" t="s">
        <v>12</v>
      </c>
      <c r="D232" s="224">
        <f t="shared" si="179"/>
        <v>0</v>
      </c>
      <c r="E232" s="224">
        <v>0</v>
      </c>
      <c r="F232" s="224">
        <v>0</v>
      </c>
      <c r="G232" s="224">
        <v>0</v>
      </c>
      <c r="H232" s="224">
        <v>0</v>
      </c>
      <c r="I232" s="224">
        <v>0</v>
      </c>
      <c r="J232" s="383"/>
      <c r="K232" s="383"/>
      <c r="L232" s="223"/>
    </row>
    <row r="233" spans="1:12" x14ac:dyDescent="0.25">
      <c r="A233" s="392"/>
      <c r="B233" s="395"/>
      <c r="C233" s="223" t="s">
        <v>13</v>
      </c>
      <c r="D233" s="224">
        <f t="shared" si="179"/>
        <v>0</v>
      </c>
      <c r="E233" s="224">
        <v>0</v>
      </c>
      <c r="F233" s="224">
        <v>0</v>
      </c>
      <c r="G233" s="224">
        <v>0</v>
      </c>
      <c r="H233" s="224">
        <v>0</v>
      </c>
      <c r="I233" s="224">
        <v>0</v>
      </c>
      <c r="J233" s="383"/>
      <c r="K233" s="383"/>
      <c r="L233" s="223"/>
    </row>
    <row r="234" spans="1:12" x14ac:dyDescent="0.25">
      <c r="A234" s="392"/>
      <c r="B234" s="395"/>
      <c r="C234" s="223" t="s">
        <v>14</v>
      </c>
      <c r="D234" s="224">
        <f t="shared" si="179"/>
        <v>1100</v>
      </c>
      <c r="E234" s="224">
        <v>0</v>
      </c>
      <c r="F234" s="224">
        <v>0</v>
      </c>
      <c r="G234" s="224">
        <v>1100</v>
      </c>
      <c r="H234" s="224">
        <v>0</v>
      </c>
      <c r="I234" s="224">
        <v>0</v>
      </c>
      <c r="J234" s="383"/>
      <c r="K234" s="383"/>
      <c r="L234" s="223">
        <v>1</v>
      </c>
    </row>
    <row r="235" spans="1:12" s="135" customFormat="1" ht="14.25" x14ac:dyDescent="0.25">
      <c r="A235" s="392"/>
      <c r="B235" s="395"/>
      <c r="C235" s="221" t="s">
        <v>15</v>
      </c>
      <c r="D235" s="222">
        <f>SUM(E235:I235)</f>
        <v>0</v>
      </c>
      <c r="E235" s="222">
        <v>0</v>
      </c>
      <c r="F235" s="222">
        <v>0</v>
      </c>
      <c r="G235" s="222">
        <v>0</v>
      </c>
      <c r="H235" s="222">
        <v>0</v>
      </c>
      <c r="I235" s="222">
        <v>0</v>
      </c>
      <c r="J235" s="383"/>
      <c r="K235" s="383"/>
      <c r="L235" s="221"/>
    </row>
    <row r="236" spans="1:12" ht="30" x14ac:dyDescent="0.25">
      <c r="A236" s="392"/>
      <c r="B236" s="395"/>
      <c r="C236" s="223" t="s">
        <v>403</v>
      </c>
      <c r="D236" s="224">
        <f t="shared" ref="D236:D237" si="180">SUM(E236:I236)</f>
        <v>0</v>
      </c>
      <c r="E236" s="224">
        <v>0</v>
      </c>
      <c r="F236" s="224">
        <v>0</v>
      </c>
      <c r="G236" s="224">
        <v>0</v>
      </c>
      <c r="H236" s="224">
        <v>0</v>
      </c>
      <c r="I236" s="224">
        <v>0</v>
      </c>
      <c r="J236" s="383"/>
      <c r="K236" s="383"/>
      <c r="L236" s="223"/>
    </row>
    <row r="237" spans="1:12" ht="56.25" customHeight="1" x14ac:dyDescent="0.25">
      <c r="A237" s="393"/>
      <c r="B237" s="396"/>
      <c r="C237" s="223" t="s">
        <v>404</v>
      </c>
      <c r="D237" s="224">
        <f t="shared" si="180"/>
        <v>0</v>
      </c>
      <c r="E237" s="224">
        <v>0</v>
      </c>
      <c r="F237" s="224">
        <v>0</v>
      </c>
      <c r="G237" s="224">
        <v>0</v>
      </c>
      <c r="H237" s="224">
        <v>0</v>
      </c>
      <c r="I237" s="224">
        <v>0</v>
      </c>
      <c r="J237" s="383"/>
      <c r="K237" s="383"/>
      <c r="L237" s="223"/>
    </row>
    <row r="238" spans="1:12" ht="15.75" customHeight="1" x14ac:dyDescent="0.25">
      <c r="A238" s="374" t="s">
        <v>63</v>
      </c>
      <c r="B238" s="374"/>
      <c r="C238" s="374"/>
      <c r="D238" s="374"/>
      <c r="E238" s="374"/>
      <c r="F238" s="374"/>
      <c r="G238" s="374"/>
      <c r="H238" s="374"/>
      <c r="I238" s="374"/>
      <c r="J238" s="374"/>
      <c r="K238" s="374"/>
      <c r="L238" s="374"/>
    </row>
    <row r="239" spans="1:12" ht="67.5" customHeight="1" x14ac:dyDescent="0.25">
      <c r="A239" s="374" t="s">
        <v>270</v>
      </c>
      <c r="B239" s="374"/>
      <c r="C239" s="88" t="s">
        <v>11</v>
      </c>
      <c r="D239" s="10">
        <v>5336.1</v>
      </c>
      <c r="E239" s="10">
        <v>0</v>
      </c>
      <c r="F239" s="10">
        <v>0</v>
      </c>
      <c r="G239" s="10">
        <v>5336.1</v>
      </c>
      <c r="H239" s="10">
        <v>0</v>
      </c>
      <c r="I239" s="10">
        <v>0</v>
      </c>
      <c r="J239" s="376" t="s">
        <v>271</v>
      </c>
      <c r="K239" s="376" t="s">
        <v>272</v>
      </c>
      <c r="L239" s="88">
        <v>370</v>
      </c>
    </row>
    <row r="240" spans="1:12" ht="28.5" x14ac:dyDescent="0.25">
      <c r="A240" s="374" t="s">
        <v>65</v>
      </c>
      <c r="B240" s="376" t="s">
        <v>273</v>
      </c>
      <c r="C240" s="92" t="s">
        <v>27</v>
      </c>
      <c r="D240" s="9">
        <f>SUM(D241:D247)</f>
        <v>109552.44</v>
      </c>
      <c r="E240" s="9">
        <f t="shared" ref="E240:I240" si="181">SUM(E241:E247)</f>
        <v>0</v>
      </c>
      <c r="F240" s="9">
        <f t="shared" si="181"/>
        <v>0</v>
      </c>
      <c r="G240" s="9">
        <f t="shared" si="181"/>
        <v>109552.44</v>
      </c>
      <c r="H240" s="9">
        <f t="shared" si="181"/>
        <v>0</v>
      </c>
      <c r="I240" s="9">
        <f t="shared" si="181"/>
        <v>0</v>
      </c>
      <c r="J240" s="376"/>
      <c r="K240" s="376"/>
      <c r="L240" s="92">
        <v>2350</v>
      </c>
    </row>
    <row r="241" spans="1:12" x14ac:dyDescent="0.25">
      <c r="A241" s="374"/>
      <c r="B241" s="376"/>
      <c r="C241" s="88" t="s">
        <v>11</v>
      </c>
      <c r="D241" s="10">
        <f t="shared" ref="D241:D244" si="182">SUM(E241:I241)</f>
        <v>0</v>
      </c>
      <c r="E241" s="10">
        <f>E249+E257+E265+E273</f>
        <v>0</v>
      </c>
      <c r="F241" s="10">
        <f t="shared" ref="F241:I241" si="183">F249+F257+F265+F273</f>
        <v>0</v>
      </c>
      <c r="G241" s="10">
        <f t="shared" si="183"/>
        <v>0</v>
      </c>
      <c r="H241" s="10">
        <f t="shared" si="183"/>
        <v>0</v>
      </c>
      <c r="I241" s="10">
        <f t="shared" si="183"/>
        <v>0</v>
      </c>
      <c r="J241" s="376"/>
      <c r="K241" s="376"/>
      <c r="L241" s="88"/>
    </row>
    <row r="242" spans="1:12" x14ac:dyDescent="0.25">
      <c r="A242" s="374"/>
      <c r="B242" s="376"/>
      <c r="C242" s="88" t="s">
        <v>12</v>
      </c>
      <c r="D242" s="10">
        <f t="shared" si="182"/>
        <v>16131.1</v>
      </c>
      <c r="E242" s="10">
        <f t="shared" ref="E242:I242" si="184">E250+E258+E266+E274</f>
        <v>0</v>
      </c>
      <c r="F242" s="10">
        <f t="shared" si="184"/>
        <v>0</v>
      </c>
      <c r="G242" s="10">
        <f t="shared" si="184"/>
        <v>16131.1</v>
      </c>
      <c r="H242" s="10">
        <f t="shared" si="184"/>
        <v>0</v>
      </c>
      <c r="I242" s="10">
        <f t="shared" si="184"/>
        <v>0</v>
      </c>
      <c r="J242" s="376"/>
      <c r="K242" s="376"/>
      <c r="L242" s="88">
        <v>380</v>
      </c>
    </row>
    <row r="243" spans="1:12" x14ac:dyDescent="0.25">
      <c r="A243" s="374"/>
      <c r="B243" s="376"/>
      <c r="C243" s="88" t="s">
        <v>13</v>
      </c>
      <c r="D243" s="10">
        <f t="shared" si="182"/>
        <v>17604.3</v>
      </c>
      <c r="E243" s="10">
        <f t="shared" ref="E243:I244" si="185">E251+E259+E267+E275</f>
        <v>0</v>
      </c>
      <c r="F243" s="10">
        <f t="shared" si="185"/>
        <v>0</v>
      </c>
      <c r="G243" s="10">
        <f t="shared" si="185"/>
        <v>17604.3</v>
      </c>
      <c r="H243" s="10">
        <f t="shared" si="185"/>
        <v>0</v>
      </c>
      <c r="I243" s="10">
        <f t="shared" si="185"/>
        <v>0</v>
      </c>
      <c r="J243" s="376"/>
      <c r="K243" s="376"/>
      <c r="L243" s="88">
        <v>380</v>
      </c>
    </row>
    <row r="244" spans="1:12" x14ac:dyDescent="0.25">
      <c r="A244" s="374"/>
      <c r="B244" s="376"/>
      <c r="C244" s="88" t="s">
        <v>14</v>
      </c>
      <c r="D244" s="10">
        <f t="shared" si="182"/>
        <v>17051.14</v>
      </c>
      <c r="E244" s="10">
        <f t="shared" ref="E244:I244" si="186">E252+E260+E268+E276</f>
        <v>0</v>
      </c>
      <c r="F244" s="10">
        <f t="shared" si="186"/>
        <v>0</v>
      </c>
      <c r="G244" s="10">
        <f t="shared" si="185"/>
        <v>17051.14</v>
      </c>
      <c r="H244" s="10">
        <f t="shared" si="186"/>
        <v>0</v>
      </c>
      <c r="I244" s="10">
        <f t="shared" si="186"/>
        <v>0</v>
      </c>
      <c r="J244" s="376"/>
      <c r="K244" s="376"/>
      <c r="L244" s="88">
        <v>390</v>
      </c>
    </row>
    <row r="245" spans="1:12" s="135" customFormat="1" ht="14.25" x14ac:dyDescent="0.25">
      <c r="A245" s="374"/>
      <c r="B245" s="376"/>
      <c r="C245" s="92" t="s">
        <v>15</v>
      </c>
      <c r="D245" s="9">
        <f>SUM(E245:I245)</f>
        <v>23349.5</v>
      </c>
      <c r="E245" s="9">
        <f t="shared" ref="E245:I245" si="187">E253+E261+E269+E277</f>
        <v>0</v>
      </c>
      <c r="F245" s="9">
        <f t="shared" si="187"/>
        <v>0</v>
      </c>
      <c r="G245" s="9">
        <f t="shared" si="187"/>
        <v>23349.5</v>
      </c>
      <c r="H245" s="9">
        <f t="shared" si="187"/>
        <v>0</v>
      </c>
      <c r="I245" s="9">
        <f t="shared" si="187"/>
        <v>0</v>
      </c>
      <c r="J245" s="376"/>
      <c r="K245" s="376"/>
      <c r="L245" s="92">
        <v>400</v>
      </c>
    </row>
    <row r="246" spans="1:12" ht="30" x14ac:dyDescent="0.25">
      <c r="A246" s="374"/>
      <c r="B246" s="376"/>
      <c r="C246" s="88" t="s">
        <v>403</v>
      </c>
      <c r="D246" s="10">
        <f t="shared" ref="D246:D247" si="188">SUM(E246:I246)</f>
        <v>17708.199999999997</v>
      </c>
      <c r="E246" s="10">
        <f t="shared" ref="E246:I246" si="189">E254+E262+E270+E278</f>
        <v>0</v>
      </c>
      <c r="F246" s="10">
        <f t="shared" si="189"/>
        <v>0</v>
      </c>
      <c r="G246" s="10">
        <f>G254+G262+G270+G278</f>
        <v>17708.199999999997</v>
      </c>
      <c r="H246" s="10">
        <f t="shared" si="189"/>
        <v>0</v>
      </c>
      <c r="I246" s="10">
        <f t="shared" si="189"/>
        <v>0</v>
      </c>
      <c r="J246" s="376"/>
      <c r="K246" s="376"/>
      <c r="L246" s="88">
        <v>400</v>
      </c>
    </row>
    <row r="247" spans="1:12" ht="30" x14ac:dyDescent="0.25">
      <c r="A247" s="374"/>
      <c r="B247" s="376"/>
      <c r="C247" s="88" t="s">
        <v>404</v>
      </c>
      <c r="D247" s="10">
        <f t="shared" si="188"/>
        <v>17708.199999999997</v>
      </c>
      <c r="E247" s="10">
        <f t="shared" ref="E247:I247" si="190">E255+E263+E271+E279</f>
        <v>0</v>
      </c>
      <c r="F247" s="10">
        <f t="shared" si="190"/>
        <v>0</v>
      </c>
      <c r="G247" s="10">
        <f t="shared" si="190"/>
        <v>17708.199999999997</v>
      </c>
      <c r="H247" s="10">
        <f t="shared" si="190"/>
        <v>0</v>
      </c>
      <c r="I247" s="10">
        <f t="shared" si="190"/>
        <v>0</v>
      </c>
      <c r="J247" s="376"/>
      <c r="K247" s="376"/>
      <c r="L247" s="88">
        <v>400</v>
      </c>
    </row>
    <row r="248" spans="1:12" ht="30" customHeight="1" x14ac:dyDescent="0.25">
      <c r="A248" s="374" t="s">
        <v>67</v>
      </c>
      <c r="B248" s="376" t="s">
        <v>68</v>
      </c>
      <c r="C248" s="92" t="s">
        <v>27</v>
      </c>
      <c r="D248" s="9">
        <f>SUM(D249:D255)</f>
        <v>27979.599999999999</v>
      </c>
      <c r="E248" s="9">
        <f t="shared" ref="E248" si="191">E249+E250+E251+E252+E253+E254+E255</f>
        <v>0</v>
      </c>
      <c r="F248" s="9">
        <f t="shared" ref="F248" si="192">F249+F250+F251+F252+F253+F254+F255</f>
        <v>0</v>
      </c>
      <c r="G248" s="9">
        <f t="shared" ref="G248" si="193">SUM(G249:G255)</f>
        <v>27979.599999999999</v>
      </c>
      <c r="H248" s="9">
        <f t="shared" ref="H248" si="194">H249+H250+H251+H252+H253+H254+H255</f>
        <v>0</v>
      </c>
      <c r="I248" s="9">
        <f t="shared" ref="I248" si="195">I249+I250+I251+I252+I253+I254+I255</f>
        <v>0</v>
      </c>
      <c r="J248" s="376" t="s">
        <v>274</v>
      </c>
      <c r="K248" s="376" t="s">
        <v>275</v>
      </c>
      <c r="L248" s="92">
        <v>3520</v>
      </c>
    </row>
    <row r="249" spans="1:12" ht="30" customHeight="1" x14ac:dyDescent="0.25">
      <c r="A249" s="374"/>
      <c r="B249" s="376"/>
      <c r="C249" s="88" t="s">
        <v>11</v>
      </c>
      <c r="D249" s="10">
        <f t="shared" ref="D249:D252" si="196">SUM(E249:I249)</f>
        <v>0</v>
      </c>
      <c r="E249" s="10">
        <v>0</v>
      </c>
      <c r="F249" s="10">
        <v>0</v>
      </c>
      <c r="G249" s="10">
        <v>0</v>
      </c>
      <c r="H249" s="10">
        <v>0</v>
      </c>
      <c r="I249" s="10">
        <v>0</v>
      </c>
      <c r="J249" s="376"/>
      <c r="K249" s="376"/>
      <c r="L249" s="88"/>
    </row>
    <row r="250" spans="1:12" ht="30" customHeight="1" x14ac:dyDescent="0.25">
      <c r="A250" s="374"/>
      <c r="B250" s="376"/>
      <c r="C250" s="88" t="s">
        <v>12</v>
      </c>
      <c r="D250" s="10">
        <f t="shared" si="196"/>
        <v>11331</v>
      </c>
      <c r="E250" s="10">
        <v>0</v>
      </c>
      <c r="F250" s="10">
        <v>0</v>
      </c>
      <c r="G250" s="10">
        <v>11331</v>
      </c>
      <c r="H250" s="10">
        <v>0</v>
      </c>
      <c r="I250" s="10">
        <v>0</v>
      </c>
      <c r="J250" s="376"/>
      <c r="K250" s="376"/>
      <c r="L250" s="88">
        <v>1100</v>
      </c>
    </row>
    <row r="251" spans="1:12" ht="30" customHeight="1" x14ac:dyDescent="0.25">
      <c r="A251" s="374"/>
      <c r="B251" s="376"/>
      <c r="C251" s="88" t="s">
        <v>13</v>
      </c>
      <c r="D251" s="10">
        <f t="shared" si="196"/>
        <v>11381</v>
      </c>
      <c r="E251" s="10">
        <v>0</v>
      </c>
      <c r="F251" s="10">
        <v>0</v>
      </c>
      <c r="G251" s="10">
        <v>11381</v>
      </c>
      <c r="H251" s="10">
        <v>0</v>
      </c>
      <c r="I251" s="10">
        <v>0</v>
      </c>
      <c r="J251" s="376"/>
      <c r="K251" s="376"/>
      <c r="L251" s="88">
        <v>1210</v>
      </c>
    </row>
    <row r="252" spans="1:12" ht="30" customHeight="1" x14ac:dyDescent="0.25">
      <c r="A252" s="374"/>
      <c r="B252" s="376"/>
      <c r="C252" s="88" t="s">
        <v>14</v>
      </c>
      <c r="D252" s="10">
        <f t="shared" si="196"/>
        <v>0</v>
      </c>
      <c r="E252" s="10">
        <v>0</v>
      </c>
      <c r="F252" s="10">
        <v>0</v>
      </c>
      <c r="G252" s="10">
        <v>0</v>
      </c>
      <c r="H252" s="10">
        <v>0</v>
      </c>
      <c r="I252" s="10">
        <v>0</v>
      </c>
      <c r="J252" s="376"/>
      <c r="K252" s="376"/>
      <c r="L252" s="88"/>
    </row>
    <row r="253" spans="1:12" s="135" customFormat="1" ht="30" customHeight="1" x14ac:dyDescent="0.25">
      <c r="A253" s="374"/>
      <c r="B253" s="376"/>
      <c r="C253" s="92" t="s">
        <v>15</v>
      </c>
      <c r="D253" s="9">
        <f>SUM(E253:I253)</f>
        <v>5267.6</v>
      </c>
      <c r="E253" s="9">
        <v>0</v>
      </c>
      <c r="F253" s="9">
        <v>0</v>
      </c>
      <c r="G253" s="9">
        <v>5267.6</v>
      </c>
      <c r="H253" s="9">
        <v>0</v>
      </c>
      <c r="I253" s="9">
        <v>0</v>
      </c>
      <c r="J253" s="376"/>
      <c r="K253" s="376"/>
      <c r="L253" s="92">
        <v>1210</v>
      </c>
    </row>
    <row r="254" spans="1:12" ht="30" x14ac:dyDescent="0.25">
      <c r="A254" s="374"/>
      <c r="B254" s="376"/>
      <c r="C254" s="88" t="s">
        <v>403</v>
      </c>
      <c r="D254" s="10">
        <f t="shared" ref="D254:D255" si="197">SUM(E254:I254)</f>
        <v>0</v>
      </c>
      <c r="E254" s="10">
        <v>0</v>
      </c>
      <c r="F254" s="10">
        <v>0</v>
      </c>
      <c r="G254" s="10">
        <v>0</v>
      </c>
      <c r="H254" s="10">
        <v>0</v>
      </c>
      <c r="I254" s="10">
        <v>0</v>
      </c>
      <c r="J254" s="376"/>
      <c r="K254" s="376"/>
      <c r="L254" s="88"/>
    </row>
    <row r="255" spans="1:12" ht="30" x14ac:dyDescent="0.25">
      <c r="A255" s="374"/>
      <c r="B255" s="376"/>
      <c r="C255" s="88" t="s">
        <v>404</v>
      </c>
      <c r="D255" s="10">
        <f t="shared" si="197"/>
        <v>0</v>
      </c>
      <c r="E255" s="10">
        <v>0</v>
      </c>
      <c r="F255" s="10">
        <v>0</v>
      </c>
      <c r="G255" s="10">
        <v>0</v>
      </c>
      <c r="H255" s="10">
        <v>0</v>
      </c>
      <c r="I255" s="10">
        <v>0</v>
      </c>
      <c r="J255" s="376"/>
      <c r="K255" s="376"/>
      <c r="L255" s="88"/>
    </row>
    <row r="256" spans="1:12" ht="28.5" x14ac:dyDescent="0.25">
      <c r="A256" s="374" t="s">
        <v>69</v>
      </c>
      <c r="B256" s="376" t="s">
        <v>70</v>
      </c>
      <c r="C256" s="92" t="s">
        <v>27</v>
      </c>
      <c r="D256" s="9">
        <f>SUM(D257:D263)</f>
        <v>8561.24</v>
      </c>
      <c r="E256" s="9">
        <f t="shared" ref="E256" si="198">E257+E258+E259+E260+E261+E262+E263</f>
        <v>0</v>
      </c>
      <c r="F256" s="9">
        <f t="shared" ref="F256" si="199">F257+F258+F259+F260+F261+F262+F263</f>
        <v>0</v>
      </c>
      <c r="G256" s="9">
        <f t="shared" ref="G256" si="200">SUM(G257:G263)</f>
        <v>8561.24</v>
      </c>
      <c r="H256" s="9">
        <f t="shared" ref="H256" si="201">H257+H258+H259+H260+H261+H262+H263</f>
        <v>0</v>
      </c>
      <c r="I256" s="9">
        <f t="shared" ref="I256" si="202">I257+I258+I259+I260+I261+I262+I263</f>
        <v>0</v>
      </c>
      <c r="J256" s="376" t="s">
        <v>271</v>
      </c>
      <c r="K256" s="376" t="s">
        <v>276</v>
      </c>
      <c r="L256" s="92">
        <v>28.2</v>
      </c>
    </row>
    <row r="257" spans="1:12" x14ac:dyDescent="0.25">
      <c r="A257" s="374"/>
      <c r="B257" s="376"/>
      <c r="C257" s="88" t="s">
        <v>11</v>
      </c>
      <c r="D257" s="10">
        <f t="shared" ref="D257:D260" si="203">SUM(E257:I257)</f>
        <v>0</v>
      </c>
      <c r="E257" s="10">
        <v>0</v>
      </c>
      <c r="F257" s="10">
        <v>0</v>
      </c>
      <c r="G257" s="10">
        <v>0</v>
      </c>
      <c r="H257" s="10">
        <v>0</v>
      </c>
      <c r="I257" s="10">
        <v>0</v>
      </c>
      <c r="J257" s="376"/>
      <c r="K257" s="376"/>
      <c r="L257" s="88"/>
    </row>
    <row r="258" spans="1:12" x14ac:dyDescent="0.25">
      <c r="A258" s="374"/>
      <c r="B258" s="376"/>
      <c r="C258" s="88" t="s">
        <v>12</v>
      </c>
      <c r="D258" s="10">
        <f t="shared" si="203"/>
        <v>1449.5</v>
      </c>
      <c r="E258" s="10">
        <v>0</v>
      </c>
      <c r="F258" s="10">
        <v>0</v>
      </c>
      <c r="G258" s="10">
        <v>1449.5</v>
      </c>
      <c r="H258" s="10">
        <v>0</v>
      </c>
      <c r="I258" s="10">
        <v>0</v>
      </c>
      <c r="J258" s="376"/>
      <c r="K258" s="376"/>
      <c r="L258" s="88">
        <v>4.4000000000000004</v>
      </c>
    </row>
    <row r="259" spans="1:12" x14ac:dyDescent="0.25">
      <c r="A259" s="374"/>
      <c r="B259" s="376"/>
      <c r="C259" s="88" t="s">
        <v>13</v>
      </c>
      <c r="D259" s="10">
        <f t="shared" si="203"/>
        <v>1516.6</v>
      </c>
      <c r="E259" s="10">
        <v>0</v>
      </c>
      <c r="F259" s="10">
        <v>0</v>
      </c>
      <c r="G259" s="10">
        <v>1516.6</v>
      </c>
      <c r="H259" s="10">
        <v>0</v>
      </c>
      <c r="I259" s="10">
        <v>0</v>
      </c>
      <c r="J259" s="376"/>
      <c r="K259" s="376"/>
      <c r="L259" s="88">
        <v>4.4000000000000004</v>
      </c>
    </row>
    <row r="260" spans="1:12" x14ac:dyDescent="0.25">
      <c r="A260" s="374"/>
      <c r="B260" s="376"/>
      <c r="C260" s="88" t="s">
        <v>14</v>
      </c>
      <c r="D260" s="10">
        <f t="shared" si="203"/>
        <v>1395.14</v>
      </c>
      <c r="E260" s="10">
        <v>0</v>
      </c>
      <c r="F260" s="10">
        <v>0</v>
      </c>
      <c r="G260" s="10">
        <v>1395.14</v>
      </c>
      <c r="H260" s="10">
        <v>0</v>
      </c>
      <c r="I260" s="10">
        <v>0</v>
      </c>
      <c r="J260" s="376"/>
      <c r="K260" s="376"/>
      <c r="L260" s="88">
        <v>4.4000000000000004</v>
      </c>
    </row>
    <row r="261" spans="1:12" s="135" customFormat="1" ht="14.25" x14ac:dyDescent="0.25">
      <c r="A261" s="374"/>
      <c r="B261" s="376"/>
      <c r="C261" s="92" t="s">
        <v>15</v>
      </c>
      <c r="D261" s="9">
        <f>SUM(E261:I261)</f>
        <v>1400</v>
      </c>
      <c r="E261" s="9">
        <v>0</v>
      </c>
      <c r="F261" s="9">
        <v>0</v>
      </c>
      <c r="G261" s="9">
        <v>1400</v>
      </c>
      <c r="H261" s="9">
        <v>0</v>
      </c>
      <c r="I261" s="9">
        <v>0</v>
      </c>
      <c r="J261" s="376"/>
      <c r="K261" s="376"/>
      <c r="L261" s="92">
        <v>5</v>
      </c>
    </row>
    <row r="262" spans="1:12" ht="30" x14ac:dyDescent="0.25">
      <c r="A262" s="374"/>
      <c r="B262" s="376"/>
      <c r="C262" s="88" t="s">
        <v>403</v>
      </c>
      <c r="D262" s="10">
        <f t="shared" ref="D262:D263" si="204">SUM(E262:I262)</f>
        <v>1400</v>
      </c>
      <c r="E262" s="10">
        <v>0</v>
      </c>
      <c r="F262" s="10">
        <v>0</v>
      </c>
      <c r="G262" s="10">
        <v>1400</v>
      </c>
      <c r="H262" s="10">
        <v>0</v>
      </c>
      <c r="I262" s="10">
        <v>0</v>
      </c>
      <c r="J262" s="376"/>
      <c r="K262" s="376"/>
      <c r="L262" s="88">
        <v>5</v>
      </c>
    </row>
    <row r="263" spans="1:12" ht="30" x14ac:dyDescent="0.25">
      <c r="A263" s="374"/>
      <c r="B263" s="376"/>
      <c r="C263" s="88" t="s">
        <v>404</v>
      </c>
      <c r="D263" s="10">
        <f t="shared" si="204"/>
        <v>1400</v>
      </c>
      <c r="E263" s="10">
        <v>0</v>
      </c>
      <c r="F263" s="10">
        <v>0</v>
      </c>
      <c r="G263" s="10">
        <v>1400</v>
      </c>
      <c r="H263" s="10">
        <v>0</v>
      </c>
      <c r="I263" s="10">
        <v>0</v>
      </c>
      <c r="J263" s="376"/>
      <c r="K263" s="376"/>
      <c r="L263" s="88">
        <v>5</v>
      </c>
    </row>
    <row r="264" spans="1:12" ht="28.5" x14ac:dyDescent="0.25">
      <c r="A264" s="374" t="s">
        <v>71</v>
      </c>
      <c r="B264" s="376" t="s">
        <v>72</v>
      </c>
      <c r="C264" s="92" t="s">
        <v>27</v>
      </c>
      <c r="D264" s="9">
        <f>SUM(D265:D271)</f>
        <v>67571.199999999997</v>
      </c>
      <c r="E264" s="9">
        <f t="shared" ref="E264" si="205">E265+E266+E267+E268+E269+E270+E271</f>
        <v>0</v>
      </c>
      <c r="F264" s="9">
        <f t="shared" ref="F264" si="206">F265+F266+F267+F268+F269+F270+F271</f>
        <v>0</v>
      </c>
      <c r="G264" s="9">
        <f t="shared" ref="G264" si="207">SUM(G265:G271)</f>
        <v>67571.199999999997</v>
      </c>
      <c r="H264" s="9">
        <f t="shared" ref="H264" si="208">H265+H266+H267+H268+H269+H270+H271</f>
        <v>0</v>
      </c>
      <c r="I264" s="9">
        <f t="shared" ref="I264" si="209">I265+I266+I267+I268+I269+I270+I271</f>
        <v>0</v>
      </c>
      <c r="J264" s="376" t="s">
        <v>271</v>
      </c>
      <c r="K264" s="376" t="s">
        <v>277</v>
      </c>
      <c r="L264" s="92">
        <v>1569</v>
      </c>
    </row>
    <row r="265" spans="1:12" x14ac:dyDescent="0.25">
      <c r="A265" s="374"/>
      <c r="B265" s="376"/>
      <c r="C265" s="88" t="s">
        <v>11</v>
      </c>
      <c r="D265" s="10">
        <f t="shared" ref="D265:D268" si="210">SUM(E265:I265)</f>
        <v>0</v>
      </c>
      <c r="E265" s="10">
        <v>0</v>
      </c>
      <c r="F265" s="10">
        <v>0</v>
      </c>
      <c r="G265" s="10">
        <v>0</v>
      </c>
      <c r="H265" s="10">
        <v>0</v>
      </c>
      <c r="I265" s="10">
        <v>0</v>
      </c>
      <c r="J265" s="376"/>
      <c r="K265" s="376"/>
      <c r="L265" s="88">
        <v>313</v>
      </c>
    </row>
    <row r="266" spans="1:12" x14ac:dyDescent="0.25">
      <c r="A266" s="374"/>
      <c r="B266" s="376"/>
      <c r="C266" s="88" t="s">
        <v>12</v>
      </c>
      <c r="D266" s="10">
        <f t="shared" si="210"/>
        <v>2966.6</v>
      </c>
      <c r="E266" s="10">
        <v>0</v>
      </c>
      <c r="F266" s="10">
        <v>0</v>
      </c>
      <c r="G266" s="10">
        <v>2966.6</v>
      </c>
      <c r="H266" s="10">
        <v>0</v>
      </c>
      <c r="I266" s="10">
        <v>0</v>
      </c>
      <c r="J266" s="376"/>
      <c r="K266" s="376"/>
      <c r="L266" s="88">
        <v>314</v>
      </c>
    </row>
    <row r="267" spans="1:12" x14ac:dyDescent="0.25">
      <c r="A267" s="374"/>
      <c r="B267" s="376"/>
      <c r="C267" s="88" t="s">
        <v>13</v>
      </c>
      <c r="D267" s="10">
        <f t="shared" si="210"/>
        <v>4322.7</v>
      </c>
      <c r="E267" s="10">
        <v>0</v>
      </c>
      <c r="F267" s="10">
        <v>0</v>
      </c>
      <c r="G267" s="10">
        <v>4322.7</v>
      </c>
      <c r="H267" s="10">
        <v>0</v>
      </c>
      <c r="I267" s="10">
        <v>0</v>
      </c>
      <c r="J267" s="376"/>
      <c r="K267" s="376"/>
      <c r="L267" s="88">
        <v>314</v>
      </c>
    </row>
    <row r="268" spans="1:12" x14ac:dyDescent="0.25">
      <c r="A268" s="374"/>
      <c r="B268" s="376"/>
      <c r="C268" s="88" t="s">
        <v>14</v>
      </c>
      <c r="D268" s="10">
        <f t="shared" si="210"/>
        <v>14487.9</v>
      </c>
      <c r="E268" s="10">
        <v>0</v>
      </c>
      <c r="F268" s="10">
        <v>0</v>
      </c>
      <c r="G268" s="10">
        <v>14487.9</v>
      </c>
      <c r="H268" s="10">
        <v>0</v>
      </c>
      <c r="I268" s="10">
        <v>0</v>
      </c>
      <c r="J268" s="376"/>
      <c r="K268" s="376"/>
      <c r="L268" s="88">
        <v>314</v>
      </c>
    </row>
    <row r="269" spans="1:12" s="135" customFormat="1" ht="14.25" x14ac:dyDescent="0.25">
      <c r="A269" s="374"/>
      <c r="B269" s="376"/>
      <c r="C269" s="92" t="s">
        <v>15</v>
      </c>
      <c r="D269" s="9">
        <f>SUM(E269:I269)</f>
        <v>15513.8</v>
      </c>
      <c r="E269" s="9">
        <v>0</v>
      </c>
      <c r="F269" s="9">
        <v>0</v>
      </c>
      <c r="G269" s="9">
        <v>15513.8</v>
      </c>
      <c r="H269" s="9">
        <v>0</v>
      </c>
      <c r="I269" s="9">
        <v>0</v>
      </c>
      <c r="J269" s="376"/>
      <c r="K269" s="376"/>
      <c r="L269" s="92">
        <v>314</v>
      </c>
    </row>
    <row r="270" spans="1:12" ht="30" x14ac:dyDescent="0.25">
      <c r="A270" s="374"/>
      <c r="B270" s="376"/>
      <c r="C270" s="88" t="s">
        <v>403</v>
      </c>
      <c r="D270" s="10">
        <f t="shared" ref="D270:D271" si="211">SUM(E270:I270)</f>
        <v>15140.1</v>
      </c>
      <c r="E270" s="10">
        <v>0</v>
      </c>
      <c r="F270" s="10">
        <v>0</v>
      </c>
      <c r="G270" s="10">
        <v>15140.1</v>
      </c>
      <c r="H270" s="10">
        <v>0</v>
      </c>
      <c r="I270" s="10">
        <v>0</v>
      </c>
      <c r="J270" s="376"/>
      <c r="K270" s="376"/>
      <c r="L270" s="88">
        <v>314</v>
      </c>
    </row>
    <row r="271" spans="1:12" ht="30" x14ac:dyDescent="0.25">
      <c r="A271" s="374"/>
      <c r="B271" s="376"/>
      <c r="C271" s="88" t="s">
        <v>404</v>
      </c>
      <c r="D271" s="10">
        <f t="shared" si="211"/>
        <v>15140.1</v>
      </c>
      <c r="E271" s="10">
        <v>0</v>
      </c>
      <c r="F271" s="10">
        <v>0</v>
      </c>
      <c r="G271" s="10">
        <v>15140.1</v>
      </c>
      <c r="H271" s="10">
        <v>0</v>
      </c>
      <c r="I271" s="10">
        <v>0</v>
      </c>
      <c r="J271" s="376"/>
      <c r="K271" s="376"/>
      <c r="L271" s="88">
        <v>314</v>
      </c>
    </row>
    <row r="272" spans="1:12" ht="28.5" x14ac:dyDescent="0.25">
      <c r="A272" s="374" t="s">
        <v>73</v>
      </c>
      <c r="B272" s="376" t="s">
        <v>74</v>
      </c>
      <c r="C272" s="92" t="s">
        <v>27</v>
      </c>
      <c r="D272" s="9">
        <f>SUM(D273:D279)</f>
        <v>5440.4</v>
      </c>
      <c r="E272" s="9">
        <f t="shared" ref="E272" si="212">E273+E274+E275+E276+E277+E278+E279</f>
        <v>0</v>
      </c>
      <c r="F272" s="9">
        <f t="shared" ref="F272" si="213">F273+F274+F275+F276+F277+F278+F279</f>
        <v>0</v>
      </c>
      <c r="G272" s="9">
        <f t="shared" ref="G272" si="214">SUM(G273:G279)</f>
        <v>5440.4</v>
      </c>
      <c r="H272" s="9">
        <f t="shared" ref="H272" si="215">H273+H274+H275+H276+H277+H278+H279</f>
        <v>0</v>
      </c>
      <c r="I272" s="9">
        <f t="shared" ref="I272" si="216">I273+I274+I275+I276+I277+I278+I279</f>
        <v>0</v>
      </c>
      <c r="J272" s="376" t="s">
        <v>271</v>
      </c>
      <c r="K272" s="376" t="s">
        <v>278</v>
      </c>
      <c r="L272" s="92">
        <v>152.6</v>
      </c>
    </row>
    <row r="273" spans="1:12" x14ac:dyDescent="0.25">
      <c r="A273" s="374"/>
      <c r="B273" s="376"/>
      <c r="C273" s="88" t="s">
        <v>11</v>
      </c>
      <c r="D273" s="10">
        <f t="shared" ref="D273:D276" si="217">SUM(E273:I273)</f>
        <v>0</v>
      </c>
      <c r="E273" s="10">
        <v>0</v>
      </c>
      <c r="F273" s="10">
        <v>0</v>
      </c>
      <c r="G273" s="10">
        <v>0</v>
      </c>
      <c r="H273" s="10">
        <v>0</v>
      </c>
      <c r="I273" s="10">
        <v>0</v>
      </c>
      <c r="J273" s="376"/>
      <c r="K273" s="376"/>
      <c r="L273" s="88"/>
    </row>
    <row r="274" spans="1:12" x14ac:dyDescent="0.25">
      <c r="A274" s="374"/>
      <c r="B274" s="376"/>
      <c r="C274" s="88" t="s">
        <v>12</v>
      </c>
      <c r="D274" s="10">
        <f t="shared" si="217"/>
        <v>384</v>
      </c>
      <c r="E274" s="10">
        <v>0</v>
      </c>
      <c r="F274" s="10">
        <v>0</v>
      </c>
      <c r="G274" s="10">
        <v>384</v>
      </c>
      <c r="H274" s="10">
        <v>0</v>
      </c>
      <c r="I274" s="10">
        <v>0</v>
      </c>
      <c r="J274" s="376"/>
      <c r="K274" s="376"/>
      <c r="L274" s="88">
        <v>25.3</v>
      </c>
    </row>
    <row r="275" spans="1:12" x14ac:dyDescent="0.25">
      <c r="A275" s="374"/>
      <c r="B275" s="376"/>
      <c r="C275" s="88" t="s">
        <v>13</v>
      </c>
      <c r="D275" s="10">
        <f t="shared" si="217"/>
        <v>384</v>
      </c>
      <c r="E275" s="10">
        <v>0</v>
      </c>
      <c r="F275" s="10">
        <v>0</v>
      </c>
      <c r="G275" s="10">
        <v>384</v>
      </c>
      <c r="H275" s="10">
        <v>0</v>
      </c>
      <c r="I275" s="10">
        <v>0</v>
      </c>
      <c r="J275" s="376"/>
      <c r="K275" s="376"/>
      <c r="L275" s="88">
        <v>25.3</v>
      </c>
    </row>
    <row r="276" spans="1:12" x14ac:dyDescent="0.25">
      <c r="A276" s="374"/>
      <c r="B276" s="376"/>
      <c r="C276" s="88" t="s">
        <v>14</v>
      </c>
      <c r="D276" s="10">
        <f t="shared" si="217"/>
        <v>1168.0999999999999</v>
      </c>
      <c r="E276" s="10">
        <v>0</v>
      </c>
      <c r="F276" s="10">
        <v>0</v>
      </c>
      <c r="G276" s="10">
        <v>1168.0999999999999</v>
      </c>
      <c r="H276" s="10">
        <v>0</v>
      </c>
      <c r="I276" s="10">
        <v>0</v>
      </c>
      <c r="J276" s="376"/>
      <c r="K276" s="376"/>
      <c r="L276" s="88">
        <v>25.5</v>
      </c>
    </row>
    <row r="277" spans="1:12" s="135" customFormat="1" ht="14.25" x14ac:dyDescent="0.25">
      <c r="A277" s="374"/>
      <c r="B277" s="376"/>
      <c r="C277" s="92" t="s">
        <v>15</v>
      </c>
      <c r="D277" s="9">
        <f>SUM(E277:I277)</f>
        <v>1168.0999999999999</v>
      </c>
      <c r="E277" s="9">
        <v>0</v>
      </c>
      <c r="F277" s="9">
        <v>0</v>
      </c>
      <c r="G277" s="9">
        <v>1168.0999999999999</v>
      </c>
      <c r="H277" s="9">
        <v>0</v>
      </c>
      <c r="I277" s="9">
        <v>0</v>
      </c>
      <c r="J277" s="376"/>
      <c r="K277" s="376"/>
      <c r="L277" s="92">
        <v>25.5</v>
      </c>
    </row>
    <row r="278" spans="1:12" ht="30" x14ac:dyDescent="0.25">
      <c r="A278" s="374"/>
      <c r="B278" s="376"/>
      <c r="C278" s="88" t="s">
        <v>403</v>
      </c>
      <c r="D278" s="10">
        <f t="shared" ref="D278:D279" si="218">SUM(E278:I278)</f>
        <v>1168.0999999999999</v>
      </c>
      <c r="E278" s="10">
        <v>0</v>
      </c>
      <c r="F278" s="10">
        <v>0</v>
      </c>
      <c r="G278" s="10">
        <v>1168.0999999999999</v>
      </c>
      <c r="H278" s="10">
        <v>0</v>
      </c>
      <c r="I278" s="10">
        <v>0</v>
      </c>
      <c r="J278" s="376"/>
      <c r="K278" s="376"/>
      <c r="L278" s="88">
        <v>25.5</v>
      </c>
    </row>
    <row r="279" spans="1:12" ht="30" x14ac:dyDescent="0.25">
      <c r="A279" s="374"/>
      <c r="B279" s="376"/>
      <c r="C279" s="88" t="s">
        <v>404</v>
      </c>
      <c r="D279" s="10">
        <f t="shared" si="218"/>
        <v>1168.0999999999999</v>
      </c>
      <c r="E279" s="10">
        <v>0</v>
      </c>
      <c r="F279" s="10">
        <v>0</v>
      </c>
      <c r="G279" s="10">
        <v>1168.0999999999999</v>
      </c>
      <c r="H279" s="10">
        <v>0</v>
      </c>
      <c r="I279" s="10">
        <v>0</v>
      </c>
      <c r="J279" s="376"/>
      <c r="K279" s="376"/>
      <c r="L279" s="88">
        <v>25.5</v>
      </c>
    </row>
    <row r="280" spans="1:12" ht="25.5" customHeight="1" x14ac:dyDescent="0.25">
      <c r="A280" s="374" t="s">
        <v>75</v>
      </c>
      <c r="B280" s="376" t="s">
        <v>76</v>
      </c>
      <c r="C280" s="92" t="s">
        <v>27</v>
      </c>
      <c r="D280" s="9">
        <f>SUM(D281:D287)</f>
        <v>0</v>
      </c>
      <c r="E280" s="9">
        <f t="shared" ref="E280" si="219">E281+E282+E283+E284+E285+E286+E287</f>
        <v>0</v>
      </c>
      <c r="F280" s="9">
        <f t="shared" ref="F280" si="220">F281+F282+F283+F284+F285+F286+F287</f>
        <v>0</v>
      </c>
      <c r="G280" s="9">
        <f t="shared" ref="G280" si="221">G281+G282+G283+G284+G285+G286+G287</f>
        <v>0</v>
      </c>
      <c r="H280" s="9">
        <f t="shared" ref="H280" si="222">H281+H282+H283+H284+H285+H286+H287</f>
        <v>0</v>
      </c>
      <c r="I280" s="9">
        <f t="shared" ref="I280" si="223">I281+I282+I283+I284+I285+I286+I287</f>
        <v>0</v>
      </c>
      <c r="J280" s="376" t="s">
        <v>969</v>
      </c>
      <c r="K280" s="376" t="s">
        <v>279</v>
      </c>
      <c r="L280" s="88" t="s">
        <v>16</v>
      </c>
    </row>
    <row r="281" spans="1:12" ht="24" customHeight="1" x14ac:dyDescent="0.25">
      <c r="A281" s="374"/>
      <c r="B281" s="376"/>
      <c r="C281" s="88" t="s">
        <v>11</v>
      </c>
      <c r="D281" s="10">
        <f t="shared" ref="D281:D284" si="224">SUM(E281:I281)</f>
        <v>0</v>
      </c>
      <c r="E281" s="10">
        <v>0</v>
      </c>
      <c r="F281" s="10">
        <v>0</v>
      </c>
      <c r="G281" s="10">
        <v>0</v>
      </c>
      <c r="H281" s="10">
        <v>0</v>
      </c>
      <c r="I281" s="10">
        <v>0</v>
      </c>
      <c r="J281" s="376"/>
      <c r="K281" s="376"/>
      <c r="L281" s="88" t="s">
        <v>16</v>
      </c>
    </row>
    <row r="282" spans="1:12" x14ac:dyDescent="0.25">
      <c r="A282" s="374"/>
      <c r="B282" s="376"/>
      <c r="C282" s="88" t="s">
        <v>12</v>
      </c>
      <c r="D282" s="10">
        <f t="shared" si="224"/>
        <v>0</v>
      </c>
      <c r="E282" s="10">
        <v>0</v>
      </c>
      <c r="F282" s="10">
        <v>0</v>
      </c>
      <c r="G282" s="10">
        <v>0</v>
      </c>
      <c r="H282" s="10">
        <v>0</v>
      </c>
      <c r="I282" s="10">
        <v>0</v>
      </c>
      <c r="J282" s="376"/>
      <c r="K282" s="376"/>
      <c r="L282" s="88" t="s">
        <v>16</v>
      </c>
    </row>
    <row r="283" spans="1:12" x14ac:dyDescent="0.25">
      <c r="A283" s="374"/>
      <c r="B283" s="376"/>
      <c r="C283" s="88" t="s">
        <v>13</v>
      </c>
      <c r="D283" s="10">
        <f t="shared" si="224"/>
        <v>0</v>
      </c>
      <c r="E283" s="10">
        <v>0</v>
      </c>
      <c r="F283" s="10">
        <v>0</v>
      </c>
      <c r="G283" s="10">
        <v>0</v>
      </c>
      <c r="H283" s="10">
        <v>0</v>
      </c>
      <c r="I283" s="10">
        <v>0</v>
      </c>
      <c r="J283" s="376"/>
      <c r="K283" s="376"/>
      <c r="L283" s="88" t="s">
        <v>16</v>
      </c>
    </row>
    <row r="284" spans="1:12" ht="13.5" customHeight="1" x14ac:dyDescent="0.25">
      <c r="A284" s="374"/>
      <c r="B284" s="376"/>
      <c r="C284" s="88" t="s">
        <v>14</v>
      </c>
      <c r="D284" s="10">
        <f t="shared" si="224"/>
        <v>0</v>
      </c>
      <c r="E284" s="10">
        <v>0</v>
      </c>
      <c r="F284" s="10">
        <v>0</v>
      </c>
      <c r="G284" s="10">
        <v>0</v>
      </c>
      <c r="H284" s="10">
        <v>0</v>
      </c>
      <c r="I284" s="10">
        <v>0</v>
      </c>
      <c r="J284" s="376"/>
      <c r="K284" s="376"/>
      <c r="L284" s="88" t="s">
        <v>16</v>
      </c>
    </row>
    <row r="285" spans="1:12" s="135" customFormat="1" ht="16.5" customHeight="1" x14ac:dyDescent="0.25">
      <c r="A285" s="374"/>
      <c r="B285" s="376"/>
      <c r="C285" s="92" t="s">
        <v>15</v>
      </c>
      <c r="D285" s="9">
        <f>SUM(E285:I285)</f>
        <v>0</v>
      </c>
      <c r="E285" s="9">
        <v>0</v>
      </c>
      <c r="F285" s="9">
        <v>0</v>
      </c>
      <c r="G285" s="9">
        <v>0</v>
      </c>
      <c r="H285" s="9">
        <v>0</v>
      </c>
      <c r="I285" s="9">
        <v>0</v>
      </c>
      <c r="J285" s="376"/>
      <c r="K285" s="376"/>
      <c r="L285" s="92" t="s">
        <v>16</v>
      </c>
    </row>
    <row r="286" spans="1:12" ht="53.25" customHeight="1" x14ac:dyDescent="0.25">
      <c r="A286" s="374"/>
      <c r="B286" s="376"/>
      <c r="C286" s="88" t="s">
        <v>403</v>
      </c>
      <c r="D286" s="10">
        <f t="shared" ref="D286:D287" si="225">SUM(E286:I286)</f>
        <v>0</v>
      </c>
      <c r="E286" s="10">
        <v>0</v>
      </c>
      <c r="F286" s="10">
        <v>0</v>
      </c>
      <c r="G286" s="10">
        <v>0</v>
      </c>
      <c r="H286" s="10">
        <v>0</v>
      </c>
      <c r="I286" s="10">
        <v>0</v>
      </c>
      <c r="J286" s="376"/>
      <c r="K286" s="376"/>
      <c r="L286" s="88"/>
    </row>
    <row r="287" spans="1:12" ht="30" x14ac:dyDescent="0.25">
      <c r="A287" s="374"/>
      <c r="B287" s="376"/>
      <c r="C287" s="88" t="s">
        <v>404</v>
      </c>
      <c r="D287" s="10">
        <f t="shared" si="225"/>
        <v>0</v>
      </c>
      <c r="E287" s="10">
        <v>0</v>
      </c>
      <c r="F287" s="10">
        <v>0</v>
      </c>
      <c r="G287" s="10">
        <v>0</v>
      </c>
      <c r="H287" s="10">
        <v>0</v>
      </c>
      <c r="I287" s="10">
        <v>0</v>
      </c>
      <c r="J287" s="376"/>
      <c r="K287" s="376"/>
      <c r="L287" s="88"/>
    </row>
    <row r="288" spans="1:12" ht="15.75" customHeight="1" x14ac:dyDescent="0.25">
      <c r="A288" s="374" t="s">
        <v>77</v>
      </c>
      <c r="B288" s="374"/>
      <c r="C288" s="374"/>
      <c r="D288" s="374"/>
      <c r="E288" s="374"/>
      <c r="F288" s="374"/>
      <c r="G288" s="374"/>
      <c r="H288" s="374"/>
      <c r="I288" s="374"/>
      <c r="J288" s="374"/>
      <c r="K288" s="374"/>
      <c r="L288" s="374"/>
    </row>
    <row r="289" spans="1:17" ht="66" customHeight="1" x14ac:dyDescent="0.25">
      <c r="A289" s="374" t="s">
        <v>9</v>
      </c>
      <c r="B289" s="374"/>
      <c r="C289" s="88" t="s">
        <v>11</v>
      </c>
      <c r="D289" s="10">
        <v>21145.1</v>
      </c>
      <c r="E289" s="10" t="s">
        <v>16</v>
      </c>
      <c r="F289" s="10" t="s">
        <v>16</v>
      </c>
      <c r="G289" s="10">
        <v>21145.1</v>
      </c>
      <c r="H289" s="10"/>
      <c r="I289" s="10"/>
      <c r="J289" s="376" t="s">
        <v>280</v>
      </c>
      <c r="K289" s="376" t="s">
        <v>281</v>
      </c>
      <c r="L289" s="134">
        <v>1000</v>
      </c>
    </row>
    <row r="290" spans="1:17" ht="28.5" x14ac:dyDescent="0.25">
      <c r="A290" s="374" t="s">
        <v>206</v>
      </c>
      <c r="B290" s="376" t="s">
        <v>79</v>
      </c>
      <c r="C290" s="92" t="s">
        <v>27</v>
      </c>
      <c r="D290" s="9">
        <f>SUM(D291:D297)</f>
        <v>157584.00000000003</v>
      </c>
      <c r="E290" s="9">
        <f t="shared" ref="E290:I290" si="226">SUM(E291:E297)</f>
        <v>0</v>
      </c>
      <c r="F290" s="9">
        <f t="shared" si="226"/>
        <v>343.9</v>
      </c>
      <c r="G290" s="9">
        <f t="shared" si="226"/>
        <v>157240.1</v>
      </c>
      <c r="H290" s="9">
        <f t="shared" si="226"/>
        <v>0</v>
      </c>
      <c r="I290" s="9">
        <f t="shared" si="226"/>
        <v>0</v>
      </c>
      <c r="J290" s="376"/>
      <c r="K290" s="376"/>
      <c r="L290" s="92">
        <v>1024</v>
      </c>
    </row>
    <row r="291" spans="1:17" x14ac:dyDescent="0.25">
      <c r="A291" s="374"/>
      <c r="B291" s="376"/>
      <c r="C291" s="88" t="s">
        <v>11</v>
      </c>
      <c r="D291" s="10">
        <f t="shared" ref="D291:D295" si="227">SUM(E291:I291)</f>
        <v>0</v>
      </c>
      <c r="E291" s="10">
        <f>E299+E307+E315+E323+E331</f>
        <v>0</v>
      </c>
      <c r="F291" s="10">
        <f t="shared" ref="F291:I291" si="228">F299+F307+F315+F323+F331</f>
        <v>0</v>
      </c>
      <c r="G291" s="10">
        <f t="shared" si="228"/>
        <v>0</v>
      </c>
      <c r="H291" s="10">
        <f t="shared" si="228"/>
        <v>0</v>
      </c>
      <c r="I291" s="10">
        <f t="shared" si="228"/>
        <v>0</v>
      </c>
      <c r="J291" s="376"/>
      <c r="K291" s="376"/>
      <c r="L291" s="88" t="s">
        <v>16</v>
      </c>
    </row>
    <row r="292" spans="1:17" x14ac:dyDescent="0.25">
      <c r="A292" s="374"/>
      <c r="B292" s="376"/>
      <c r="C292" s="88" t="s">
        <v>12</v>
      </c>
      <c r="D292" s="10">
        <f t="shared" si="227"/>
        <v>23458.5</v>
      </c>
      <c r="E292" s="10">
        <f t="shared" ref="E292:I292" si="229">E300+E308+E316+E324+E332</f>
        <v>0</v>
      </c>
      <c r="F292" s="10">
        <f t="shared" si="229"/>
        <v>0</v>
      </c>
      <c r="G292" s="10">
        <f t="shared" si="229"/>
        <v>23458.5</v>
      </c>
      <c r="H292" s="10">
        <f t="shared" si="229"/>
        <v>0</v>
      </c>
      <c r="I292" s="10">
        <f t="shared" si="229"/>
        <v>0</v>
      </c>
      <c r="J292" s="376"/>
      <c r="K292" s="376"/>
      <c r="L292" s="88">
        <v>1024</v>
      </c>
    </row>
    <row r="293" spans="1:17" x14ac:dyDescent="0.25">
      <c r="A293" s="374"/>
      <c r="B293" s="376"/>
      <c r="C293" s="88" t="s">
        <v>13</v>
      </c>
      <c r="D293" s="10">
        <f t="shared" si="227"/>
        <v>25886.1</v>
      </c>
      <c r="E293" s="10">
        <f t="shared" ref="E293:I293" si="230">E301+E309+E317+E325+E333</f>
        <v>0</v>
      </c>
      <c r="F293" s="10">
        <f t="shared" si="230"/>
        <v>0</v>
      </c>
      <c r="G293" s="10">
        <f t="shared" si="230"/>
        <v>25886.1</v>
      </c>
      <c r="H293" s="10">
        <f t="shared" si="230"/>
        <v>0</v>
      </c>
      <c r="I293" s="10">
        <f t="shared" si="230"/>
        <v>0</v>
      </c>
      <c r="J293" s="376"/>
      <c r="K293" s="376"/>
      <c r="L293" s="88">
        <v>1024</v>
      </c>
    </row>
    <row r="294" spans="1:17" x14ac:dyDescent="0.25">
      <c r="A294" s="374"/>
      <c r="B294" s="376"/>
      <c r="C294" s="88" t="s">
        <v>14</v>
      </c>
      <c r="D294" s="10">
        <f t="shared" si="227"/>
        <v>25658.799999999999</v>
      </c>
      <c r="E294" s="10">
        <f t="shared" ref="E294:I294" si="231">E302+E310+E318+E326+E334</f>
        <v>0</v>
      </c>
      <c r="F294" s="10">
        <f t="shared" si="231"/>
        <v>0</v>
      </c>
      <c r="G294" s="10">
        <f>G302+G310+G318+G326+G334+G342</f>
        <v>25658.799999999999</v>
      </c>
      <c r="H294" s="10">
        <f t="shared" si="231"/>
        <v>0</v>
      </c>
      <c r="I294" s="10">
        <f t="shared" si="231"/>
        <v>0</v>
      </c>
      <c r="J294" s="376"/>
      <c r="K294" s="376"/>
      <c r="L294" s="88">
        <v>1024</v>
      </c>
    </row>
    <row r="295" spans="1:17" s="135" customFormat="1" ht="14.25" x14ac:dyDescent="0.25">
      <c r="A295" s="374"/>
      <c r="B295" s="376"/>
      <c r="C295" s="92" t="s">
        <v>15</v>
      </c>
      <c r="D295" s="9">
        <f t="shared" si="227"/>
        <v>32580.200000000004</v>
      </c>
      <c r="E295" s="9">
        <f t="shared" ref="E295:I295" si="232">E303+E311+E319+E327+E335</f>
        <v>0</v>
      </c>
      <c r="F295" s="9">
        <f>F303+F311+F319+F327+F335+F351</f>
        <v>343.9</v>
      </c>
      <c r="G295" s="9">
        <f>G303+G311+G319+G327+G335+G351</f>
        <v>32236.300000000003</v>
      </c>
      <c r="H295" s="9">
        <f t="shared" si="232"/>
        <v>0</v>
      </c>
      <c r="I295" s="9">
        <f t="shared" si="232"/>
        <v>0</v>
      </c>
      <c r="J295" s="376"/>
      <c r="K295" s="376"/>
      <c r="L295" s="92">
        <v>1024</v>
      </c>
      <c r="Q295" s="142"/>
    </row>
    <row r="296" spans="1:17" ht="36.75" customHeight="1" x14ac:dyDescent="0.25">
      <c r="A296" s="374"/>
      <c r="B296" s="376"/>
      <c r="C296" s="88" t="s">
        <v>403</v>
      </c>
      <c r="D296" s="10">
        <f t="shared" ref="D296:D297" si="233">SUM(E296:I296)</f>
        <v>25000.2</v>
      </c>
      <c r="E296" s="10">
        <f t="shared" ref="E296:I296" si="234">E304+E312+E320+E328+E336</f>
        <v>0</v>
      </c>
      <c r="F296" s="10">
        <f t="shared" si="234"/>
        <v>0</v>
      </c>
      <c r="G296" s="10">
        <f>G304+G312+G320+G328+G336</f>
        <v>25000.2</v>
      </c>
      <c r="H296" s="10">
        <f t="shared" si="234"/>
        <v>0</v>
      </c>
      <c r="I296" s="10">
        <f t="shared" si="234"/>
        <v>0</v>
      </c>
      <c r="J296" s="376"/>
      <c r="K296" s="376"/>
      <c r="L296" s="88">
        <v>1024</v>
      </c>
      <c r="Q296" s="133"/>
    </row>
    <row r="297" spans="1:17" ht="41.25" customHeight="1" x14ac:dyDescent="0.25">
      <c r="A297" s="374"/>
      <c r="B297" s="376"/>
      <c r="C297" s="88" t="s">
        <v>404</v>
      </c>
      <c r="D297" s="10">
        <f t="shared" si="233"/>
        <v>25000.2</v>
      </c>
      <c r="E297" s="10">
        <f t="shared" ref="E297:I297" si="235">E305+E313+E321+E329+E337</f>
        <v>0</v>
      </c>
      <c r="F297" s="10">
        <f t="shared" si="235"/>
        <v>0</v>
      </c>
      <c r="G297" s="10">
        <f t="shared" si="235"/>
        <v>25000.2</v>
      </c>
      <c r="H297" s="10">
        <f t="shared" si="235"/>
        <v>0</v>
      </c>
      <c r="I297" s="10">
        <f t="shared" si="235"/>
        <v>0</v>
      </c>
      <c r="J297" s="376"/>
      <c r="K297" s="376"/>
      <c r="L297" s="88">
        <v>1024</v>
      </c>
      <c r="Q297" s="133"/>
    </row>
    <row r="298" spans="1:17" ht="30.75" customHeight="1" x14ac:dyDescent="0.25">
      <c r="A298" s="374" t="s">
        <v>80</v>
      </c>
      <c r="B298" s="380" t="s">
        <v>81</v>
      </c>
      <c r="C298" s="92" t="s">
        <v>27</v>
      </c>
      <c r="D298" s="9">
        <f>SUM(D299:D305)</f>
        <v>32392.5</v>
      </c>
      <c r="E298" s="9">
        <f t="shared" ref="E298" si="236">E299+E300+E301+E302+E303+E304+E305</f>
        <v>0</v>
      </c>
      <c r="F298" s="9">
        <f t="shared" ref="F298" si="237">F299+F300+F301+F302+F303+F304+F305</f>
        <v>0</v>
      </c>
      <c r="G298" s="9">
        <f t="shared" ref="G298" si="238">SUM(G299:G305)</f>
        <v>32392.5</v>
      </c>
      <c r="H298" s="9">
        <f t="shared" ref="H298" si="239">H299+H300+H301+H302+H303+H304+H305</f>
        <v>0</v>
      </c>
      <c r="I298" s="9">
        <f t="shared" ref="I298" si="240">I299+I300+I301+I302+I303+I304+I305</f>
        <v>0</v>
      </c>
      <c r="J298" s="380" t="s">
        <v>94</v>
      </c>
      <c r="K298" s="380" t="s">
        <v>281</v>
      </c>
      <c r="L298" s="92">
        <v>212</v>
      </c>
      <c r="Q298" s="133"/>
    </row>
    <row r="299" spans="1:17" x14ac:dyDescent="0.25">
      <c r="A299" s="374"/>
      <c r="B299" s="381"/>
      <c r="C299" s="88" t="s">
        <v>11</v>
      </c>
      <c r="D299" s="10">
        <f t="shared" ref="D299:D302" si="241">SUM(E299:I299)</f>
        <v>0</v>
      </c>
      <c r="E299" s="10">
        <v>0</v>
      </c>
      <c r="F299" s="10">
        <v>0</v>
      </c>
      <c r="G299" s="10">
        <v>0</v>
      </c>
      <c r="H299" s="10">
        <v>0</v>
      </c>
      <c r="I299" s="10">
        <v>0</v>
      </c>
      <c r="J299" s="381"/>
      <c r="K299" s="381"/>
      <c r="L299" s="88">
        <v>212</v>
      </c>
    </row>
    <row r="300" spans="1:17" x14ac:dyDescent="0.25">
      <c r="A300" s="374"/>
      <c r="B300" s="381"/>
      <c r="C300" s="88" t="s">
        <v>12</v>
      </c>
      <c r="D300" s="10">
        <f t="shared" si="241"/>
        <v>4872.7</v>
      </c>
      <c r="E300" s="10">
        <v>0</v>
      </c>
      <c r="F300" s="10">
        <v>0</v>
      </c>
      <c r="G300" s="10">
        <v>4872.7</v>
      </c>
      <c r="H300" s="10">
        <v>0</v>
      </c>
      <c r="I300" s="10">
        <v>0</v>
      </c>
      <c r="J300" s="381"/>
      <c r="K300" s="381"/>
      <c r="L300" s="88">
        <v>212</v>
      </c>
    </row>
    <row r="301" spans="1:17" x14ac:dyDescent="0.25">
      <c r="A301" s="374"/>
      <c r="B301" s="381"/>
      <c r="C301" s="88" t="s">
        <v>13</v>
      </c>
      <c r="D301" s="10">
        <f t="shared" si="241"/>
        <v>5904.5</v>
      </c>
      <c r="E301" s="10">
        <v>0</v>
      </c>
      <c r="F301" s="10">
        <v>0</v>
      </c>
      <c r="G301" s="10">
        <v>5904.5</v>
      </c>
      <c r="H301" s="10">
        <v>0</v>
      </c>
      <c r="I301" s="10">
        <v>0</v>
      </c>
      <c r="J301" s="381"/>
      <c r="K301" s="381"/>
      <c r="L301" s="88">
        <v>212</v>
      </c>
    </row>
    <row r="302" spans="1:17" x14ac:dyDescent="0.25">
      <c r="A302" s="374"/>
      <c r="B302" s="381"/>
      <c r="C302" s="88" t="s">
        <v>14</v>
      </c>
      <c r="D302" s="10">
        <f t="shared" si="241"/>
        <v>5191.8</v>
      </c>
      <c r="E302" s="10">
        <v>0</v>
      </c>
      <c r="F302" s="10">
        <v>0</v>
      </c>
      <c r="G302" s="10">
        <v>5191.8</v>
      </c>
      <c r="H302" s="10">
        <v>0</v>
      </c>
      <c r="I302" s="10">
        <v>0</v>
      </c>
      <c r="J302" s="381"/>
      <c r="K302" s="381"/>
      <c r="L302" s="88">
        <v>212</v>
      </c>
    </row>
    <row r="303" spans="1:17" s="135" customFormat="1" ht="14.25" x14ac:dyDescent="0.25">
      <c r="A303" s="374"/>
      <c r="B303" s="381"/>
      <c r="C303" s="92" t="s">
        <v>15</v>
      </c>
      <c r="D303" s="9">
        <f>SUM(E303:I303)</f>
        <v>6142.2</v>
      </c>
      <c r="E303" s="9">
        <v>0</v>
      </c>
      <c r="F303" s="9">
        <v>0</v>
      </c>
      <c r="G303" s="9">
        <v>6142.2</v>
      </c>
      <c r="H303" s="9">
        <v>0</v>
      </c>
      <c r="I303" s="9">
        <v>0</v>
      </c>
      <c r="J303" s="381"/>
      <c r="K303" s="381"/>
      <c r="L303" s="92">
        <v>212</v>
      </c>
    </row>
    <row r="304" spans="1:17" ht="36.75" customHeight="1" x14ac:dyDescent="0.25">
      <c r="A304" s="374"/>
      <c r="B304" s="381"/>
      <c r="C304" s="88" t="s">
        <v>403</v>
      </c>
      <c r="D304" s="10">
        <f t="shared" ref="D304:D305" si="242">SUM(E304:I304)</f>
        <v>5140.6499999999996</v>
      </c>
      <c r="E304" s="10">
        <v>0</v>
      </c>
      <c r="F304" s="10">
        <v>0</v>
      </c>
      <c r="G304" s="10">
        <v>5140.6499999999996</v>
      </c>
      <c r="H304" s="10">
        <v>0</v>
      </c>
      <c r="I304" s="10">
        <v>0</v>
      </c>
      <c r="J304" s="381"/>
      <c r="K304" s="381"/>
      <c r="L304" s="88">
        <v>212</v>
      </c>
    </row>
    <row r="305" spans="1:12" ht="37.5" customHeight="1" x14ac:dyDescent="0.25">
      <c r="A305" s="374"/>
      <c r="B305" s="382"/>
      <c r="C305" s="88" t="s">
        <v>404</v>
      </c>
      <c r="D305" s="10">
        <f t="shared" si="242"/>
        <v>5140.6499999999996</v>
      </c>
      <c r="E305" s="10">
        <v>0</v>
      </c>
      <c r="F305" s="10">
        <v>0</v>
      </c>
      <c r="G305" s="10">
        <v>5140.6499999999996</v>
      </c>
      <c r="H305" s="10">
        <v>0</v>
      </c>
      <c r="I305" s="10">
        <v>0</v>
      </c>
      <c r="J305" s="382"/>
      <c r="K305" s="382"/>
      <c r="L305" s="88">
        <v>212</v>
      </c>
    </row>
    <row r="306" spans="1:12" ht="32.25" customHeight="1" x14ac:dyDescent="0.25">
      <c r="A306" s="374" t="s">
        <v>82</v>
      </c>
      <c r="B306" s="376" t="s">
        <v>282</v>
      </c>
      <c r="C306" s="92" t="s">
        <v>27</v>
      </c>
      <c r="D306" s="9">
        <f>SUM(D307:D313)</f>
        <v>53751</v>
      </c>
      <c r="E306" s="9">
        <f t="shared" ref="E306" si="243">E307+E308+E309+E310+E311+E312+E313</f>
        <v>0</v>
      </c>
      <c r="F306" s="9">
        <f t="shared" ref="F306" si="244">F307+F308+F309+F310+F311+F312+F313</f>
        <v>0</v>
      </c>
      <c r="G306" s="9">
        <f t="shared" ref="G306" si="245">SUM(G307:G313)</f>
        <v>53751</v>
      </c>
      <c r="H306" s="9">
        <f t="shared" ref="H306" si="246">H307+H308+H309+H310+H311+H312+H313</f>
        <v>0</v>
      </c>
      <c r="I306" s="9">
        <f t="shared" ref="I306" si="247">I307+I308+I309+I310+I311+I312+I313</f>
        <v>0</v>
      </c>
      <c r="J306" s="376" t="s">
        <v>96</v>
      </c>
      <c r="K306" s="376" t="s">
        <v>281</v>
      </c>
      <c r="L306" s="92">
        <v>309</v>
      </c>
    </row>
    <row r="307" spans="1:12" x14ac:dyDescent="0.25">
      <c r="A307" s="374"/>
      <c r="B307" s="376"/>
      <c r="C307" s="88" t="s">
        <v>11</v>
      </c>
      <c r="D307" s="10">
        <f t="shared" ref="D307:D310" si="248">SUM(E307:I307)</f>
        <v>0</v>
      </c>
      <c r="E307" s="10">
        <v>0</v>
      </c>
      <c r="F307" s="10">
        <v>0</v>
      </c>
      <c r="G307" s="10">
        <v>0</v>
      </c>
      <c r="H307" s="10">
        <v>0</v>
      </c>
      <c r="I307" s="10">
        <v>0</v>
      </c>
      <c r="J307" s="376"/>
      <c r="K307" s="376"/>
      <c r="L307" s="88">
        <v>309</v>
      </c>
    </row>
    <row r="308" spans="1:12" x14ac:dyDescent="0.25">
      <c r="A308" s="374"/>
      <c r="B308" s="376"/>
      <c r="C308" s="88" t="s">
        <v>12</v>
      </c>
      <c r="D308" s="10">
        <f t="shared" si="248"/>
        <v>7924.3</v>
      </c>
      <c r="E308" s="10">
        <v>0</v>
      </c>
      <c r="F308" s="10">
        <v>0</v>
      </c>
      <c r="G308" s="10">
        <v>7924.3</v>
      </c>
      <c r="H308" s="10">
        <v>0</v>
      </c>
      <c r="I308" s="10">
        <v>0</v>
      </c>
      <c r="J308" s="376"/>
      <c r="K308" s="376"/>
      <c r="L308" s="88">
        <v>309</v>
      </c>
    </row>
    <row r="309" spans="1:12" x14ac:dyDescent="0.25">
      <c r="A309" s="374"/>
      <c r="B309" s="376"/>
      <c r="C309" s="88" t="s">
        <v>13</v>
      </c>
      <c r="D309" s="10">
        <f t="shared" si="248"/>
        <v>8561.5</v>
      </c>
      <c r="E309" s="10">
        <v>0</v>
      </c>
      <c r="F309" s="10">
        <v>0</v>
      </c>
      <c r="G309" s="10">
        <v>8561.5</v>
      </c>
      <c r="H309" s="10">
        <v>0</v>
      </c>
      <c r="I309" s="10">
        <v>0</v>
      </c>
      <c r="J309" s="376"/>
      <c r="K309" s="376"/>
      <c r="L309" s="88">
        <v>309</v>
      </c>
    </row>
    <row r="310" spans="1:12" x14ac:dyDescent="0.25">
      <c r="A310" s="374"/>
      <c r="B310" s="376"/>
      <c r="C310" s="88" t="s">
        <v>14</v>
      </c>
      <c r="D310" s="10">
        <f t="shared" si="248"/>
        <v>8693.2999999999993</v>
      </c>
      <c r="E310" s="10">
        <v>0</v>
      </c>
      <c r="F310" s="10">
        <v>0</v>
      </c>
      <c r="G310" s="10">
        <v>8693.2999999999993</v>
      </c>
      <c r="H310" s="10">
        <v>0</v>
      </c>
      <c r="I310" s="10">
        <v>0</v>
      </c>
      <c r="J310" s="376"/>
      <c r="K310" s="376"/>
      <c r="L310" s="88">
        <v>309</v>
      </c>
    </row>
    <row r="311" spans="1:12" s="135" customFormat="1" ht="14.25" x14ac:dyDescent="0.25">
      <c r="A311" s="374"/>
      <c r="B311" s="376"/>
      <c r="C311" s="92" t="s">
        <v>15</v>
      </c>
      <c r="D311" s="9">
        <f>SUM(E311:I311)</f>
        <v>11417</v>
      </c>
      <c r="E311" s="9">
        <v>0</v>
      </c>
      <c r="F311" s="9">
        <v>0</v>
      </c>
      <c r="G311" s="9">
        <v>11417</v>
      </c>
      <c r="H311" s="9">
        <v>0</v>
      </c>
      <c r="I311" s="9">
        <v>0</v>
      </c>
      <c r="J311" s="376"/>
      <c r="K311" s="376"/>
      <c r="L311" s="92">
        <v>309</v>
      </c>
    </row>
    <row r="312" spans="1:12" ht="33" customHeight="1" x14ac:dyDescent="0.25">
      <c r="A312" s="374"/>
      <c r="B312" s="376"/>
      <c r="C312" s="88" t="s">
        <v>403</v>
      </c>
      <c r="D312" s="10">
        <f t="shared" ref="D312:D313" si="249">SUM(E312:I312)</f>
        <v>8577.4500000000007</v>
      </c>
      <c r="E312" s="10">
        <v>0</v>
      </c>
      <c r="F312" s="10">
        <v>0</v>
      </c>
      <c r="G312" s="10">
        <v>8577.4500000000007</v>
      </c>
      <c r="H312" s="10">
        <v>0</v>
      </c>
      <c r="I312" s="10">
        <v>0</v>
      </c>
      <c r="J312" s="376"/>
      <c r="K312" s="376"/>
      <c r="L312" s="88">
        <v>309</v>
      </c>
    </row>
    <row r="313" spans="1:12" ht="36" customHeight="1" x14ac:dyDescent="0.25">
      <c r="A313" s="374"/>
      <c r="B313" s="376"/>
      <c r="C313" s="88" t="s">
        <v>404</v>
      </c>
      <c r="D313" s="10">
        <f t="shared" si="249"/>
        <v>8577.4500000000007</v>
      </c>
      <c r="E313" s="10">
        <v>0</v>
      </c>
      <c r="F313" s="10">
        <v>0</v>
      </c>
      <c r="G313" s="10">
        <v>8577.4500000000007</v>
      </c>
      <c r="H313" s="10">
        <v>0</v>
      </c>
      <c r="I313" s="10">
        <v>0</v>
      </c>
      <c r="J313" s="376"/>
      <c r="K313" s="376"/>
      <c r="L313" s="88">
        <v>309</v>
      </c>
    </row>
    <row r="314" spans="1:12" ht="30.75" customHeight="1" x14ac:dyDescent="0.25">
      <c r="A314" s="374" t="s">
        <v>84</v>
      </c>
      <c r="B314" s="376" t="s">
        <v>85</v>
      </c>
      <c r="C314" s="92" t="s">
        <v>27</v>
      </c>
      <c r="D314" s="9">
        <f>SUM(D315:D321)</f>
        <v>33926.700000000004</v>
      </c>
      <c r="E314" s="9">
        <f t="shared" ref="E314" si="250">E315+E316+E317+E318+E319+E320+E321</f>
        <v>0</v>
      </c>
      <c r="F314" s="9">
        <f t="shared" ref="F314" si="251">F315+F316+F317+F318+F319+F320+F321</f>
        <v>0</v>
      </c>
      <c r="G314" s="9">
        <f t="shared" ref="G314" si="252">SUM(G315:G321)</f>
        <v>33926.700000000004</v>
      </c>
      <c r="H314" s="9">
        <f t="shared" ref="H314" si="253">H315+H316+H317+H318+H319+H320+H321</f>
        <v>0</v>
      </c>
      <c r="I314" s="9">
        <f t="shared" ref="I314" si="254">I315+I316+I317+I318+I319+I320+I321</f>
        <v>0</v>
      </c>
      <c r="J314" s="376" t="s">
        <v>98</v>
      </c>
      <c r="K314" s="376" t="s">
        <v>281</v>
      </c>
      <c r="L314" s="92">
        <v>254</v>
      </c>
    </row>
    <row r="315" spans="1:12" x14ac:dyDescent="0.25">
      <c r="A315" s="374"/>
      <c r="B315" s="376"/>
      <c r="C315" s="88" t="s">
        <v>11</v>
      </c>
      <c r="D315" s="10">
        <f t="shared" ref="D315:D318" si="255">SUM(E315:I315)</f>
        <v>0</v>
      </c>
      <c r="E315" s="10">
        <v>0</v>
      </c>
      <c r="F315" s="10">
        <v>0</v>
      </c>
      <c r="G315" s="10">
        <v>0</v>
      </c>
      <c r="H315" s="10">
        <v>0</v>
      </c>
      <c r="I315" s="10">
        <v>0</v>
      </c>
      <c r="J315" s="376"/>
      <c r="K315" s="376"/>
      <c r="L315" s="88">
        <v>254</v>
      </c>
    </row>
    <row r="316" spans="1:12" x14ac:dyDescent="0.25">
      <c r="A316" s="374"/>
      <c r="B316" s="376"/>
      <c r="C316" s="88" t="s">
        <v>12</v>
      </c>
      <c r="D316" s="10">
        <f t="shared" si="255"/>
        <v>5186.7</v>
      </c>
      <c r="E316" s="10">
        <v>0</v>
      </c>
      <c r="F316" s="10">
        <v>0</v>
      </c>
      <c r="G316" s="10">
        <v>5186.7</v>
      </c>
      <c r="H316" s="10">
        <v>0</v>
      </c>
      <c r="I316" s="10">
        <v>0</v>
      </c>
      <c r="J316" s="376"/>
      <c r="K316" s="376"/>
      <c r="L316" s="88">
        <v>254</v>
      </c>
    </row>
    <row r="317" spans="1:12" x14ac:dyDescent="0.25">
      <c r="A317" s="374"/>
      <c r="B317" s="376"/>
      <c r="C317" s="88" t="s">
        <v>13</v>
      </c>
      <c r="D317" s="10">
        <f t="shared" si="255"/>
        <v>5540.3</v>
      </c>
      <c r="E317" s="10">
        <v>0</v>
      </c>
      <c r="F317" s="10">
        <v>0</v>
      </c>
      <c r="G317" s="10">
        <v>5540.3</v>
      </c>
      <c r="H317" s="10">
        <v>0</v>
      </c>
      <c r="I317" s="10">
        <v>0</v>
      </c>
      <c r="J317" s="376"/>
      <c r="K317" s="376"/>
      <c r="L317" s="88">
        <v>254</v>
      </c>
    </row>
    <row r="318" spans="1:12" x14ac:dyDescent="0.25">
      <c r="A318" s="374"/>
      <c r="B318" s="376"/>
      <c r="C318" s="88" t="s">
        <v>14</v>
      </c>
      <c r="D318" s="10">
        <f t="shared" si="255"/>
        <v>5580.2</v>
      </c>
      <c r="E318" s="10">
        <v>0</v>
      </c>
      <c r="F318" s="10">
        <v>0</v>
      </c>
      <c r="G318" s="10">
        <v>5580.2</v>
      </c>
      <c r="H318" s="10">
        <v>0</v>
      </c>
      <c r="I318" s="10">
        <v>0</v>
      </c>
      <c r="J318" s="376"/>
      <c r="K318" s="376"/>
      <c r="L318" s="88">
        <v>254</v>
      </c>
    </row>
    <row r="319" spans="1:12" s="135" customFormat="1" ht="14.25" x14ac:dyDescent="0.25">
      <c r="A319" s="374"/>
      <c r="B319" s="376"/>
      <c r="C319" s="92" t="s">
        <v>15</v>
      </c>
      <c r="D319" s="9">
        <f>SUM(E319:I319)</f>
        <v>6835.2</v>
      </c>
      <c r="E319" s="9">
        <v>0</v>
      </c>
      <c r="F319" s="9">
        <v>0</v>
      </c>
      <c r="G319" s="9">
        <v>6835.2</v>
      </c>
      <c r="H319" s="9">
        <v>0</v>
      </c>
      <c r="I319" s="9">
        <v>0</v>
      </c>
      <c r="J319" s="376"/>
      <c r="K319" s="376"/>
      <c r="L319" s="92">
        <v>254</v>
      </c>
    </row>
    <row r="320" spans="1:12" ht="33" customHeight="1" x14ac:dyDescent="0.25">
      <c r="A320" s="374"/>
      <c r="B320" s="376"/>
      <c r="C320" s="88" t="s">
        <v>403</v>
      </c>
      <c r="D320" s="10">
        <f t="shared" ref="D320:D321" si="256">SUM(E320:I320)</f>
        <v>5392.15</v>
      </c>
      <c r="E320" s="10">
        <v>0</v>
      </c>
      <c r="F320" s="10">
        <v>0</v>
      </c>
      <c r="G320" s="10">
        <v>5392.15</v>
      </c>
      <c r="H320" s="10">
        <v>0</v>
      </c>
      <c r="I320" s="10">
        <v>0</v>
      </c>
      <c r="J320" s="376"/>
      <c r="K320" s="376"/>
      <c r="L320" s="88">
        <v>254</v>
      </c>
    </row>
    <row r="321" spans="1:12" ht="30" customHeight="1" x14ac:dyDescent="0.25">
      <c r="A321" s="374"/>
      <c r="B321" s="376"/>
      <c r="C321" s="88" t="s">
        <v>404</v>
      </c>
      <c r="D321" s="10">
        <f t="shared" si="256"/>
        <v>5392.15</v>
      </c>
      <c r="E321" s="10">
        <v>0</v>
      </c>
      <c r="F321" s="10">
        <v>0</v>
      </c>
      <c r="G321" s="10">
        <v>5392.15</v>
      </c>
      <c r="H321" s="10">
        <v>0</v>
      </c>
      <c r="I321" s="10">
        <v>0</v>
      </c>
      <c r="J321" s="376"/>
      <c r="K321" s="376"/>
      <c r="L321" s="88">
        <v>254</v>
      </c>
    </row>
    <row r="322" spans="1:12" ht="28.5" x14ac:dyDescent="0.25">
      <c r="A322" s="374" t="s">
        <v>86</v>
      </c>
      <c r="B322" s="376" t="s">
        <v>87</v>
      </c>
      <c r="C322" s="92" t="s">
        <v>27</v>
      </c>
      <c r="D322" s="9">
        <f>SUM(D323:D329)</f>
        <v>36878.9</v>
      </c>
      <c r="E322" s="9">
        <f t="shared" ref="E322" si="257">E323+E324+E325+E326+E327+E328+E329</f>
        <v>0</v>
      </c>
      <c r="F322" s="9">
        <f t="shared" ref="F322" si="258">F323+F324+F325+F326+F327+F328+F329</f>
        <v>0</v>
      </c>
      <c r="G322" s="9">
        <f t="shared" ref="G322" si="259">SUM(G323:G329)</f>
        <v>36878.9</v>
      </c>
      <c r="H322" s="9">
        <f t="shared" ref="H322" si="260">H323+H324+H325+H326+H327+H328+H329</f>
        <v>0</v>
      </c>
      <c r="I322" s="9">
        <f t="shared" ref="I322" si="261">I323+I324+I325+I326+I327+I328+I329</f>
        <v>0</v>
      </c>
      <c r="J322" s="376" t="s">
        <v>100</v>
      </c>
      <c r="K322" s="376" t="s">
        <v>281</v>
      </c>
      <c r="L322" s="92">
        <v>249</v>
      </c>
    </row>
    <row r="323" spans="1:12" x14ac:dyDescent="0.25">
      <c r="A323" s="374"/>
      <c r="B323" s="376"/>
      <c r="C323" s="88" t="s">
        <v>11</v>
      </c>
      <c r="D323" s="10">
        <f t="shared" ref="D323:D326" si="262">SUM(E323:I323)</f>
        <v>0</v>
      </c>
      <c r="E323" s="10">
        <v>0</v>
      </c>
      <c r="F323" s="10">
        <v>0</v>
      </c>
      <c r="G323" s="10">
        <v>0</v>
      </c>
      <c r="H323" s="10">
        <v>0</v>
      </c>
      <c r="I323" s="10">
        <v>0</v>
      </c>
      <c r="J323" s="376"/>
      <c r="K323" s="376"/>
      <c r="L323" s="88">
        <v>249</v>
      </c>
    </row>
    <row r="324" spans="1:12" x14ac:dyDescent="0.25">
      <c r="A324" s="374"/>
      <c r="B324" s="376"/>
      <c r="C324" s="88" t="s">
        <v>12</v>
      </c>
      <c r="D324" s="10">
        <f t="shared" si="262"/>
        <v>5474.8</v>
      </c>
      <c r="E324" s="10">
        <v>0</v>
      </c>
      <c r="F324" s="10">
        <v>0</v>
      </c>
      <c r="G324" s="10">
        <v>5474.8</v>
      </c>
      <c r="H324" s="10">
        <v>0</v>
      </c>
      <c r="I324" s="10">
        <v>0</v>
      </c>
      <c r="J324" s="376"/>
      <c r="K324" s="376"/>
      <c r="L324" s="88">
        <v>249</v>
      </c>
    </row>
    <row r="325" spans="1:12" x14ac:dyDescent="0.25">
      <c r="A325" s="374"/>
      <c r="B325" s="376"/>
      <c r="C325" s="88" t="s">
        <v>13</v>
      </c>
      <c r="D325" s="10">
        <f t="shared" si="262"/>
        <v>5779.8</v>
      </c>
      <c r="E325" s="10">
        <v>0</v>
      </c>
      <c r="F325" s="10">
        <v>0</v>
      </c>
      <c r="G325" s="10">
        <v>5779.8</v>
      </c>
      <c r="H325" s="10">
        <v>0</v>
      </c>
      <c r="I325" s="10">
        <v>0</v>
      </c>
      <c r="J325" s="376"/>
      <c r="K325" s="376"/>
      <c r="L325" s="88">
        <v>249</v>
      </c>
    </row>
    <row r="326" spans="1:12" x14ac:dyDescent="0.25">
      <c r="A326" s="374"/>
      <c r="B326" s="376"/>
      <c r="C326" s="88" t="s">
        <v>14</v>
      </c>
      <c r="D326" s="10">
        <f t="shared" si="262"/>
        <v>6002.5</v>
      </c>
      <c r="E326" s="10">
        <v>0</v>
      </c>
      <c r="F326" s="10">
        <v>0</v>
      </c>
      <c r="G326" s="10">
        <v>6002.5</v>
      </c>
      <c r="H326" s="10">
        <v>0</v>
      </c>
      <c r="I326" s="10">
        <v>0</v>
      </c>
      <c r="J326" s="376"/>
      <c r="K326" s="376"/>
      <c r="L326" s="88">
        <v>249</v>
      </c>
    </row>
    <row r="327" spans="1:12" s="135" customFormat="1" ht="14.25" x14ac:dyDescent="0.25">
      <c r="A327" s="374"/>
      <c r="B327" s="376"/>
      <c r="C327" s="92" t="s">
        <v>15</v>
      </c>
      <c r="D327" s="9">
        <f>SUM(E327:I327)</f>
        <v>7841.9</v>
      </c>
      <c r="E327" s="9">
        <v>0</v>
      </c>
      <c r="F327" s="9">
        <v>0</v>
      </c>
      <c r="G327" s="9">
        <v>7841.9</v>
      </c>
      <c r="H327" s="9">
        <v>0</v>
      </c>
      <c r="I327" s="9">
        <v>0</v>
      </c>
      <c r="J327" s="376"/>
      <c r="K327" s="376"/>
      <c r="L327" s="92">
        <v>249</v>
      </c>
    </row>
    <row r="328" spans="1:12" ht="40.5" customHeight="1" x14ac:dyDescent="0.25">
      <c r="A328" s="374"/>
      <c r="B328" s="376"/>
      <c r="C328" s="88" t="s">
        <v>403</v>
      </c>
      <c r="D328" s="10">
        <f>SUM(E328:I328)</f>
        <v>5889.95</v>
      </c>
      <c r="E328" s="10">
        <v>0</v>
      </c>
      <c r="F328" s="10">
        <v>0</v>
      </c>
      <c r="G328" s="136">
        <v>5889.95</v>
      </c>
      <c r="H328" s="137">
        <v>0</v>
      </c>
      <c r="I328" s="137">
        <v>0</v>
      </c>
      <c r="J328" s="376"/>
      <c r="K328" s="376"/>
      <c r="L328" s="88">
        <v>249</v>
      </c>
    </row>
    <row r="329" spans="1:12" ht="36" customHeight="1" x14ac:dyDescent="0.25">
      <c r="A329" s="374"/>
      <c r="B329" s="376"/>
      <c r="C329" s="88" t="s">
        <v>404</v>
      </c>
      <c r="D329" s="10">
        <f t="shared" ref="D329" si="263">SUM(E329:I329)</f>
        <v>5889.95</v>
      </c>
      <c r="E329" s="10">
        <v>0</v>
      </c>
      <c r="F329" s="10">
        <v>0</v>
      </c>
      <c r="G329" s="136">
        <v>5889.95</v>
      </c>
      <c r="H329" s="137">
        <v>0</v>
      </c>
      <c r="I329" s="137">
        <v>0</v>
      </c>
      <c r="J329" s="376"/>
      <c r="K329" s="376"/>
      <c r="L329" s="88">
        <v>249</v>
      </c>
    </row>
    <row r="330" spans="1:12" ht="28.5" x14ac:dyDescent="0.25">
      <c r="A330" s="374" t="s">
        <v>88</v>
      </c>
      <c r="B330" s="376" t="s">
        <v>89</v>
      </c>
      <c r="C330" s="92" t="s">
        <v>27</v>
      </c>
      <c r="D330" s="9">
        <f>SUM(D331:D337)</f>
        <v>100</v>
      </c>
      <c r="E330" s="9">
        <f t="shared" ref="E330" si="264">E331+E332+E333+E334+E335+E336+E337</f>
        <v>0</v>
      </c>
      <c r="F330" s="9">
        <f t="shared" ref="F330" si="265">F331+F332+F333+F334+F335+F336+F337</f>
        <v>0</v>
      </c>
      <c r="G330" s="138">
        <f t="shared" ref="G330" si="266">SUM(G331:G337)</f>
        <v>100</v>
      </c>
      <c r="H330" s="138">
        <f t="shared" ref="H330" si="267">H331+H332+H333+H334+H335+H336+H337</f>
        <v>0</v>
      </c>
      <c r="I330" s="138">
        <f t="shared" ref="I330" si="268">I331+I332+I333+I334+I335+I336+I337</f>
        <v>0</v>
      </c>
      <c r="J330" s="376" t="s">
        <v>94</v>
      </c>
      <c r="K330" s="376" t="s">
        <v>281</v>
      </c>
      <c r="L330" s="92">
        <v>1</v>
      </c>
    </row>
    <row r="331" spans="1:12" x14ac:dyDescent="0.25">
      <c r="A331" s="374"/>
      <c r="B331" s="376"/>
      <c r="C331" s="88" t="s">
        <v>11</v>
      </c>
      <c r="D331" s="10">
        <f t="shared" ref="D331:D334" si="269">SUM(E331:I331)</f>
        <v>0</v>
      </c>
      <c r="E331" s="10">
        <v>0</v>
      </c>
      <c r="F331" s="10">
        <v>0</v>
      </c>
      <c r="G331" s="10">
        <v>0</v>
      </c>
      <c r="H331" s="10">
        <v>0</v>
      </c>
      <c r="I331" s="10">
        <v>0</v>
      </c>
      <c r="J331" s="376"/>
      <c r="K331" s="376"/>
      <c r="L331" s="88" t="s">
        <v>16</v>
      </c>
    </row>
    <row r="332" spans="1:12" ht="24" customHeight="1" x14ac:dyDescent="0.25">
      <c r="A332" s="374"/>
      <c r="B332" s="376"/>
      <c r="C332" s="88" t="s">
        <v>12</v>
      </c>
      <c r="D332" s="10">
        <f t="shared" si="269"/>
        <v>0</v>
      </c>
      <c r="E332" s="10">
        <v>0</v>
      </c>
      <c r="F332" s="10">
        <v>0</v>
      </c>
      <c r="G332" s="10">
        <v>0</v>
      </c>
      <c r="H332" s="10">
        <v>0</v>
      </c>
      <c r="I332" s="10">
        <v>0</v>
      </c>
      <c r="J332" s="376"/>
      <c r="K332" s="376"/>
      <c r="L332" s="88" t="s">
        <v>16</v>
      </c>
    </row>
    <row r="333" spans="1:12" ht="33.75" customHeight="1" x14ac:dyDescent="0.25">
      <c r="A333" s="374"/>
      <c r="B333" s="376"/>
      <c r="C333" s="88" t="s">
        <v>13</v>
      </c>
      <c r="D333" s="10">
        <f t="shared" si="269"/>
        <v>100</v>
      </c>
      <c r="E333" s="10">
        <v>0</v>
      </c>
      <c r="F333" s="10">
        <v>0</v>
      </c>
      <c r="G333" s="10">
        <v>100</v>
      </c>
      <c r="H333" s="10">
        <v>0</v>
      </c>
      <c r="I333" s="10">
        <v>0</v>
      </c>
      <c r="J333" s="376"/>
      <c r="K333" s="376"/>
      <c r="L333" s="88">
        <v>1</v>
      </c>
    </row>
    <row r="334" spans="1:12" ht="26.25" customHeight="1" x14ac:dyDescent="0.25">
      <c r="A334" s="374"/>
      <c r="B334" s="376"/>
      <c r="C334" s="88" t="s">
        <v>14</v>
      </c>
      <c r="D334" s="10">
        <f t="shared" si="269"/>
        <v>0</v>
      </c>
      <c r="E334" s="10">
        <v>0</v>
      </c>
      <c r="F334" s="10">
        <v>0</v>
      </c>
      <c r="G334" s="10">
        <v>0</v>
      </c>
      <c r="H334" s="10">
        <v>0</v>
      </c>
      <c r="I334" s="10">
        <v>0</v>
      </c>
      <c r="J334" s="376"/>
      <c r="K334" s="376"/>
      <c r="L334" s="88" t="s">
        <v>16</v>
      </c>
    </row>
    <row r="335" spans="1:12" s="135" customFormat="1" ht="24" customHeight="1" x14ac:dyDescent="0.25">
      <c r="A335" s="374"/>
      <c r="B335" s="376"/>
      <c r="C335" s="92" t="s">
        <v>15</v>
      </c>
      <c r="D335" s="9">
        <f>SUM(E335:I335)</f>
        <v>0</v>
      </c>
      <c r="E335" s="9">
        <v>0</v>
      </c>
      <c r="F335" s="9">
        <v>0</v>
      </c>
      <c r="G335" s="9">
        <v>0</v>
      </c>
      <c r="H335" s="9">
        <v>0</v>
      </c>
      <c r="I335" s="9">
        <v>0</v>
      </c>
      <c r="J335" s="376"/>
      <c r="K335" s="376"/>
      <c r="L335" s="92" t="s">
        <v>16</v>
      </c>
    </row>
    <row r="336" spans="1:12" ht="33.75" customHeight="1" x14ac:dyDescent="0.25">
      <c r="A336" s="374"/>
      <c r="B336" s="376"/>
      <c r="C336" s="88" t="s">
        <v>403</v>
      </c>
      <c r="D336" s="10">
        <f t="shared" ref="D336:D337" si="270">SUM(E336:I336)</f>
        <v>0</v>
      </c>
      <c r="E336" s="10">
        <v>0</v>
      </c>
      <c r="F336" s="10">
        <v>0</v>
      </c>
      <c r="G336" s="10">
        <v>0</v>
      </c>
      <c r="H336" s="10">
        <v>0</v>
      </c>
      <c r="I336" s="10">
        <v>0</v>
      </c>
      <c r="J336" s="376"/>
      <c r="K336" s="376"/>
      <c r="L336" s="88"/>
    </row>
    <row r="337" spans="1:12" ht="30" x14ac:dyDescent="0.25">
      <c r="A337" s="374"/>
      <c r="B337" s="376"/>
      <c r="C337" s="88" t="s">
        <v>404</v>
      </c>
      <c r="D337" s="10">
        <f t="shared" si="270"/>
        <v>0</v>
      </c>
      <c r="E337" s="10">
        <v>0</v>
      </c>
      <c r="F337" s="10">
        <v>0</v>
      </c>
      <c r="G337" s="10">
        <v>0</v>
      </c>
      <c r="H337" s="10">
        <v>0</v>
      </c>
      <c r="I337" s="10">
        <v>0</v>
      </c>
      <c r="J337" s="376"/>
      <c r="K337" s="376"/>
      <c r="L337" s="88"/>
    </row>
    <row r="338" spans="1:12" ht="30" x14ac:dyDescent="0.25">
      <c r="A338" s="307" t="s">
        <v>596</v>
      </c>
      <c r="B338" s="286" t="s">
        <v>597</v>
      </c>
      <c r="C338" s="88" t="s">
        <v>27</v>
      </c>
      <c r="D338" s="9">
        <f>SUM(D339:D345)</f>
        <v>191</v>
      </c>
      <c r="E338" s="9">
        <f>E339+E340+E341+E342+E343+E344+E345</f>
        <v>0</v>
      </c>
      <c r="F338" s="9">
        <f t="shared" ref="F338" si="271">F339+F340+F341+F342+F343+F344+F345</f>
        <v>0</v>
      </c>
      <c r="G338" s="9">
        <f t="shared" ref="G338" si="272">SUM(G339:G345)</f>
        <v>191</v>
      </c>
      <c r="H338" s="9">
        <f t="shared" ref="H338" si="273">H339+H340+H341+H342+H343+H344+H345</f>
        <v>0</v>
      </c>
      <c r="I338" s="9">
        <f t="shared" ref="I338" si="274">I339+I340+I341+I342+I343+I344+I345</f>
        <v>0</v>
      </c>
      <c r="J338" s="286" t="s">
        <v>94</v>
      </c>
      <c r="K338" s="286" t="s">
        <v>819</v>
      </c>
      <c r="L338" s="88">
        <v>1</v>
      </c>
    </row>
    <row r="339" spans="1:12" x14ac:dyDescent="0.25">
      <c r="A339" s="315"/>
      <c r="B339" s="315"/>
      <c r="C339" s="88" t="s">
        <v>11</v>
      </c>
      <c r="D339" s="10">
        <f t="shared" ref="D339:D345" si="275">SUM(E339:I339)</f>
        <v>0</v>
      </c>
      <c r="E339" s="10">
        <v>0</v>
      </c>
      <c r="F339" s="10">
        <v>0</v>
      </c>
      <c r="G339" s="10">
        <v>0</v>
      </c>
      <c r="H339" s="10">
        <v>0</v>
      </c>
      <c r="I339" s="10">
        <v>0</v>
      </c>
      <c r="J339" s="315"/>
      <c r="K339" s="287"/>
      <c r="L339" s="88"/>
    </row>
    <row r="340" spans="1:12" x14ac:dyDescent="0.25">
      <c r="A340" s="315"/>
      <c r="B340" s="315"/>
      <c r="C340" s="88" t="s">
        <v>12</v>
      </c>
      <c r="D340" s="10">
        <f t="shared" si="275"/>
        <v>0</v>
      </c>
      <c r="E340" s="10">
        <v>0</v>
      </c>
      <c r="F340" s="10">
        <v>0</v>
      </c>
      <c r="G340" s="10">
        <v>0</v>
      </c>
      <c r="H340" s="10">
        <v>0</v>
      </c>
      <c r="I340" s="10">
        <v>0</v>
      </c>
      <c r="J340" s="315"/>
      <c r="K340" s="287"/>
      <c r="L340" s="88"/>
    </row>
    <row r="341" spans="1:12" x14ac:dyDescent="0.25">
      <c r="A341" s="315"/>
      <c r="B341" s="315"/>
      <c r="C341" s="88" t="s">
        <v>13</v>
      </c>
      <c r="D341" s="10">
        <f t="shared" si="275"/>
        <v>0</v>
      </c>
      <c r="E341" s="10">
        <v>0</v>
      </c>
      <c r="F341" s="10">
        <v>0</v>
      </c>
      <c r="G341" s="10">
        <v>0</v>
      </c>
      <c r="H341" s="10">
        <v>0</v>
      </c>
      <c r="I341" s="10">
        <v>0</v>
      </c>
      <c r="J341" s="315"/>
      <c r="K341" s="287"/>
      <c r="L341" s="88"/>
    </row>
    <row r="342" spans="1:12" x14ac:dyDescent="0.25">
      <c r="A342" s="315"/>
      <c r="B342" s="315"/>
      <c r="C342" s="88" t="s">
        <v>14</v>
      </c>
      <c r="D342" s="10">
        <f>SUM(E342:I342)</f>
        <v>191</v>
      </c>
      <c r="E342" s="10">
        <v>0</v>
      </c>
      <c r="F342" s="10">
        <v>0</v>
      </c>
      <c r="G342" s="10">
        <v>191</v>
      </c>
      <c r="H342" s="10">
        <v>0</v>
      </c>
      <c r="I342" s="10">
        <v>0</v>
      </c>
      <c r="J342" s="315"/>
      <c r="K342" s="287"/>
      <c r="L342" s="88">
        <v>1</v>
      </c>
    </row>
    <row r="343" spans="1:12" s="135" customFormat="1" ht="14.25" x14ac:dyDescent="0.25">
      <c r="A343" s="315"/>
      <c r="B343" s="315"/>
      <c r="C343" s="92" t="s">
        <v>15</v>
      </c>
      <c r="D343" s="9">
        <f t="shared" si="275"/>
        <v>0</v>
      </c>
      <c r="E343" s="9">
        <v>0</v>
      </c>
      <c r="F343" s="9">
        <v>0</v>
      </c>
      <c r="G343" s="9">
        <v>0</v>
      </c>
      <c r="H343" s="9">
        <v>0</v>
      </c>
      <c r="I343" s="9">
        <v>0</v>
      </c>
      <c r="J343" s="315"/>
      <c r="K343" s="287"/>
      <c r="L343" s="92"/>
    </row>
    <row r="344" spans="1:12" ht="30" x14ac:dyDescent="0.25">
      <c r="A344" s="315"/>
      <c r="B344" s="315"/>
      <c r="C344" s="88" t="s">
        <v>403</v>
      </c>
      <c r="D344" s="10">
        <f t="shared" si="275"/>
        <v>0</v>
      </c>
      <c r="E344" s="10">
        <v>0</v>
      </c>
      <c r="F344" s="10">
        <v>0</v>
      </c>
      <c r="G344" s="10">
        <v>0</v>
      </c>
      <c r="H344" s="10">
        <v>0</v>
      </c>
      <c r="I344" s="10">
        <v>0</v>
      </c>
      <c r="J344" s="315"/>
      <c r="K344" s="287"/>
      <c r="L344" s="88"/>
    </row>
    <row r="345" spans="1:12" ht="30" x14ac:dyDescent="0.25">
      <c r="A345" s="316"/>
      <c r="B345" s="316"/>
      <c r="C345" s="88" t="s">
        <v>404</v>
      </c>
      <c r="D345" s="10">
        <f t="shared" si="275"/>
        <v>0</v>
      </c>
      <c r="E345" s="10">
        <v>0</v>
      </c>
      <c r="F345" s="10">
        <v>0</v>
      </c>
      <c r="G345" s="10">
        <v>0</v>
      </c>
      <c r="H345" s="10">
        <v>0</v>
      </c>
      <c r="I345" s="10">
        <v>0</v>
      </c>
      <c r="J345" s="316"/>
      <c r="K345" s="288"/>
      <c r="L345" s="88"/>
    </row>
    <row r="346" spans="1:12" ht="30" x14ac:dyDescent="0.25">
      <c r="A346" s="307" t="s">
        <v>1002</v>
      </c>
      <c r="B346" s="286" t="s">
        <v>1004</v>
      </c>
      <c r="C346" s="88" t="s">
        <v>27</v>
      </c>
      <c r="D346" s="9">
        <f>SUM(D347:D353)</f>
        <v>343.9</v>
      </c>
      <c r="E346" s="9">
        <f>E347+E348+E349+E350+E351+E352+E353</f>
        <v>0</v>
      </c>
      <c r="F346" s="9">
        <f t="shared" ref="F346" si="276">F347+F348+F349+F350+F351+F352+F353</f>
        <v>343.9</v>
      </c>
      <c r="G346" s="9">
        <f t="shared" ref="G346" si="277">SUM(G347:G353)</f>
        <v>0</v>
      </c>
      <c r="H346" s="9">
        <f t="shared" ref="H346:I346" si="278">H347+H348+H349+H350+H351+H352+H353</f>
        <v>0</v>
      </c>
      <c r="I346" s="9">
        <f t="shared" si="278"/>
        <v>0</v>
      </c>
      <c r="J346" s="286" t="s">
        <v>1003</v>
      </c>
      <c r="K346" s="286" t="s">
        <v>819</v>
      </c>
      <c r="L346" s="88">
        <v>4</v>
      </c>
    </row>
    <row r="347" spans="1:12" x14ac:dyDescent="0.25">
      <c r="A347" s="315"/>
      <c r="B347" s="315"/>
      <c r="C347" s="88" t="s">
        <v>11</v>
      </c>
      <c r="D347" s="10">
        <f t="shared" ref="D347:D349" si="279">SUM(E347:I347)</f>
        <v>0</v>
      </c>
      <c r="E347" s="10">
        <v>0</v>
      </c>
      <c r="F347" s="10">
        <v>0</v>
      </c>
      <c r="G347" s="10">
        <v>0</v>
      </c>
      <c r="H347" s="10">
        <v>0</v>
      </c>
      <c r="I347" s="10">
        <v>0</v>
      </c>
      <c r="J347" s="315"/>
      <c r="K347" s="287"/>
      <c r="L347" s="88"/>
    </row>
    <row r="348" spans="1:12" x14ac:dyDescent="0.25">
      <c r="A348" s="315"/>
      <c r="B348" s="315"/>
      <c r="C348" s="88" t="s">
        <v>12</v>
      </c>
      <c r="D348" s="10">
        <f t="shared" si="279"/>
        <v>0</v>
      </c>
      <c r="E348" s="10">
        <v>0</v>
      </c>
      <c r="F348" s="10">
        <v>0</v>
      </c>
      <c r="G348" s="10">
        <v>0</v>
      </c>
      <c r="H348" s="10">
        <v>0</v>
      </c>
      <c r="I348" s="10">
        <v>0</v>
      </c>
      <c r="J348" s="315"/>
      <c r="K348" s="287"/>
      <c r="L348" s="88"/>
    </row>
    <row r="349" spans="1:12" x14ac:dyDescent="0.25">
      <c r="A349" s="315"/>
      <c r="B349" s="315"/>
      <c r="C349" s="88" t="s">
        <v>13</v>
      </c>
      <c r="D349" s="10">
        <f t="shared" si="279"/>
        <v>0</v>
      </c>
      <c r="E349" s="10">
        <v>0</v>
      </c>
      <c r="F349" s="10">
        <v>0</v>
      </c>
      <c r="G349" s="10">
        <v>0</v>
      </c>
      <c r="H349" s="10">
        <v>0</v>
      </c>
      <c r="I349" s="10">
        <v>0</v>
      </c>
      <c r="J349" s="315"/>
      <c r="K349" s="287"/>
      <c r="L349" s="88"/>
    </row>
    <row r="350" spans="1:12" x14ac:dyDescent="0.25">
      <c r="A350" s="315"/>
      <c r="B350" s="315"/>
      <c r="C350" s="88" t="s">
        <v>14</v>
      </c>
      <c r="D350" s="10">
        <f>SUM(E350:I350)</f>
        <v>0</v>
      </c>
      <c r="E350" s="10">
        <v>0</v>
      </c>
      <c r="F350" s="10">
        <v>0</v>
      </c>
      <c r="G350" s="10">
        <v>0</v>
      </c>
      <c r="H350" s="10">
        <v>0</v>
      </c>
      <c r="I350" s="10">
        <v>0</v>
      </c>
      <c r="J350" s="315"/>
      <c r="K350" s="287"/>
      <c r="L350" s="88"/>
    </row>
    <row r="351" spans="1:12" s="135" customFormat="1" ht="14.25" x14ac:dyDescent="0.25">
      <c r="A351" s="315"/>
      <c r="B351" s="315"/>
      <c r="C351" s="92" t="s">
        <v>15</v>
      </c>
      <c r="D351" s="9">
        <f t="shared" ref="D351:D353" si="280">SUM(E351:I351)</f>
        <v>343.9</v>
      </c>
      <c r="E351" s="9">
        <v>0</v>
      </c>
      <c r="F351" s="9">
        <v>343.9</v>
      </c>
      <c r="G351" s="9">
        <v>0</v>
      </c>
      <c r="H351" s="9">
        <v>0</v>
      </c>
      <c r="I351" s="9">
        <v>0</v>
      </c>
      <c r="J351" s="315"/>
      <c r="K351" s="287"/>
      <c r="L351" s="92">
        <v>4</v>
      </c>
    </row>
    <row r="352" spans="1:12" ht="30" x14ac:dyDescent="0.25">
      <c r="A352" s="315"/>
      <c r="B352" s="315"/>
      <c r="C352" s="88" t="s">
        <v>403</v>
      </c>
      <c r="D352" s="10">
        <f t="shared" si="280"/>
        <v>0</v>
      </c>
      <c r="E352" s="10">
        <v>0</v>
      </c>
      <c r="F352" s="10">
        <v>0</v>
      </c>
      <c r="G352" s="10">
        <v>0</v>
      </c>
      <c r="H352" s="10">
        <v>0</v>
      </c>
      <c r="I352" s="10">
        <v>0</v>
      </c>
      <c r="J352" s="315"/>
      <c r="K352" s="287"/>
      <c r="L352" s="88"/>
    </row>
    <row r="353" spans="1:12" ht="63.75" customHeight="1" x14ac:dyDescent="0.25">
      <c r="A353" s="316"/>
      <c r="B353" s="316"/>
      <c r="C353" s="88" t="s">
        <v>404</v>
      </c>
      <c r="D353" s="10">
        <f t="shared" si="280"/>
        <v>0</v>
      </c>
      <c r="E353" s="10">
        <v>0</v>
      </c>
      <c r="F353" s="10">
        <v>0</v>
      </c>
      <c r="G353" s="10">
        <v>0</v>
      </c>
      <c r="H353" s="10">
        <v>0</v>
      </c>
      <c r="I353" s="10">
        <v>0</v>
      </c>
      <c r="J353" s="316"/>
      <c r="K353" s="288"/>
      <c r="L353" s="88"/>
    </row>
    <row r="354" spans="1:12" ht="15.75" customHeight="1" x14ac:dyDescent="0.25">
      <c r="A354" s="374" t="s">
        <v>90</v>
      </c>
      <c r="B354" s="374"/>
      <c r="C354" s="374"/>
      <c r="D354" s="374"/>
      <c r="E354" s="374"/>
      <c r="F354" s="374"/>
      <c r="G354" s="374"/>
      <c r="H354" s="374"/>
      <c r="I354" s="374"/>
      <c r="J354" s="374"/>
      <c r="K354" s="374"/>
      <c r="L354" s="374"/>
    </row>
    <row r="355" spans="1:12" ht="45.75" customHeight="1" x14ac:dyDescent="0.25">
      <c r="A355" s="374" t="s">
        <v>10</v>
      </c>
      <c r="B355" s="374"/>
      <c r="C355" s="88" t="s">
        <v>11</v>
      </c>
      <c r="D355" s="10">
        <v>2620</v>
      </c>
      <c r="E355" s="10" t="s">
        <v>16</v>
      </c>
      <c r="F355" s="10" t="s">
        <v>16</v>
      </c>
      <c r="G355" s="10">
        <v>2620</v>
      </c>
      <c r="H355" s="10"/>
      <c r="I355" s="10"/>
      <c r="J355" s="376" t="s">
        <v>283</v>
      </c>
      <c r="K355" s="376" t="s">
        <v>284</v>
      </c>
      <c r="L355" s="88">
        <v>4</v>
      </c>
    </row>
    <row r="356" spans="1:12" ht="28.5" x14ac:dyDescent="0.25">
      <c r="A356" s="374" t="s">
        <v>91</v>
      </c>
      <c r="B356" s="376" t="s">
        <v>285</v>
      </c>
      <c r="C356" s="92" t="s">
        <v>27</v>
      </c>
      <c r="D356" s="9">
        <f>SUM(D357:D363)</f>
        <v>13707.5</v>
      </c>
      <c r="E356" s="9">
        <f t="shared" ref="E356:I356" si="281">SUM(E357:E363)</f>
        <v>0</v>
      </c>
      <c r="F356" s="9">
        <f t="shared" si="281"/>
        <v>0</v>
      </c>
      <c r="G356" s="9">
        <f t="shared" si="281"/>
        <v>13707.5</v>
      </c>
      <c r="H356" s="9">
        <f t="shared" si="281"/>
        <v>0</v>
      </c>
      <c r="I356" s="9">
        <f t="shared" si="281"/>
        <v>0</v>
      </c>
      <c r="J356" s="376"/>
      <c r="K356" s="376"/>
      <c r="L356" s="92">
        <v>4</v>
      </c>
    </row>
    <row r="357" spans="1:12" x14ac:dyDescent="0.25">
      <c r="A357" s="374"/>
      <c r="B357" s="376"/>
      <c r="C357" s="88" t="s">
        <v>11</v>
      </c>
      <c r="D357" s="10">
        <f t="shared" ref="D357:D360" si="282">SUM(E357:I357)</f>
        <v>0</v>
      </c>
      <c r="E357" s="10">
        <f>E365+E373+E381+E389</f>
        <v>0</v>
      </c>
      <c r="F357" s="10">
        <f t="shared" ref="F357:H357" si="283">F365+F373+F381+F389</f>
        <v>0</v>
      </c>
      <c r="G357" s="10">
        <f t="shared" si="283"/>
        <v>0</v>
      </c>
      <c r="H357" s="10">
        <f t="shared" si="283"/>
        <v>0</v>
      </c>
      <c r="I357" s="10">
        <f>I365+I373+I381+I389</f>
        <v>0</v>
      </c>
      <c r="J357" s="376"/>
      <c r="K357" s="376"/>
      <c r="L357" s="88" t="s">
        <v>16</v>
      </c>
    </row>
    <row r="358" spans="1:12" x14ac:dyDescent="0.25">
      <c r="A358" s="374"/>
      <c r="B358" s="376"/>
      <c r="C358" s="88" t="s">
        <v>12</v>
      </c>
      <c r="D358" s="10">
        <f t="shared" si="282"/>
        <v>2273.4</v>
      </c>
      <c r="E358" s="10">
        <f t="shared" ref="E358:I358" si="284">E366+E374+E382+E390</f>
        <v>0</v>
      </c>
      <c r="F358" s="10">
        <f t="shared" si="284"/>
        <v>0</v>
      </c>
      <c r="G358" s="10">
        <f t="shared" si="284"/>
        <v>2273.4</v>
      </c>
      <c r="H358" s="10">
        <f t="shared" si="284"/>
        <v>0</v>
      </c>
      <c r="I358" s="10">
        <f t="shared" si="284"/>
        <v>0</v>
      </c>
      <c r="J358" s="376"/>
      <c r="K358" s="376"/>
      <c r="L358" s="88">
        <v>4</v>
      </c>
    </row>
    <row r="359" spans="1:12" x14ac:dyDescent="0.25">
      <c r="A359" s="374"/>
      <c r="B359" s="376"/>
      <c r="C359" s="88" t="s">
        <v>13</v>
      </c>
      <c r="D359" s="10">
        <f t="shared" si="282"/>
        <v>2273.4</v>
      </c>
      <c r="E359" s="10">
        <f t="shared" ref="E359:I359" si="285">E367+E375+E383+E391</f>
        <v>0</v>
      </c>
      <c r="F359" s="10">
        <f t="shared" si="285"/>
        <v>0</v>
      </c>
      <c r="G359" s="10">
        <f t="shared" si="285"/>
        <v>2273.4</v>
      </c>
      <c r="H359" s="10">
        <f t="shared" si="285"/>
        <v>0</v>
      </c>
      <c r="I359" s="10">
        <f t="shared" si="285"/>
        <v>0</v>
      </c>
      <c r="J359" s="376"/>
      <c r="K359" s="376"/>
      <c r="L359" s="88">
        <v>4</v>
      </c>
    </row>
    <row r="360" spans="1:12" x14ac:dyDescent="0.25">
      <c r="A360" s="374"/>
      <c r="B360" s="376"/>
      <c r="C360" s="88" t="s">
        <v>14</v>
      </c>
      <c r="D360" s="10">
        <f t="shared" si="282"/>
        <v>2273.4</v>
      </c>
      <c r="E360" s="10">
        <f t="shared" ref="E360:I360" si="286">E368+E376+E384+E392</f>
        <v>0</v>
      </c>
      <c r="F360" s="10">
        <f t="shared" si="286"/>
        <v>0</v>
      </c>
      <c r="G360" s="10">
        <f t="shared" si="286"/>
        <v>2273.4</v>
      </c>
      <c r="H360" s="10">
        <f t="shared" si="286"/>
        <v>0</v>
      </c>
      <c r="I360" s="10">
        <f t="shared" si="286"/>
        <v>0</v>
      </c>
      <c r="J360" s="376"/>
      <c r="K360" s="376"/>
      <c r="L360" s="88">
        <v>4</v>
      </c>
    </row>
    <row r="361" spans="1:12" s="135" customFormat="1" ht="14.25" x14ac:dyDescent="0.25">
      <c r="A361" s="374"/>
      <c r="B361" s="376"/>
      <c r="C361" s="92" t="s">
        <v>15</v>
      </c>
      <c r="D361" s="9">
        <f>SUM(E361:I361)</f>
        <v>2340.5</v>
      </c>
      <c r="E361" s="9">
        <f t="shared" ref="E361:I361" si="287">E369+E377+E385+E393</f>
        <v>0</v>
      </c>
      <c r="F361" s="9">
        <f t="shared" si="287"/>
        <v>0</v>
      </c>
      <c r="G361" s="9">
        <f>G369+G377+G385+G393</f>
        <v>2340.5</v>
      </c>
      <c r="H361" s="9">
        <f t="shared" si="287"/>
        <v>0</v>
      </c>
      <c r="I361" s="9">
        <f t="shared" si="287"/>
        <v>0</v>
      </c>
      <c r="J361" s="376"/>
      <c r="K361" s="376"/>
      <c r="L361" s="92">
        <v>4</v>
      </c>
    </row>
    <row r="362" spans="1:12" ht="30" x14ac:dyDescent="0.25">
      <c r="A362" s="374"/>
      <c r="B362" s="376"/>
      <c r="C362" s="88" t="s">
        <v>403</v>
      </c>
      <c r="D362" s="10">
        <f t="shared" ref="D362:D363" si="288">SUM(E362:I362)</f>
        <v>2273.4</v>
      </c>
      <c r="E362" s="10">
        <f t="shared" ref="E362:I362" si="289">E370+E378+E386+E394</f>
        <v>0</v>
      </c>
      <c r="F362" s="10">
        <f t="shared" si="289"/>
        <v>0</v>
      </c>
      <c r="G362" s="10">
        <f t="shared" si="289"/>
        <v>2273.4</v>
      </c>
      <c r="H362" s="10">
        <f t="shared" si="289"/>
        <v>0</v>
      </c>
      <c r="I362" s="10">
        <f t="shared" si="289"/>
        <v>0</v>
      </c>
      <c r="J362" s="376"/>
      <c r="K362" s="376"/>
      <c r="L362" s="88">
        <v>4</v>
      </c>
    </row>
    <row r="363" spans="1:12" ht="30" x14ac:dyDescent="0.25">
      <c r="A363" s="374"/>
      <c r="B363" s="376"/>
      <c r="C363" s="88" t="s">
        <v>404</v>
      </c>
      <c r="D363" s="10">
        <f t="shared" si="288"/>
        <v>2273.4</v>
      </c>
      <c r="E363" s="10">
        <f t="shared" ref="E363:I363" si="290">E371+E379+E387+E395</f>
        <v>0</v>
      </c>
      <c r="F363" s="10">
        <f t="shared" si="290"/>
        <v>0</v>
      </c>
      <c r="G363" s="10">
        <f t="shared" si="290"/>
        <v>2273.4</v>
      </c>
      <c r="H363" s="10">
        <f t="shared" si="290"/>
        <v>0</v>
      </c>
      <c r="I363" s="10">
        <f t="shared" si="290"/>
        <v>0</v>
      </c>
      <c r="J363" s="376"/>
      <c r="K363" s="376"/>
      <c r="L363" s="88">
        <v>4</v>
      </c>
    </row>
    <row r="364" spans="1:12" ht="28.5" x14ac:dyDescent="0.25">
      <c r="A364" s="374" t="s">
        <v>93</v>
      </c>
      <c r="B364" s="376" t="s">
        <v>94</v>
      </c>
      <c r="C364" s="92" t="s">
        <v>27</v>
      </c>
      <c r="D364" s="9">
        <f>SUM(D365:D371)</f>
        <v>5368.4999999999991</v>
      </c>
      <c r="E364" s="9">
        <f t="shared" ref="E364:F364" si="291">E365+E366+E367+E368+E369+E370+E371</f>
        <v>0</v>
      </c>
      <c r="F364" s="9">
        <f t="shared" si="291"/>
        <v>0</v>
      </c>
      <c r="G364" s="9">
        <f t="shared" ref="G364" si="292">SUM(G365:G371)</f>
        <v>5368.4999999999991</v>
      </c>
      <c r="H364" s="9">
        <f t="shared" ref="H364:I364" si="293">H365+H366+H367+H368+H369+H370+H371</f>
        <v>0</v>
      </c>
      <c r="I364" s="9">
        <f t="shared" si="293"/>
        <v>0</v>
      </c>
      <c r="J364" s="376" t="s">
        <v>94</v>
      </c>
      <c r="K364" s="376" t="s">
        <v>284</v>
      </c>
      <c r="L364" s="92">
        <v>1</v>
      </c>
    </row>
    <row r="365" spans="1:12" x14ac:dyDescent="0.25">
      <c r="A365" s="374"/>
      <c r="B365" s="376"/>
      <c r="C365" s="88" t="s">
        <v>11</v>
      </c>
      <c r="D365" s="10">
        <f t="shared" ref="D365:D368" si="294">SUM(E365:I365)</f>
        <v>0</v>
      </c>
      <c r="E365" s="10">
        <v>0</v>
      </c>
      <c r="F365" s="10">
        <v>0</v>
      </c>
      <c r="G365" s="10">
        <v>0</v>
      </c>
      <c r="H365" s="10">
        <v>0</v>
      </c>
      <c r="I365" s="10">
        <v>0</v>
      </c>
      <c r="J365" s="376"/>
      <c r="K365" s="376"/>
      <c r="L365" s="88">
        <v>1</v>
      </c>
    </row>
    <row r="366" spans="1:12" x14ac:dyDescent="0.25">
      <c r="A366" s="374"/>
      <c r="B366" s="376"/>
      <c r="C366" s="88" t="s">
        <v>12</v>
      </c>
      <c r="D366" s="10">
        <f t="shared" si="294"/>
        <v>773.7</v>
      </c>
      <c r="E366" s="10">
        <v>0</v>
      </c>
      <c r="F366" s="10">
        <v>0</v>
      </c>
      <c r="G366" s="10">
        <v>773.7</v>
      </c>
      <c r="H366" s="10">
        <v>0</v>
      </c>
      <c r="I366" s="10">
        <v>0</v>
      </c>
      <c r="J366" s="376"/>
      <c r="K366" s="376"/>
      <c r="L366" s="88">
        <v>1</v>
      </c>
    </row>
    <row r="367" spans="1:12" x14ac:dyDescent="0.25">
      <c r="A367" s="374"/>
      <c r="B367" s="376"/>
      <c r="C367" s="88" t="s">
        <v>13</v>
      </c>
      <c r="D367" s="10">
        <f t="shared" si="294"/>
        <v>1500</v>
      </c>
      <c r="E367" s="10">
        <v>0</v>
      </c>
      <c r="F367" s="10">
        <v>0</v>
      </c>
      <c r="G367" s="10">
        <v>1500</v>
      </c>
      <c r="H367" s="10">
        <v>0</v>
      </c>
      <c r="I367" s="10">
        <v>0</v>
      </c>
      <c r="J367" s="376"/>
      <c r="K367" s="376"/>
      <c r="L367" s="88">
        <v>1</v>
      </c>
    </row>
    <row r="368" spans="1:12" x14ac:dyDescent="0.25">
      <c r="A368" s="374"/>
      <c r="B368" s="376"/>
      <c r="C368" s="88" t="s">
        <v>14</v>
      </c>
      <c r="D368" s="10">
        <f t="shared" si="294"/>
        <v>773.7</v>
      </c>
      <c r="E368" s="10">
        <v>0</v>
      </c>
      <c r="F368" s="10">
        <v>0</v>
      </c>
      <c r="G368" s="10">
        <v>773.7</v>
      </c>
      <c r="H368" s="10">
        <v>0</v>
      </c>
      <c r="I368" s="10">
        <v>0</v>
      </c>
      <c r="J368" s="376"/>
      <c r="K368" s="376"/>
      <c r="L368" s="88">
        <v>1</v>
      </c>
    </row>
    <row r="369" spans="1:12" s="135" customFormat="1" ht="14.25" x14ac:dyDescent="0.25">
      <c r="A369" s="374"/>
      <c r="B369" s="376"/>
      <c r="C369" s="92" t="s">
        <v>15</v>
      </c>
      <c r="D369" s="9">
        <f>SUM(E369:I369)</f>
        <v>773.7</v>
      </c>
      <c r="E369" s="9">
        <v>0</v>
      </c>
      <c r="F369" s="9">
        <v>0</v>
      </c>
      <c r="G369" s="9">
        <v>773.7</v>
      </c>
      <c r="H369" s="9">
        <v>0</v>
      </c>
      <c r="I369" s="9">
        <v>0</v>
      </c>
      <c r="J369" s="376"/>
      <c r="K369" s="376"/>
      <c r="L369" s="92">
        <v>1</v>
      </c>
    </row>
    <row r="370" spans="1:12" ht="34.5" customHeight="1" x14ac:dyDescent="0.25">
      <c r="A370" s="374"/>
      <c r="B370" s="376"/>
      <c r="C370" s="88" t="s">
        <v>403</v>
      </c>
      <c r="D370" s="10">
        <f t="shared" ref="D370:D371" si="295">SUM(E370:I370)</f>
        <v>773.7</v>
      </c>
      <c r="E370" s="10">
        <v>0</v>
      </c>
      <c r="F370" s="10">
        <v>0</v>
      </c>
      <c r="G370" s="10">
        <v>773.7</v>
      </c>
      <c r="H370" s="10">
        <v>0</v>
      </c>
      <c r="I370" s="10">
        <v>0</v>
      </c>
      <c r="J370" s="376"/>
      <c r="K370" s="376"/>
      <c r="L370" s="88">
        <v>1</v>
      </c>
    </row>
    <row r="371" spans="1:12" ht="32.25" customHeight="1" x14ac:dyDescent="0.25">
      <c r="A371" s="374"/>
      <c r="B371" s="376"/>
      <c r="C371" s="88" t="s">
        <v>404</v>
      </c>
      <c r="D371" s="10">
        <f t="shared" si="295"/>
        <v>773.7</v>
      </c>
      <c r="E371" s="10">
        <v>0</v>
      </c>
      <c r="F371" s="10">
        <v>0</v>
      </c>
      <c r="G371" s="10">
        <v>773.7</v>
      </c>
      <c r="H371" s="10">
        <v>0</v>
      </c>
      <c r="I371" s="10">
        <v>0</v>
      </c>
      <c r="J371" s="376"/>
      <c r="K371" s="376"/>
      <c r="L371" s="88">
        <v>1</v>
      </c>
    </row>
    <row r="372" spans="1:12" ht="28.5" x14ac:dyDescent="0.25">
      <c r="A372" s="374" t="s">
        <v>95</v>
      </c>
      <c r="B372" s="376" t="s">
        <v>96</v>
      </c>
      <c r="C372" s="92" t="s">
        <v>27</v>
      </c>
      <c r="D372" s="9">
        <f>SUM(D373:D379)</f>
        <v>3192.1</v>
      </c>
      <c r="E372" s="9">
        <f t="shared" ref="E372" si="296">E373+E374+E375+E376+E377+E378+E379</f>
        <v>0</v>
      </c>
      <c r="F372" s="9">
        <f t="shared" ref="F372" si="297">F373+F374+F375+F376+F377+F378+F379</f>
        <v>0</v>
      </c>
      <c r="G372" s="9">
        <f t="shared" ref="G372" si="298">SUM(G373:G379)</f>
        <v>3192.1</v>
      </c>
      <c r="H372" s="9">
        <f t="shared" ref="H372" si="299">H373+H374+H375+H376+H377+H378+H379</f>
        <v>0</v>
      </c>
      <c r="I372" s="9">
        <f t="shared" ref="I372" si="300">I373+I374+I375+I376+I377+I378+I379</f>
        <v>0</v>
      </c>
      <c r="J372" s="376" t="s">
        <v>96</v>
      </c>
      <c r="K372" s="376" t="s">
        <v>284</v>
      </c>
      <c r="L372" s="92">
        <v>1</v>
      </c>
    </row>
    <row r="373" spans="1:12" x14ac:dyDescent="0.25">
      <c r="A373" s="374"/>
      <c r="B373" s="376"/>
      <c r="C373" s="88" t="s">
        <v>11</v>
      </c>
      <c r="D373" s="10">
        <f t="shared" ref="D373:D376" si="301">SUM(E373:I373)</f>
        <v>0</v>
      </c>
      <c r="E373" s="10">
        <v>0</v>
      </c>
      <c r="F373" s="10">
        <v>0</v>
      </c>
      <c r="G373" s="10">
        <v>0</v>
      </c>
      <c r="H373" s="10">
        <v>0</v>
      </c>
      <c r="I373" s="10">
        <v>0</v>
      </c>
      <c r="J373" s="376"/>
      <c r="K373" s="376"/>
      <c r="L373" s="88"/>
    </row>
    <row r="374" spans="1:12" x14ac:dyDescent="0.25">
      <c r="A374" s="374"/>
      <c r="B374" s="376"/>
      <c r="C374" s="88" t="s">
        <v>12</v>
      </c>
      <c r="D374" s="10">
        <f t="shared" si="301"/>
        <v>565</v>
      </c>
      <c r="E374" s="10">
        <v>0</v>
      </c>
      <c r="F374" s="10">
        <v>0</v>
      </c>
      <c r="G374" s="10">
        <v>565</v>
      </c>
      <c r="H374" s="10">
        <v>0</v>
      </c>
      <c r="I374" s="10">
        <v>0</v>
      </c>
      <c r="J374" s="376"/>
      <c r="K374" s="376"/>
      <c r="L374" s="88">
        <v>1</v>
      </c>
    </row>
    <row r="375" spans="1:12" x14ac:dyDescent="0.25">
      <c r="A375" s="374"/>
      <c r="B375" s="376"/>
      <c r="C375" s="88" t="s">
        <v>13</v>
      </c>
      <c r="D375" s="10">
        <f t="shared" si="301"/>
        <v>300</v>
      </c>
      <c r="E375" s="10">
        <v>0</v>
      </c>
      <c r="F375" s="10">
        <v>0</v>
      </c>
      <c r="G375" s="10">
        <v>300</v>
      </c>
      <c r="H375" s="10">
        <v>0</v>
      </c>
      <c r="I375" s="10">
        <v>0</v>
      </c>
      <c r="J375" s="376"/>
      <c r="K375" s="376"/>
      <c r="L375" s="88">
        <v>1</v>
      </c>
    </row>
    <row r="376" spans="1:12" x14ac:dyDescent="0.25">
      <c r="A376" s="374"/>
      <c r="B376" s="376"/>
      <c r="C376" s="88" t="s">
        <v>14</v>
      </c>
      <c r="D376" s="10">
        <f t="shared" si="301"/>
        <v>565</v>
      </c>
      <c r="E376" s="10">
        <v>0</v>
      </c>
      <c r="F376" s="10">
        <v>0</v>
      </c>
      <c r="G376" s="10">
        <v>565</v>
      </c>
      <c r="H376" s="10">
        <v>0</v>
      </c>
      <c r="I376" s="10">
        <v>0</v>
      </c>
      <c r="J376" s="376"/>
      <c r="K376" s="376"/>
      <c r="L376" s="88">
        <v>1</v>
      </c>
    </row>
    <row r="377" spans="1:12" s="135" customFormat="1" ht="14.25" x14ac:dyDescent="0.25">
      <c r="A377" s="374"/>
      <c r="B377" s="376"/>
      <c r="C377" s="92" t="s">
        <v>15</v>
      </c>
      <c r="D377" s="9">
        <f>SUM(E377:I377)</f>
        <v>632.1</v>
      </c>
      <c r="E377" s="9">
        <v>0</v>
      </c>
      <c r="F377" s="9">
        <v>0</v>
      </c>
      <c r="G377" s="9">
        <v>632.1</v>
      </c>
      <c r="H377" s="9">
        <v>0</v>
      </c>
      <c r="I377" s="9">
        <v>0</v>
      </c>
      <c r="J377" s="376"/>
      <c r="K377" s="376"/>
      <c r="L377" s="92">
        <v>1</v>
      </c>
    </row>
    <row r="378" spans="1:12" ht="33.75" customHeight="1" x14ac:dyDescent="0.25">
      <c r="A378" s="374"/>
      <c r="B378" s="376"/>
      <c r="C378" s="88" t="s">
        <v>403</v>
      </c>
      <c r="D378" s="10">
        <f t="shared" ref="D378:D379" si="302">SUM(E378:I378)</f>
        <v>565</v>
      </c>
      <c r="E378" s="10">
        <v>0</v>
      </c>
      <c r="F378" s="10">
        <v>0</v>
      </c>
      <c r="G378" s="10">
        <v>565</v>
      </c>
      <c r="H378" s="10">
        <v>0</v>
      </c>
      <c r="I378" s="10">
        <v>0</v>
      </c>
      <c r="J378" s="376"/>
      <c r="K378" s="376"/>
      <c r="L378" s="88">
        <v>1</v>
      </c>
    </row>
    <row r="379" spans="1:12" ht="35.25" customHeight="1" x14ac:dyDescent="0.25">
      <c r="A379" s="374"/>
      <c r="B379" s="376"/>
      <c r="C379" s="88" t="s">
        <v>404</v>
      </c>
      <c r="D379" s="10">
        <f t="shared" si="302"/>
        <v>565</v>
      </c>
      <c r="E379" s="10">
        <v>0</v>
      </c>
      <c r="F379" s="10">
        <v>0</v>
      </c>
      <c r="G379" s="10">
        <v>565</v>
      </c>
      <c r="H379" s="10">
        <v>0</v>
      </c>
      <c r="I379" s="10">
        <v>0</v>
      </c>
      <c r="J379" s="376"/>
      <c r="K379" s="376"/>
      <c r="L379" s="88">
        <v>1</v>
      </c>
    </row>
    <row r="380" spans="1:12" ht="31.5" customHeight="1" x14ac:dyDescent="0.25">
      <c r="A380" s="374" t="s">
        <v>97</v>
      </c>
      <c r="B380" s="376" t="s">
        <v>98</v>
      </c>
      <c r="C380" s="92" t="s">
        <v>27</v>
      </c>
      <c r="D380" s="9">
        <f>SUM(D381:D387)</f>
        <v>1868.5000000000002</v>
      </c>
      <c r="E380" s="9">
        <f t="shared" ref="E380" si="303">E381+E382+E383+E384+E385+E386+E387</f>
        <v>0</v>
      </c>
      <c r="F380" s="9">
        <f t="shared" ref="F380" si="304">F381+F382+F383+F384+F385+F386+F387</f>
        <v>0</v>
      </c>
      <c r="G380" s="9">
        <f t="shared" ref="G380" si="305">SUM(G381:G387)</f>
        <v>1868.5000000000002</v>
      </c>
      <c r="H380" s="9">
        <f t="shared" ref="H380" si="306">H381+H382+H383+H384+H385+H386+H387</f>
        <v>0</v>
      </c>
      <c r="I380" s="9">
        <f t="shared" ref="I380" si="307">I381+I382+I383+I384+I385+I386+I387</f>
        <v>0</v>
      </c>
      <c r="J380" s="376" t="s">
        <v>98</v>
      </c>
      <c r="K380" s="376" t="s">
        <v>284</v>
      </c>
      <c r="L380" s="92">
        <v>1</v>
      </c>
    </row>
    <row r="381" spans="1:12" x14ac:dyDescent="0.25">
      <c r="A381" s="374"/>
      <c r="B381" s="376"/>
      <c r="C381" s="88" t="s">
        <v>11</v>
      </c>
      <c r="D381" s="10">
        <f t="shared" ref="D381:D385" si="308">SUM(E381:I381)</f>
        <v>0</v>
      </c>
      <c r="E381" s="10">
        <v>0</v>
      </c>
      <c r="F381" s="10">
        <v>0</v>
      </c>
      <c r="G381" s="10">
        <v>0</v>
      </c>
      <c r="H381" s="10">
        <v>0</v>
      </c>
      <c r="I381" s="10">
        <v>0</v>
      </c>
      <c r="J381" s="376"/>
      <c r="K381" s="376"/>
      <c r="L381" s="88"/>
    </row>
    <row r="382" spans="1:12" x14ac:dyDescent="0.25">
      <c r="A382" s="374"/>
      <c r="B382" s="376"/>
      <c r="C382" s="88" t="s">
        <v>12</v>
      </c>
      <c r="D382" s="10">
        <f t="shared" si="308"/>
        <v>333.7</v>
      </c>
      <c r="E382" s="10">
        <v>0</v>
      </c>
      <c r="F382" s="10">
        <v>0</v>
      </c>
      <c r="G382" s="10">
        <v>333.7</v>
      </c>
      <c r="H382" s="10">
        <v>0</v>
      </c>
      <c r="I382" s="10">
        <v>0</v>
      </c>
      <c r="J382" s="376"/>
      <c r="K382" s="376"/>
      <c r="L382" s="88">
        <v>1</v>
      </c>
    </row>
    <row r="383" spans="1:12" x14ac:dyDescent="0.25">
      <c r="A383" s="374"/>
      <c r="B383" s="376"/>
      <c r="C383" s="88" t="s">
        <v>13</v>
      </c>
      <c r="D383" s="10">
        <f t="shared" si="308"/>
        <v>200</v>
      </c>
      <c r="E383" s="10">
        <v>0</v>
      </c>
      <c r="F383" s="10">
        <v>0</v>
      </c>
      <c r="G383" s="10">
        <v>200</v>
      </c>
      <c r="H383" s="10">
        <v>0</v>
      </c>
      <c r="I383" s="10">
        <v>0</v>
      </c>
      <c r="J383" s="376"/>
      <c r="K383" s="376"/>
      <c r="L383" s="88">
        <v>1</v>
      </c>
    </row>
    <row r="384" spans="1:12" x14ac:dyDescent="0.25">
      <c r="A384" s="374"/>
      <c r="B384" s="376"/>
      <c r="C384" s="88" t="s">
        <v>14</v>
      </c>
      <c r="D384" s="10">
        <f t="shared" si="308"/>
        <v>333.7</v>
      </c>
      <c r="E384" s="10">
        <v>0</v>
      </c>
      <c r="F384" s="10">
        <v>0</v>
      </c>
      <c r="G384" s="10">
        <v>333.7</v>
      </c>
      <c r="H384" s="10">
        <v>0</v>
      </c>
      <c r="I384" s="10">
        <v>0</v>
      </c>
      <c r="J384" s="376"/>
      <c r="K384" s="376"/>
      <c r="L384" s="88">
        <v>1</v>
      </c>
    </row>
    <row r="385" spans="1:12" s="135" customFormat="1" ht="14.25" x14ac:dyDescent="0.25">
      <c r="A385" s="374"/>
      <c r="B385" s="376"/>
      <c r="C385" s="92" t="s">
        <v>15</v>
      </c>
      <c r="D385" s="9">
        <f t="shared" si="308"/>
        <v>333.7</v>
      </c>
      <c r="E385" s="9">
        <v>0</v>
      </c>
      <c r="F385" s="9">
        <v>0</v>
      </c>
      <c r="G385" s="9">
        <v>333.7</v>
      </c>
      <c r="H385" s="9">
        <v>0</v>
      </c>
      <c r="I385" s="9">
        <v>0</v>
      </c>
      <c r="J385" s="376"/>
      <c r="K385" s="376"/>
      <c r="L385" s="92">
        <v>1</v>
      </c>
    </row>
    <row r="386" spans="1:12" ht="36.75" customHeight="1" x14ac:dyDescent="0.25">
      <c r="A386" s="374"/>
      <c r="B386" s="376"/>
      <c r="C386" s="88" t="s">
        <v>403</v>
      </c>
      <c r="D386" s="10">
        <f t="shared" ref="D386:D387" si="309">SUM(E386:I386)</f>
        <v>333.7</v>
      </c>
      <c r="E386" s="10">
        <v>0</v>
      </c>
      <c r="F386" s="10">
        <v>0</v>
      </c>
      <c r="G386" s="10">
        <v>333.7</v>
      </c>
      <c r="H386" s="10">
        <v>0</v>
      </c>
      <c r="I386" s="10">
        <v>0</v>
      </c>
      <c r="J386" s="376"/>
      <c r="K386" s="376"/>
      <c r="L386" s="88">
        <v>1</v>
      </c>
    </row>
    <row r="387" spans="1:12" ht="36.75" customHeight="1" x14ac:dyDescent="0.25">
      <c r="A387" s="374"/>
      <c r="B387" s="376"/>
      <c r="C387" s="88" t="s">
        <v>404</v>
      </c>
      <c r="D387" s="10">
        <f t="shared" si="309"/>
        <v>333.7</v>
      </c>
      <c r="E387" s="10">
        <v>0</v>
      </c>
      <c r="F387" s="10">
        <v>0</v>
      </c>
      <c r="G387" s="10">
        <v>333.7</v>
      </c>
      <c r="H387" s="10">
        <v>0</v>
      </c>
      <c r="I387" s="10">
        <v>0</v>
      </c>
      <c r="J387" s="376"/>
      <c r="K387" s="376"/>
      <c r="L387" s="88">
        <v>1</v>
      </c>
    </row>
    <row r="388" spans="1:12" ht="30.75" customHeight="1" x14ac:dyDescent="0.25">
      <c r="A388" s="374" t="s">
        <v>99</v>
      </c>
      <c r="B388" s="376" t="s">
        <v>100</v>
      </c>
      <c r="C388" s="92" t="s">
        <v>27</v>
      </c>
      <c r="D388" s="9">
        <f>SUM(D389:D395)</f>
        <v>3278.4</v>
      </c>
      <c r="E388" s="9">
        <f t="shared" ref="E388" si="310">E389+E390+E391+E392+E393+E394+E395</f>
        <v>0</v>
      </c>
      <c r="F388" s="9">
        <f t="shared" ref="F388" si="311">F389+F390+F391+F392+F393+F394+F395</f>
        <v>0</v>
      </c>
      <c r="G388" s="9">
        <f t="shared" ref="G388" si="312">SUM(G389:G395)</f>
        <v>3278.4</v>
      </c>
      <c r="H388" s="9">
        <f t="shared" ref="H388" si="313">H389+H390+H391+H392+H393+H394+H395</f>
        <v>0</v>
      </c>
      <c r="I388" s="9">
        <f t="shared" ref="I388" si="314">I389+I390+I391+I392+I393+I394+I395</f>
        <v>0</v>
      </c>
      <c r="J388" s="376" t="s">
        <v>100</v>
      </c>
      <c r="K388" s="376" t="s">
        <v>284</v>
      </c>
      <c r="L388" s="92">
        <v>1</v>
      </c>
    </row>
    <row r="389" spans="1:12" ht="24.75" customHeight="1" x14ac:dyDescent="0.25">
      <c r="A389" s="374"/>
      <c r="B389" s="376"/>
      <c r="C389" s="88" t="s">
        <v>11</v>
      </c>
      <c r="D389" s="10">
        <f t="shared" ref="D389:D392" si="315">SUM(E389:I389)</f>
        <v>0</v>
      </c>
      <c r="E389" s="10">
        <v>0</v>
      </c>
      <c r="F389" s="10">
        <v>0</v>
      </c>
      <c r="G389" s="10">
        <v>0</v>
      </c>
      <c r="H389" s="10">
        <v>0</v>
      </c>
      <c r="I389" s="10">
        <v>0</v>
      </c>
      <c r="J389" s="376"/>
      <c r="K389" s="376"/>
      <c r="L389" s="88"/>
    </row>
    <row r="390" spans="1:12" ht="18.75" customHeight="1" x14ac:dyDescent="0.25">
      <c r="A390" s="374"/>
      <c r="B390" s="376"/>
      <c r="C390" s="88" t="s">
        <v>12</v>
      </c>
      <c r="D390" s="10">
        <f t="shared" si="315"/>
        <v>601</v>
      </c>
      <c r="E390" s="10">
        <v>0</v>
      </c>
      <c r="F390" s="10">
        <v>0</v>
      </c>
      <c r="G390" s="10">
        <v>601</v>
      </c>
      <c r="H390" s="10">
        <v>0</v>
      </c>
      <c r="I390" s="10">
        <v>0</v>
      </c>
      <c r="J390" s="376"/>
      <c r="K390" s="376"/>
      <c r="L390" s="88">
        <v>1</v>
      </c>
    </row>
    <row r="391" spans="1:12" x14ac:dyDescent="0.25">
      <c r="A391" s="374"/>
      <c r="B391" s="376"/>
      <c r="C391" s="88" t="s">
        <v>13</v>
      </c>
      <c r="D391" s="10">
        <f t="shared" si="315"/>
        <v>273.39999999999998</v>
      </c>
      <c r="E391" s="10">
        <v>0</v>
      </c>
      <c r="F391" s="10">
        <v>0</v>
      </c>
      <c r="G391" s="10">
        <v>273.39999999999998</v>
      </c>
      <c r="H391" s="10">
        <v>0</v>
      </c>
      <c r="I391" s="10">
        <v>0</v>
      </c>
      <c r="J391" s="376"/>
      <c r="K391" s="376"/>
      <c r="L391" s="88">
        <v>1</v>
      </c>
    </row>
    <row r="392" spans="1:12" ht="21" customHeight="1" x14ac:dyDescent="0.25">
      <c r="A392" s="374"/>
      <c r="B392" s="376"/>
      <c r="C392" s="88" t="s">
        <v>14</v>
      </c>
      <c r="D392" s="10">
        <f t="shared" si="315"/>
        <v>601</v>
      </c>
      <c r="E392" s="10">
        <v>0</v>
      </c>
      <c r="F392" s="10">
        <v>0</v>
      </c>
      <c r="G392" s="10">
        <v>601</v>
      </c>
      <c r="H392" s="10">
        <v>0</v>
      </c>
      <c r="I392" s="10">
        <v>0</v>
      </c>
      <c r="J392" s="376"/>
      <c r="K392" s="376"/>
      <c r="L392" s="88">
        <v>1</v>
      </c>
    </row>
    <row r="393" spans="1:12" s="135" customFormat="1" ht="17.25" customHeight="1" x14ac:dyDescent="0.25">
      <c r="A393" s="374"/>
      <c r="B393" s="376"/>
      <c r="C393" s="92" t="s">
        <v>15</v>
      </c>
      <c r="D393" s="9">
        <f>SUM(E393:I393)</f>
        <v>601</v>
      </c>
      <c r="E393" s="9">
        <v>0</v>
      </c>
      <c r="F393" s="9">
        <v>0</v>
      </c>
      <c r="G393" s="9">
        <v>601</v>
      </c>
      <c r="H393" s="9">
        <v>0</v>
      </c>
      <c r="I393" s="9">
        <v>0</v>
      </c>
      <c r="J393" s="376"/>
      <c r="K393" s="376"/>
      <c r="L393" s="92">
        <v>1</v>
      </c>
    </row>
    <row r="394" spans="1:12" ht="39" customHeight="1" x14ac:dyDescent="0.25">
      <c r="A394" s="374"/>
      <c r="B394" s="376"/>
      <c r="C394" s="88" t="s">
        <v>403</v>
      </c>
      <c r="D394" s="10">
        <f t="shared" ref="D394:D395" si="316">SUM(E394:I394)</f>
        <v>601</v>
      </c>
      <c r="E394" s="10">
        <v>0</v>
      </c>
      <c r="F394" s="10">
        <v>0</v>
      </c>
      <c r="G394" s="10">
        <v>601</v>
      </c>
      <c r="H394" s="10">
        <v>0</v>
      </c>
      <c r="I394" s="10">
        <v>0</v>
      </c>
      <c r="J394" s="376"/>
      <c r="K394" s="376"/>
      <c r="L394" s="88">
        <v>1</v>
      </c>
    </row>
    <row r="395" spans="1:12" ht="30" x14ac:dyDescent="0.25">
      <c r="A395" s="374"/>
      <c r="B395" s="376"/>
      <c r="C395" s="88" t="s">
        <v>404</v>
      </c>
      <c r="D395" s="10">
        <f t="shared" si="316"/>
        <v>601</v>
      </c>
      <c r="E395" s="10">
        <v>0</v>
      </c>
      <c r="F395" s="10">
        <v>0</v>
      </c>
      <c r="G395" s="10">
        <v>601</v>
      </c>
      <c r="H395" s="10">
        <v>0</v>
      </c>
      <c r="I395" s="10">
        <v>0</v>
      </c>
      <c r="J395" s="376"/>
      <c r="K395" s="376"/>
      <c r="L395" s="88">
        <v>1</v>
      </c>
    </row>
    <row r="396" spans="1:12" ht="15.75" customHeight="1" x14ac:dyDescent="0.25">
      <c r="A396" s="374" t="s">
        <v>101</v>
      </c>
      <c r="B396" s="374"/>
      <c r="C396" s="374"/>
      <c r="D396" s="374"/>
      <c r="E396" s="374"/>
      <c r="F396" s="374"/>
      <c r="G396" s="374"/>
      <c r="H396" s="374"/>
      <c r="I396" s="374"/>
      <c r="J396" s="374"/>
      <c r="K396" s="374"/>
      <c r="L396" s="374"/>
    </row>
    <row r="397" spans="1:12" ht="50.25" customHeight="1" x14ac:dyDescent="0.25">
      <c r="A397" s="374" t="s">
        <v>286</v>
      </c>
      <c r="B397" s="374"/>
      <c r="C397" s="88" t="s">
        <v>11</v>
      </c>
      <c r="D397" s="10">
        <v>7159.6</v>
      </c>
      <c r="E397" s="10">
        <v>0</v>
      </c>
      <c r="F397" s="10">
        <v>0</v>
      </c>
      <c r="G397" s="10">
        <v>7159.6</v>
      </c>
      <c r="H397" s="10">
        <v>0</v>
      </c>
      <c r="I397" s="10">
        <v>0</v>
      </c>
      <c r="J397" s="376" t="s">
        <v>955</v>
      </c>
      <c r="K397" s="376" t="s">
        <v>311</v>
      </c>
      <c r="L397" s="88">
        <v>100</v>
      </c>
    </row>
    <row r="398" spans="1:12" ht="28.5" x14ac:dyDescent="0.25">
      <c r="A398" s="374" t="s">
        <v>102</v>
      </c>
      <c r="B398" s="376" t="s">
        <v>288</v>
      </c>
      <c r="C398" s="92" t="s">
        <v>27</v>
      </c>
      <c r="D398" s="9">
        <f>SUM(D399:D405)</f>
        <v>10386.199999999999</v>
      </c>
      <c r="E398" s="9">
        <f t="shared" ref="E398:I398" si="317">SUM(E399:E405)</f>
        <v>0</v>
      </c>
      <c r="F398" s="9">
        <f t="shared" si="317"/>
        <v>0</v>
      </c>
      <c r="G398" s="9">
        <f t="shared" si="317"/>
        <v>10386.199999999999</v>
      </c>
      <c r="H398" s="9">
        <f t="shared" si="317"/>
        <v>0</v>
      </c>
      <c r="I398" s="9">
        <f t="shared" si="317"/>
        <v>0</v>
      </c>
      <c r="J398" s="376"/>
      <c r="K398" s="376"/>
      <c r="L398" s="92">
        <v>662</v>
      </c>
    </row>
    <row r="399" spans="1:12" x14ac:dyDescent="0.25">
      <c r="A399" s="374"/>
      <c r="B399" s="376"/>
      <c r="C399" s="88" t="s">
        <v>11</v>
      </c>
      <c r="D399" s="10">
        <f t="shared" ref="D399:D402" si="318">SUM(E399:I399)</f>
        <v>0</v>
      </c>
      <c r="E399" s="10">
        <f>E407+E415+E447+E455+E463</f>
        <v>0</v>
      </c>
      <c r="F399" s="10">
        <f t="shared" ref="F399:I399" si="319">F407+F415+F447+F455+F463</f>
        <v>0</v>
      </c>
      <c r="G399" s="10">
        <f t="shared" si="319"/>
        <v>0</v>
      </c>
      <c r="H399" s="10">
        <f t="shared" si="319"/>
        <v>0</v>
      </c>
      <c r="I399" s="10">
        <f t="shared" si="319"/>
        <v>0</v>
      </c>
      <c r="J399" s="376"/>
      <c r="K399" s="376"/>
      <c r="L399" s="88"/>
    </row>
    <row r="400" spans="1:12" x14ac:dyDescent="0.25">
      <c r="A400" s="374"/>
      <c r="B400" s="376"/>
      <c r="C400" s="88" t="s">
        <v>12</v>
      </c>
      <c r="D400" s="10">
        <f t="shared" si="318"/>
        <v>4982.3</v>
      </c>
      <c r="E400" s="10">
        <f t="shared" ref="E400:I400" si="320">E408+E416+E448+E456+E464</f>
        <v>0</v>
      </c>
      <c r="F400" s="10">
        <f t="shared" si="320"/>
        <v>0</v>
      </c>
      <c r="G400" s="10">
        <f t="shared" si="320"/>
        <v>4982.3</v>
      </c>
      <c r="H400" s="10">
        <f t="shared" si="320"/>
        <v>0</v>
      </c>
      <c r="I400" s="10">
        <f t="shared" si="320"/>
        <v>0</v>
      </c>
      <c r="J400" s="376"/>
      <c r="K400" s="376"/>
      <c r="L400" s="88">
        <v>105</v>
      </c>
    </row>
    <row r="401" spans="1:12" x14ac:dyDescent="0.25">
      <c r="A401" s="374"/>
      <c r="B401" s="376"/>
      <c r="C401" s="88" t="s">
        <v>13</v>
      </c>
      <c r="D401" s="10">
        <f t="shared" si="318"/>
        <v>2459.1</v>
      </c>
      <c r="E401" s="10">
        <f t="shared" ref="E401:I401" si="321">E409+E417+E449+E457+E465</f>
        <v>0</v>
      </c>
      <c r="F401" s="10">
        <f t="shared" si="321"/>
        <v>0</v>
      </c>
      <c r="G401" s="10">
        <f t="shared" si="321"/>
        <v>2459.1</v>
      </c>
      <c r="H401" s="10">
        <f t="shared" si="321"/>
        <v>0</v>
      </c>
      <c r="I401" s="10">
        <f t="shared" si="321"/>
        <v>0</v>
      </c>
      <c r="J401" s="376"/>
      <c r="K401" s="376"/>
      <c r="L401" s="88">
        <v>105</v>
      </c>
    </row>
    <row r="402" spans="1:12" x14ac:dyDescent="0.25">
      <c r="A402" s="374"/>
      <c r="B402" s="376"/>
      <c r="C402" s="88" t="s">
        <v>14</v>
      </c>
      <c r="D402" s="10">
        <f t="shared" si="318"/>
        <v>1000.8</v>
      </c>
      <c r="E402" s="10">
        <f t="shared" ref="E402:I402" si="322">E410+E418+E450+E458+E466</f>
        <v>0</v>
      </c>
      <c r="F402" s="10">
        <f t="shared" si="322"/>
        <v>0</v>
      </c>
      <c r="G402" s="10">
        <f>G410+G418+G450+G458+G466</f>
        <v>1000.8</v>
      </c>
      <c r="H402" s="10">
        <f t="shared" si="322"/>
        <v>0</v>
      </c>
      <c r="I402" s="10">
        <f t="shared" si="322"/>
        <v>0</v>
      </c>
      <c r="J402" s="376"/>
      <c r="K402" s="376"/>
      <c r="L402" s="88">
        <v>110</v>
      </c>
    </row>
    <row r="403" spans="1:12" s="135" customFormat="1" ht="14.25" x14ac:dyDescent="0.25">
      <c r="A403" s="374"/>
      <c r="B403" s="376"/>
      <c r="C403" s="92" t="s">
        <v>15</v>
      </c>
      <c r="D403" s="9">
        <f>SUM(E403:I403)</f>
        <v>278</v>
      </c>
      <c r="E403" s="9">
        <f t="shared" ref="E403:I403" si="323">E411+E419+E451+E459+E467</f>
        <v>0</v>
      </c>
      <c r="F403" s="9">
        <f t="shared" si="323"/>
        <v>0</v>
      </c>
      <c r="G403" s="9">
        <f>G411+G419+G451+G459+G467</f>
        <v>278</v>
      </c>
      <c r="H403" s="9">
        <f t="shared" si="323"/>
        <v>0</v>
      </c>
      <c r="I403" s="9">
        <f t="shared" si="323"/>
        <v>0</v>
      </c>
      <c r="J403" s="376"/>
      <c r="K403" s="376"/>
      <c r="L403" s="92">
        <v>112</v>
      </c>
    </row>
    <row r="404" spans="1:12" ht="30" x14ac:dyDescent="0.25">
      <c r="A404" s="374"/>
      <c r="B404" s="376"/>
      <c r="C404" s="88" t="s">
        <v>403</v>
      </c>
      <c r="D404" s="10">
        <f t="shared" ref="D404:D405" si="324">SUM(E404:I404)</f>
        <v>833</v>
      </c>
      <c r="E404" s="10">
        <f t="shared" ref="E404:I404" si="325">E412+E420+E452+E460+E468</f>
        <v>0</v>
      </c>
      <c r="F404" s="10">
        <f t="shared" si="325"/>
        <v>0</v>
      </c>
      <c r="G404" s="10">
        <f>G412+G420+G452+G460+G468</f>
        <v>833</v>
      </c>
      <c r="H404" s="10">
        <f t="shared" si="325"/>
        <v>0</v>
      </c>
      <c r="I404" s="10">
        <f t="shared" si="325"/>
        <v>0</v>
      </c>
      <c r="J404" s="376"/>
      <c r="K404" s="376"/>
      <c r="L404" s="88">
        <v>114</v>
      </c>
    </row>
    <row r="405" spans="1:12" ht="30" x14ac:dyDescent="0.25">
      <c r="A405" s="374"/>
      <c r="B405" s="376"/>
      <c r="C405" s="88" t="s">
        <v>404</v>
      </c>
      <c r="D405" s="10">
        <f t="shared" si="324"/>
        <v>833</v>
      </c>
      <c r="E405" s="10">
        <f t="shared" ref="E405:I405" si="326">E413+E421+E453+E461+E469</f>
        <v>0</v>
      </c>
      <c r="F405" s="10">
        <f t="shared" si="326"/>
        <v>0</v>
      </c>
      <c r="G405" s="10">
        <f t="shared" si="326"/>
        <v>833</v>
      </c>
      <c r="H405" s="10">
        <f t="shared" si="326"/>
        <v>0</v>
      </c>
      <c r="I405" s="10">
        <f t="shared" si="326"/>
        <v>0</v>
      </c>
      <c r="J405" s="376"/>
      <c r="K405" s="376"/>
      <c r="L405" s="88">
        <v>116</v>
      </c>
    </row>
    <row r="406" spans="1:12" ht="28.5" x14ac:dyDescent="0.25">
      <c r="A406" s="374" t="s">
        <v>104</v>
      </c>
      <c r="B406" s="376" t="s">
        <v>313</v>
      </c>
      <c r="C406" s="92" t="s">
        <v>27</v>
      </c>
      <c r="D406" s="9">
        <f>SUM(D407:D413)</f>
        <v>2235.5</v>
      </c>
      <c r="E406" s="9">
        <f t="shared" ref="E406" si="327">E407+E408+E409+E410+E411+E412+E413</f>
        <v>0</v>
      </c>
      <c r="F406" s="9">
        <f t="shared" ref="F406" si="328">F407+F408+F409+F410+F411+F412+F413</f>
        <v>0</v>
      </c>
      <c r="G406" s="9">
        <f t="shared" ref="G406" si="329">SUM(G407:G413)</f>
        <v>2235.5</v>
      </c>
      <c r="H406" s="9">
        <f t="shared" ref="H406" si="330">H407+H408+H409+H410+H411+H412+H413</f>
        <v>0</v>
      </c>
      <c r="I406" s="9">
        <f t="shared" ref="I406" si="331">I407+I408+I409+I410+I411+I412+I413</f>
        <v>0</v>
      </c>
      <c r="J406" s="376" t="s">
        <v>955</v>
      </c>
      <c r="K406" s="376" t="s">
        <v>289</v>
      </c>
      <c r="L406" s="92">
        <v>1</v>
      </c>
    </row>
    <row r="407" spans="1:12" x14ac:dyDescent="0.25">
      <c r="A407" s="374"/>
      <c r="B407" s="376"/>
      <c r="C407" s="88" t="s">
        <v>11</v>
      </c>
      <c r="D407" s="10">
        <f t="shared" ref="D407:D410" si="332">SUM(E407:I407)</f>
        <v>0</v>
      </c>
      <c r="E407" s="10">
        <v>0</v>
      </c>
      <c r="F407" s="10">
        <v>0</v>
      </c>
      <c r="G407" s="10">
        <v>0</v>
      </c>
      <c r="H407" s="10">
        <v>0</v>
      </c>
      <c r="I407" s="10">
        <v>0</v>
      </c>
      <c r="J407" s="376"/>
      <c r="K407" s="376"/>
      <c r="L407" s="88"/>
    </row>
    <row r="408" spans="1:12" x14ac:dyDescent="0.25">
      <c r="A408" s="374"/>
      <c r="B408" s="376"/>
      <c r="C408" s="88" t="s">
        <v>12</v>
      </c>
      <c r="D408" s="10">
        <f>SUM(E408:I408)</f>
        <v>2235.5</v>
      </c>
      <c r="E408" s="10">
        <v>0</v>
      </c>
      <c r="F408" s="10">
        <v>0</v>
      </c>
      <c r="G408" s="10">
        <v>2235.5</v>
      </c>
      <c r="H408" s="10">
        <v>0</v>
      </c>
      <c r="I408" s="10">
        <v>0</v>
      </c>
      <c r="J408" s="376"/>
      <c r="K408" s="376"/>
      <c r="L408" s="88">
        <v>1</v>
      </c>
    </row>
    <row r="409" spans="1:12" x14ac:dyDescent="0.25">
      <c r="A409" s="374"/>
      <c r="B409" s="376"/>
      <c r="C409" s="88" t="s">
        <v>13</v>
      </c>
      <c r="D409" s="10">
        <f t="shared" si="332"/>
        <v>0</v>
      </c>
      <c r="E409" s="10">
        <v>0</v>
      </c>
      <c r="F409" s="10">
        <v>0</v>
      </c>
      <c r="G409" s="10">
        <v>0</v>
      </c>
      <c r="H409" s="10">
        <v>0</v>
      </c>
      <c r="I409" s="10">
        <v>0</v>
      </c>
      <c r="J409" s="376"/>
      <c r="K409" s="376"/>
      <c r="L409" s="88" t="s">
        <v>16</v>
      </c>
    </row>
    <row r="410" spans="1:12" x14ac:dyDescent="0.25">
      <c r="A410" s="374"/>
      <c r="B410" s="376"/>
      <c r="C410" s="88" t="s">
        <v>14</v>
      </c>
      <c r="D410" s="10">
        <f t="shared" si="332"/>
        <v>0</v>
      </c>
      <c r="E410" s="10">
        <v>0</v>
      </c>
      <c r="F410" s="10">
        <v>0</v>
      </c>
      <c r="G410" s="10">
        <v>0</v>
      </c>
      <c r="H410" s="10">
        <v>0</v>
      </c>
      <c r="I410" s="10">
        <v>0</v>
      </c>
      <c r="J410" s="376"/>
      <c r="K410" s="376"/>
      <c r="L410" s="88" t="s">
        <v>16</v>
      </c>
    </row>
    <row r="411" spans="1:12" s="135" customFormat="1" ht="14.25" x14ac:dyDescent="0.25">
      <c r="A411" s="374"/>
      <c r="B411" s="376"/>
      <c r="C411" s="92" t="s">
        <v>15</v>
      </c>
      <c r="D411" s="9">
        <f>SUM(E411:I411)</f>
        <v>0</v>
      </c>
      <c r="E411" s="9">
        <v>0</v>
      </c>
      <c r="F411" s="9">
        <v>0</v>
      </c>
      <c r="G411" s="9">
        <v>0</v>
      </c>
      <c r="H411" s="9">
        <v>0</v>
      </c>
      <c r="I411" s="9">
        <v>0</v>
      </c>
      <c r="J411" s="376"/>
      <c r="K411" s="376"/>
      <c r="L411" s="92" t="s">
        <v>16</v>
      </c>
    </row>
    <row r="412" spans="1:12" ht="30" x14ac:dyDescent="0.25">
      <c r="A412" s="374"/>
      <c r="B412" s="376"/>
      <c r="C412" s="88" t="s">
        <v>403</v>
      </c>
      <c r="D412" s="10">
        <f t="shared" ref="D412:D413" si="333">SUM(E412:I412)</f>
        <v>0</v>
      </c>
      <c r="E412" s="10">
        <v>0</v>
      </c>
      <c r="F412" s="10">
        <v>0</v>
      </c>
      <c r="G412" s="10">
        <v>0</v>
      </c>
      <c r="H412" s="10">
        <v>0</v>
      </c>
      <c r="I412" s="10">
        <v>0</v>
      </c>
      <c r="J412" s="376"/>
      <c r="K412" s="376"/>
      <c r="L412" s="88"/>
    </row>
    <row r="413" spans="1:12" ht="30" x14ac:dyDescent="0.25">
      <c r="A413" s="374"/>
      <c r="B413" s="376"/>
      <c r="C413" s="88" t="s">
        <v>404</v>
      </c>
      <c r="D413" s="10">
        <f t="shared" si="333"/>
        <v>0</v>
      </c>
      <c r="E413" s="10">
        <v>0</v>
      </c>
      <c r="F413" s="10">
        <v>0</v>
      </c>
      <c r="G413" s="10">
        <v>0</v>
      </c>
      <c r="H413" s="10">
        <v>0</v>
      </c>
      <c r="I413" s="10">
        <v>0</v>
      </c>
      <c r="J413" s="376"/>
      <c r="K413" s="376"/>
      <c r="L413" s="88"/>
    </row>
    <row r="414" spans="1:12" ht="28.5" x14ac:dyDescent="0.25">
      <c r="A414" s="374" t="s">
        <v>106</v>
      </c>
      <c r="B414" s="376" t="s">
        <v>107</v>
      </c>
      <c r="C414" s="92" t="s">
        <v>27</v>
      </c>
      <c r="D414" s="9">
        <f>SUM(D415:D421)</f>
        <v>3123.8999999999996</v>
      </c>
      <c r="E414" s="9">
        <f t="shared" ref="E414" si="334">E415+E416+E417+E418+E419+E420+E421</f>
        <v>0</v>
      </c>
      <c r="F414" s="9">
        <f t="shared" ref="F414" si="335">F415+F416+F417+F418+F419+F420+F421</f>
        <v>0</v>
      </c>
      <c r="G414" s="9">
        <f t="shared" ref="G414" si="336">SUM(G415:G421)</f>
        <v>3123.8999999999996</v>
      </c>
      <c r="H414" s="9">
        <f t="shared" ref="H414" si="337">H415+H416+H417+H418+H419+H420+H421</f>
        <v>0</v>
      </c>
      <c r="I414" s="9">
        <f t="shared" ref="I414" si="338">I415+I416+I417+I418+I419+I420+I421</f>
        <v>0</v>
      </c>
      <c r="J414" s="376" t="s">
        <v>956</v>
      </c>
      <c r="K414" s="376" t="s">
        <v>290</v>
      </c>
      <c r="L414" s="92">
        <v>572</v>
      </c>
    </row>
    <row r="415" spans="1:12" x14ac:dyDescent="0.25">
      <c r="A415" s="374"/>
      <c r="B415" s="376"/>
      <c r="C415" s="88" t="s">
        <v>11</v>
      </c>
      <c r="D415" s="10">
        <f t="shared" ref="D415:D418" si="339">SUM(E415:I415)</f>
        <v>0</v>
      </c>
      <c r="E415" s="10">
        <v>0</v>
      </c>
      <c r="F415" s="10">
        <v>0</v>
      </c>
      <c r="G415" s="10">
        <v>0</v>
      </c>
      <c r="H415" s="10">
        <v>0</v>
      </c>
      <c r="I415" s="10">
        <v>0</v>
      </c>
      <c r="J415" s="376"/>
      <c r="K415" s="376"/>
      <c r="L415" s="88"/>
    </row>
    <row r="416" spans="1:12" x14ac:dyDescent="0.25">
      <c r="A416" s="374"/>
      <c r="B416" s="376"/>
      <c r="C416" s="88" t="s">
        <v>12</v>
      </c>
      <c r="D416" s="10">
        <f t="shared" si="339"/>
        <v>740</v>
      </c>
      <c r="E416" s="10">
        <v>0</v>
      </c>
      <c r="F416" s="10">
        <v>0</v>
      </c>
      <c r="G416" s="10">
        <v>740</v>
      </c>
      <c r="H416" s="10">
        <v>0</v>
      </c>
      <c r="I416" s="10">
        <v>0</v>
      </c>
      <c r="J416" s="376"/>
      <c r="K416" s="376"/>
      <c r="L416" s="88">
        <v>72</v>
      </c>
    </row>
    <row r="417" spans="1:13" x14ac:dyDescent="0.25">
      <c r="A417" s="374"/>
      <c r="B417" s="376"/>
      <c r="C417" s="88" t="s">
        <v>13</v>
      </c>
      <c r="D417" s="10">
        <f t="shared" si="339"/>
        <v>1079.0999999999999</v>
      </c>
      <c r="E417" s="10">
        <v>0</v>
      </c>
      <c r="F417" s="10">
        <v>0</v>
      </c>
      <c r="G417" s="10">
        <v>1079.0999999999999</v>
      </c>
      <c r="H417" s="10">
        <v>0</v>
      </c>
      <c r="I417" s="10">
        <v>0</v>
      </c>
      <c r="J417" s="376"/>
      <c r="K417" s="376"/>
      <c r="L417" s="88">
        <v>90</v>
      </c>
    </row>
    <row r="418" spans="1:13" x14ac:dyDescent="0.25">
      <c r="A418" s="374"/>
      <c r="B418" s="376"/>
      <c r="C418" s="88" t="s">
        <v>14</v>
      </c>
      <c r="D418" s="10">
        <f t="shared" si="339"/>
        <v>520.79999999999995</v>
      </c>
      <c r="E418" s="10">
        <v>0</v>
      </c>
      <c r="F418" s="10">
        <v>0</v>
      </c>
      <c r="G418" s="10">
        <v>520.79999999999995</v>
      </c>
      <c r="H418" s="10">
        <v>0</v>
      </c>
      <c r="I418" s="10">
        <v>0</v>
      </c>
      <c r="J418" s="376"/>
      <c r="K418" s="376"/>
      <c r="L418" s="88">
        <f>L426+L434+L442</f>
        <v>94</v>
      </c>
    </row>
    <row r="419" spans="1:13" s="135" customFormat="1" ht="14.25" x14ac:dyDescent="0.25">
      <c r="A419" s="374"/>
      <c r="B419" s="376"/>
      <c r="C419" s="92" t="s">
        <v>15</v>
      </c>
      <c r="D419" s="9">
        <f>SUM(E419:I419)</f>
        <v>78</v>
      </c>
      <c r="E419" s="9">
        <v>0</v>
      </c>
      <c r="F419" s="9">
        <v>0</v>
      </c>
      <c r="G419" s="9">
        <f>G427+G435</f>
        <v>78</v>
      </c>
      <c r="H419" s="9">
        <v>0</v>
      </c>
      <c r="I419" s="9">
        <v>0</v>
      </c>
      <c r="J419" s="376"/>
      <c r="K419" s="376"/>
      <c r="L419" s="92">
        <f t="shared" ref="L419:L421" si="340">L427+L435+L443</f>
        <v>99</v>
      </c>
    </row>
    <row r="420" spans="1:13" ht="27" customHeight="1" x14ac:dyDescent="0.25">
      <c r="A420" s="374"/>
      <c r="B420" s="376"/>
      <c r="C420" s="88" t="s">
        <v>403</v>
      </c>
      <c r="D420" s="10">
        <f t="shared" ref="D420:D421" si="341">SUM(E420:I420)</f>
        <v>353</v>
      </c>
      <c r="E420" s="10">
        <v>0</v>
      </c>
      <c r="F420" s="10">
        <v>0</v>
      </c>
      <c r="G420" s="10">
        <f t="shared" ref="G420:G421" si="342">G428+G436</f>
        <v>353</v>
      </c>
      <c r="H420" s="10">
        <v>0</v>
      </c>
      <c r="I420" s="10">
        <v>0</v>
      </c>
      <c r="J420" s="376"/>
      <c r="K420" s="376"/>
      <c r="L420" s="88">
        <f t="shared" si="340"/>
        <v>105.5</v>
      </c>
    </row>
    <row r="421" spans="1:13" ht="37.5" customHeight="1" x14ac:dyDescent="0.25">
      <c r="A421" s="374"/>
      <c r="B421" s="376"/>
      <c r="C421" s="88" t="s">
        <v>404</v>
      </c>
      <c r="D421" s="10">
        <f t="shared" si="341"/>
        <v>353</v>
      </c>
      <c r="E421" s="10">
        <v>0</v>
      </c>
      <c r="F421" s="10">
        <v>0</v>
      </c>
      <c r="G421" s="10">
        <f t="shared" si="342"/>
        <v>353</v>
      </c>
      <c r="H421" s="10">
        <v>0</v>
      </c>
      <c r="I421" s="10">
        <v>0</v>
      </c>
      <c r="J421" s="376"/>
      <c r="K421" s="376"/>
      <c r="L421" s="88">
        <f t="shared" si="340"/>
        <v>110.5</v>
      </c>
    </row>
    <row r="422" spans="1:13" s="100" customFormat="1" ht="30.75" customHeight="1" x14ac:dyDescent="0.25">
      <c r="A422" s="323" t="s">
        <v>578</v>
      </c>
      <c r="B422" s="380" t="s">
        <v>580</v>
      </c>
      <c r="C422" s="92" t="s">
        <v>318</v>
      </c>
      <c r="D422" s="9">
        <f>SUM(D423:D429)</f>
        <v>292</v>
      </c>
      <c r="E422" s="9">
        <f t="shared" ref="E422" si="343">E423+E424+E425+E426+E427+E428+E429</f>
        <v>0</v>
      </c>
      <c r="F422" s="9">
        <f t="shared" ref="F422" si="344">F423+F424+F425+F426+F427+F428+F429</f>
        <v>0</v>
      </c>
      <c r="G422" s="9">
        <f t="shared" ref="G422" si="345">SUM(G423:G429)</f>
        <v>292</v>
      </c>
      <c r="H422" s="9">
        <f t="shared" ref="H422" si="346">H423+H424+H425+H426+H427+H428+H429</f>
        <v>0</v>
      </c>
      <c r="I422" s="9">
        <f t="shared" ref="I422" si="347">I423+I424+I425+I426+I427+I428+I429</f>
        <v>0</v>
      </c>
      <c r="J422" s="380" t="s">
        <v>955</v>
      </c>
      <c r="K422" s="380" t="s">
        <v>290</v>
      </c>
      <c r="L422" s="88">
        <f>L423+L424+L425+L426+L427+L428+L429</f>
        <v>20</v>
      </c>
      <c r="M422" s="141"/>
    </row>
    <row r="423" spans="1:13" s="100" customFormat="1" x14ac:dyDescent="0.25">
      <c r="A423" s="324"/>
      <c r="B423" s="381"/>
      <c r="C423" s="88" t="s">
        <v>11</v>
      </c>
      <c r="D423" s="10">
        <f t="shared" ref="D423:D429" si="348">SUM(E423:I423)</f>
        <v>0</v>
      </c>
      <c r="E423" s="10">
        <v>0</v>
      </c>
      <c r="F423" s="10">
        <v>0</v>
      </c>
      <c r="G423" s="10">
        <v>0</v>
      </c>
      <c r="H423" s="10">
        <v>0</v>
      </c>
      <c r="I423" s="10">
        <v>0</v>
      </c>
      <c r="J423" s="381"/>
      <c r="K423" s="381"/>
      <c r="L423" s="88"/>
      <c r="M423" s="141"/>
    </row>
    <row r="424" spans="1:13" s="100" customFormat="1" x14ac:dyDescent="0.25">
      <c r="A424" s="324"/>
      <c r="B424" s="381"/>
      <c r="C424" s="88" t="s">
        <v>12</v>
      </c>
      <c r="D424" s="10">
        <f t="shared" si="348"/>
        <v>0</v>
      </c>
      <c r="E424" s="10">
        <v>0</v>
      </c>
      <c r="F424" s="10">
        <v>0</v>
      </c>
      <c r="G424" s="10">
        <v>0</v>
      </c>
      <c r="H424" s="10">
        <v>0</v>
      </c>
      <c r="I424" s="10">
        <v>0</v>
      </c>
      <c r="J424" s="381"/>
      <c r="K424" s="381"/>
      <c r="L424" s="88"/>
      <c r="M424" s="141"/>
    </row>
    <row r="425" spans="1:13" s="100" customFormat="1" x14ac:dyDescent="0.25">
      <c r="A425" s="324"/>
      <c r="B425" s="381"/>
      <c r="C425" s="88" t="s">
        <v>13</v>
      </c>
      <c r="D425" s="10">
        <f t="shared" si="348"/>
        <v>0</v>
      </c>
      <c r="E425" s="10">
        <v>0</v>
      </c>
      <c r="F425" s="10">
        <v>0</v>
      </c>
      <c r="G425" s="10">
        <v>0</v>
      </c>
      <c r="H425" s="10">
        <v>0</v>
      </c>
      <c r="I425" s="10">
        <v>0</v>
      </c>
      <c r="J425" s="381"/>
      <c r="K425" s="381"/>
      <c r="L425" s="88"/>
      <c r="M425" s="141"/>
    </row>
    <row r="426" spans="1:13" s="100" customFormat="1" x14ac:dyDescent="0.25">
      <c r="A426" s="324"/>
      <c r="B426" s="381"/>
      <c r="C426" s="88" t="s">
        <v>14</v>
      </c>
      <c r="D426" s="10">
        <f t="shared" si="348"/>
        <v>58</v>
      </c>
      <c r="E426" s="10">
        <v>0</v>
      </c>
      <c r="F426" s="10">
        <v>0</v>
      </c>
      <c r="G426" s="10">
        <v>58</v>
      </c>
      <c r="H426" s="10">
        <v>0</v>
      </c>
      <c r="I426" s="10">
        <v>0</v>
      </c>
      <c r="J426" s="381"/>
      <c r="K426" s="381"/>
      <c r="L426" s="88">
        <v>5</v>
      </c>
      <c r="M426" s="141"/>
    </row>
    <row r="427" spans="1:13" s="125" customFormat="1" ht="14.25" x14ac:dyDescent="0.2">
      <c r="A427" s="324"/>
      <c r="B427" s="381"/>
      <c r="C427" s="92" t="s">
        <v>15</v>
      </c>
      <c r="D427" s="9">
        <f t="shared" si="348"/>
        <v>78</v>
      </c>
      <c r="E427" s="9">
        <v>0</v>
      </c>
      <c r="F427" s="9">
        <v>0</v>
      </c>
      <c r="G427" s="9">
        <v>78</v>
      </c>
      <c r="H427" s="9">
        <v>0</v>
      </c>
      <c r="I427" s="9">
        <v>0</v>
      </c>
      <c r="J427" s="381"/>
      <c r="K427" s="381"/>
      <c r="L427" s="92">
        <v>5</v>
      </c>
      <c r="M427" s="143"/>
    </row>
    <row r="428" spans="1:13" s="100" customFormat="1" ht="35.25" customHeight="1" x14ac:dyDescent="0.25">
      <c r="A428" s="324"/>
      <c r="B428" s="381"/>
      <c r="C428" s="88" t="s">
        <v>403</v>
      </c>
      <c r="D428" s="10">
        <f>SUM(E428:I428)</f>
        <v>78</v>
      </c>
      <c r="E428" s="10">
        <v>0</v>
      </c>
      <c r="F428" s="10">
        <v>0</v>
      </c>
      <c r="G428" s="10">
        <v>78</v>
      </c>
      <c r="H428" s="10">
        <v>0</v>
      </c>
      <c r="I428" s="10">
        <v>0</v>
      </c>
      <c r="J428" s="381"/>
      <c r="K428" s="381"/>
      <c r="L428" s="88">
        <v>5</v>
      </c>
      <c r="M428" s="141"/>
    </row>
    <row r="429" spans="1:13" s="100" customFormat="1" ht="37.5" customHeight="1" x14ac:dyDescent="0.25">
      <c r="A429" s="325"/>
      <c r="B429" s="382"/>
      <c r="C429" s="88" t="s">
        <v>404</v>
      </c>
      <c r="D429" s="10">
        <f t="shared" si="348"/>
        <v>78</v>
      </c>
      <c r="E429" s="10">
        <v>0</v>
      </c>
      <c r="F429" s="10">
        <v>0</v>
      </c>
      <c r="G429" s="10">
        <v>78</v>
      </c>
      <c r="H429" s="10">
        <v>0</v>
      </c>
      <c r="I429" s="10">
        <v>0</v>
      </c>
      <c r="J429" s="382"/>
      <c r="K429" s="382"/>
      <c r="L429" s="88">
        <v>5</v>
      </c>
      <c r="M429" s="141"/>
    </row>
    <row r="430" spans="1:13" s="100" customFormat="1" ht="34.5" customHeight="1" x14ac:dyDescent="0.25">
      <c r="A430" s="374" t="s">
        <v>577</v>
      </c>
      <c r="B430" s="376" t="s">
        <v>581</v>
      </c>
      <c r="C430" s="92" t="s">
        <v>318</v>
      </c>
      <c r="D430" s="9">
        <f>SUM(D431:D437)</f>
        <v>1012.8</v>
      </c>
      <c r="E430" s="9">
        <f t="shared" ref="E430" si="349">E431+E432+E433+E434+E435+E436+E437</f>
        <v>0</v>
      </c>
      <c r="F430" s="9">
        <f t="shared" ref="F430" si="350">F431+F432+F433+F434+F435+F436+F437</f>
        <v>0</v>
      </c>
      <c r="G430" s="9">
        <f t="shared" ref="G430" si="351">SUM(G431:G437)</f>
        <v>1012.8</v>
      </c>
      <c r="H430" s="9">
        <f t="shared" ref="H430" si="352">H431+H432+H433+H434+H435+H436+H437</f>
        <v>0</v>
      </c>
      <c r="I430" s="9">
        <f t="shared" ref="I430" si="353">I431+I432+I433+I434+I435+I436+I437</f>
        <v>0</v>
      </c>
      <c r="J430" s="376" t="s">
        <v>955</v>
      </c>
      <c r="K430" s="376" t="s">
        <v>290</v>
      </c>
      <c r="L430" s="88">
        <f>L431+L432+L433+L434+L435+L436+L437</f>
        <v>386</v>
      </c>
      <c r="M430" s="141"/>
    </row>
    <row r="431" spans="1:13" s="100" customFormat="1" x14ac:dyDescent="0.25">
      <c r="A431" s="374"/>
      <c r="B431" s="376"/>
      <c r="C431" s="88" t="s">
        <v>11</v>
      </c>
      <c r="D431" s="10">
        <f t="shared" ref="D431:D437" si="354">SUM(E431:I431)</f>
        <v>0</v>
      </c>
      <c r="E431" s="10">
        <v>0</v>
      </c>
      <c r="F431" s="10">
        <v>0</v>
      </c>
      <c r="G431" s="10">
        <v>0</v>
      </c>
      <c r="H431" s="10">
        <v>0</v>
      </c>
      <c r="I431" s="10">
        <v>0</v>
      </c>
      <c r="J431" s="376"/>
      <c r="K431" s="376"/>
      <c r="L431" s="88"/>
      <c r="M431" s="141"/>
    </row>
    <row r="432" spans="1:13" s="100" customFormat="1" x14ac:dyDescent="0.25">
      <c r="A432" s="374"/>
      <c r="B432" s="376"/>
      <c r="C432" s="88" t="s">
        <v>12</v>
      </c>
      <c r="D432" s="10">
        <f t="shared" si="354"/>
        <v>0</v>
      </c>
      <c r="E432" s="10">
        <v>0</v>
      </c>
      <c r="F432" s="10">
        <v>0</v>
      </c>
      <c r="G432" s="10">
        <v>0</v>
      </c>
      <c r="H432" s="10">
        <v>0</v>
      </c>
      <c r="I432" s="10">
        <v>0</v>
      </c>
      <c r="J432" s="376"/>
      <c r="K432" s="376"/>
      <c r="L432" s="88"/>
      <c r="M432" s="141"/>
    </row>
    <row r="433" spans="1:13" s="100" customFormat="1" x14ac:dyDescent="0.25">
      <c r="A433" s="374"/>
      <c r="B433" s="376"/>
      <c r="C433" s="88" t="s">
        <v>13</v>
      </c>
      <c r="D433" s="10">
        <f t="shared" si="354"/>
        <v>0</v>
      </c>
      <c r="E433" s="10">
        <v>0</v>
      </c>
      <c r="F433" s="10">
        <v>0</v>
      </c>
      <c r="G433" s="10">
        <v>0</v>
      </c>
      <c r="H433" s="10">
        <v>0</v>
      </c>
      <c r="I433" s="10">
        <v>0</v>
      </c>
      <c r="J433" s="376"/>
      <c r="K433" s="376"/>
      <c r="L433" s="88"/>
      <c r="M433" s="141"/>
    </row>
    <row r="434" spans="1:13" s="100" customFormat="1" x14ac:dyDescent="0.25">
      <c r="A434" s="374"/>
      <c r="B434" s="376"/>
      <c r="C434" s="88" t="s">
        <v>14</v>
      </c>
      <c r="D434" s="10">
        <f t="shared" si="354"/>
        <v>462.8</v>
      </c>
      <c r="E434" s="10">
        <v>0</v>
      </c>
      <c r="F434" s="10">
        <v>0</v>
      </c>
      <c r="G434" s="10">
        <v>462.8</v>
      </c>
      <c r="H434" s="10">
        <v>0</v>
      </c>
      <c r="I434" s="10">
        <v>0</v>
      </c>
      <c r="J434" s="376"/>
      <c r="K434" s="376"/>
      <c r="L434" s="88">
        <v>89</v>
      </c>
      <c r="M434" s="141"/>
    </row>
    <row r="435" spans="1:13" s="125" customFormat="1" ht="14.25" x14ac:dyDescent="0.2">
      <c r="A435" s="374"/>
      <c r="B435" s="376"/>
      <c r="C435" s="92" t="s">
        <v>15</v>
      </c>
      <c r="D435" s="9">
        <f>SUM(E435:I435)</f>
        <v>0</v>
      </c>
      <c r="E435" s="9">
        <v>0</v>
      </c>
      <c r="F435" s="9">
        <v>0</v>
      </c>
      <c r="G435" s="9">
        <v>0</v>
      </c>
      <c r="H435" s="9">
        <v>0</v>
      </c>
      <c r="I435" s="9">
        <v>0</v>
      </c>
      <c r="J435" s="376"/>
      <c r="K435" s="376"/>
      <c r="L435" s="92">
        <v>94</v>
      </c>
      <c r="M435" s="143"/>
    </row>
    <row r="436" spans="1:13" s="100" customFormat="1" ht="30.75" customHeight="1" x14ac:dyDescent="0.25">
      <c r="A436" s="374"/>
      <c r="B436" s="376"/>
      <c r="C436" s="88" t="s">
        <v>403</v>
      </c>
      <c r="D436" s="10">
        <f t="shared" si="354"/>
        <v>275</v>
      </c>
      <c r="E436" s="10">
        <v>0</v>
      </c>
      <c r="F436" s="10">
        <v>0</v>
      </c>
      <c r="G436" s="10">
        <v>275</v>
      </c>
      <c r="H436" s="10">
        <v>0</v>
      </c>
      <c r="I436" s="10">
        <v>0</v>
      </c>
      <c r="J436" s="376"/>
      <c r="K436" s="376"/>
      <c r="L436" s="88">
        <v>99</v>
      </c>
      <c r="M436" s="141"/>
    </row>
    <row r="437" spans="1:13" s="100" customFormat="1" ht="36.75" customHeight="1" x14ac:dyDescent="0.25">
      <c r="A437" s="374"/>
      <c r="B437" s="376"/>
      <c r="C437" s="88" t="s">
        <v>404</v>
      </c>
      <c r="D437" s="10">
        <f t="shared" si="354"/>
        <v>275</v>
      </c>
      <c r="E437" s="10">
        <v>0</v>
      </c>
      <c r="F437" s="10">
        <v>0</v>
      </c>
      <c r="G437" s="10">
        <v>275</v>
      </c>
      <c r="H437" s="10">
        <v>0</v>
      </c>
      <c r="I437" s="10">
        <v>0</v>
      </c>
      <c r="J437" s="376"/>
      <c r="K437" s="376"/>
      <c r="L437" s="88">
        <v>104</v>
      </c>
      <c r="M437" s="141"/>
    </row>
    <row r="438" spans="1:13" s="100" customFormat="1" ht="28.5" x14ac:dyDescent="0.25">
      <c r="A438" s="374" t="s">
        <v>579</v>
      </c>
      <c r="B438" s="376" t="s">
        <v>582</v>
      </c>
      <c r="C438" s="92" t="s">
        <v>318</v>
      </c>
      <c r="D438" s="9">
        <f>SUM(D439:D445)</f>
        <v>0</v>
      </c>
      <c r="E438" s="9">
        <f t="shared" ref="E438" si="355">E439+E440+E441+E442+E443+E444+E445</f>
        <v>0</v>
      </c>
      <c r="F438" s="9">
        <f t="shared" ref="F438" si="356">F439+F440+F441+F442+F443+F444+F445</f>
        <v>0</v>
      </c>
      <c r="G438" s="9">
        <f t="shared" ref="G438" si="357">SUM(G439:G445)</f>
        <v>0</v>
      </c>
      <c r="H438" s="9">
        <f t="shared" ref="H438" si="358">H439+H440+H441+H442+H443+H444+H445</f>
        <v>0</v>
      </c>
      <c r="I438" s="9">
        <f t="shared" ref="I438" si="359">I439+I440+I441+I442+I443+I444+I445</f>
        <v>0</v>
      </c>
      <c r="J438" s="376" t="s">
        <v>955</v>
      </c>
      <c r="K438" s="376" t="s">
        <v>290</v>
      </c>
      <c r="L438" s="88">
        <f>L439+L440+L441+L442+L443+L444+L445</f>
        <v>3</v>
      </c>
      <c r="M438" s="141"/>
    </row>
    <row r="439" spans="1:13" s="100" customFormat="1" x14ac:dyDescent="0.25">
      <c r="A439" s="374"/>
      <c r="B439" s="376"/>
      <c r="C439" s="88" t="s">
        <v>11</v>
      </c>
      <c r="D439" s="10">
        <f t="shared" ref="D439:D445" si="360">SUM(E439:I439)</f>
        <v>0</v>
      </c>
      <c r="E439" s="10">
        <v>0</v>
      </c>
      <c r="F439" s="10">
        <v>0</v>
      </c>
      <c r="G439" s="10">
        <v>0</v>
      </c>
      <c r="H439" s="10">
        <v>0</v>
      </c>
      <c r="I439" s="10">
        <v>0</v>
      </c>
      <c r="J439" s="376"/>
      <c r="K439" s="376"/>
      <c r="L439" s="88"/>
      <c r="M439" s="141"/>
    </row>
    <row r="440" spans="1:13" s="100" customFormat="1" x14ac:dyDescent="0.25">
      <c r="A440" s="374"/>
      <c r="B440" s="376"/>
      <c r="C440" s="88" t="s">
        <v>12</v>
      </c>
      <c r="D440" s="10">
        <f t="shared" si="360"/>
        <v>0</v>
      </c>
      <c r="E440" s="10">
        <v>0</v>
      </c>
      <c r="F440" s="10">
        <v>0</v>
      </c>
      <c r="G440" s="10">
        <v>0</v>
      </c>
      <c r="H440" s="10">
        <v>0</v>
      </c>
      <c r="I440" s="10">
        <v>0</v>
      </c>
      <c r="J440" s="376"/>
      <c r="K440" s="376"/>
      <c r="L440" s="88"/>
      <c r="M440" s="141"/>
    </row>
    <row r="441" spans="1:13" s="100" customFormat="1" x14ac:dyDescent="0.25">
      <c r="A441" s="374"/>
      <c r="B441" s="376"/>
      <c r="C441" s="88" t="s">
        <v>13</v>
      </c>
      <c r="D441" s="10">
        <f t="shared" si="360"/>
        <v>0</v>
      </c>
      <c r="E441" s="10">
        <v>0</v>
      </c>
      <c r="F441" s="10">
        <v>0</v>
      </c>
      <c r="G441" s="10">
        <v>0</v>
      </c>
      <c r="H441" s="10">
        <v>0</v>
      </c>
      <c r="I441" s="10">
        <v>0</v>
      </c>
      <c r="J441" s="376"/>
      <c r="K441" s="376"/>
      <c r="L441" s="88"/>
      <c r="M441" s="141"/>
    </row>
    <row r="442" spans="1:13" s="100" customFormat="1" x14ac:dyDescent="0.25">
      <c r="A442" s="374"/>
      <c r="B442" s="376"/>
      <c r="C442" s="88" t="s">
        <v>14</v>
      </c>
      <c r="D442" s="10">
        <f t="shared" si="360"/>
        <v>0</v>
      </c>
      <c r="E442" s="10">
        <v>0</v>
      </c>
      <c r="F442" s="10">
        <v>0</v>
      </c>
      <c r="G442" s="10">
        <v>0</v>
      </c>
      <c r="H442" s="10">
        <v>0</v>
      </c>
      <c r="I442" s="10">
        <v>0</v>
      </c>
      <c r="J442" s="376"/>
      <c r="K442" s="376"/>
      <c r="L442" s="88"/>
      <c r="M442" s="141"/>
    </row>
    <row r="443" spans="1:13" s="125" customFormat="1" ht="14.25" x14ac:dyDescent="0.2">
      <c r="A443" s="374"/>
      <c r="B443" s="376"/>
      <c r="C443" s="92" t="s">
        <v>15</v>
      </c>
      <c r="D443" s="9">
        <f>SUM(E443:I443)</f>
        <v>0</v>
      </c>
      <c r="E443" s="9">
        <v>0</v>
      </c>
      <c r="F443" s="9">
        <v>0</v>
      </c>
      <c r="G443" s="9">
        <v>0</v>
      </c>
      <c r="H443" s="9">
        <v>0</v>
      </c>
      <c r="I443" s="9">
        <v>0</v>
      </c>
      <c r="J443" s="376"/>
      <c r="K443" s="376"/>
      <c r="L443" s="92">
        <v>0</v>
      </c>
      <c r="M443" s="143"/>
    </row>
    <row r="444" spans="1:13" s="100" customFormat="1" ht="36" customHeight="1" x14ac:dyDescent="0.25">
      <c r="A444" s="374"/>
      <c r="B444" s="376"/>
      <c r="C444" s="88" t="s">
        <v>403</v>
      </c>
      <c r="D444" s="10">
        <f t="shared" si="360"/>
        <v>0</v>
      </c>
      <c r="E444" s="10">
        <v>0</v>
      </c>
      <c r="F444" s="10">
        <v>0</v>
      </c>
      <c r="G444" s="10">
        <v>0</v>
      </c>
      <c r="H444" s="10">
        <v>0</v>
      </c>
      <c r="I444" s="10">
        <v>0</v>
      </c>
      <c r="J444" s="376"/>
      <c r="K444" s="376"/>
      <c r="L444" s="88">
        <v>1.5</v>
      </c>
      <c r="M444" s="141"/>
    </row>
    <row r="445" spans="1:13" s="100" customFormat="1" ht="31.5" customHeight="1" x14ac:dyDescent="0.25">
      <c r="A445" s="374"/>
      <c r="B445" s="376"/>
      <c r="C445" s="88" t="s">
        <v>404</v>
      </c>
      <c r="D445" s="10">
        <f t="shared" si="360"/>
        <v>0</v>
      </c>
      <c r="E445" s="10">
        <v>0</v>
      </c>
      <c r="F445" s="10">
        <v>0</v>
      </c>
      <c r="G445" s="10">
        <v>0</v>
      </c>
      <c r="H445" s="10">
        <v>0</v>
      </c>
      <c r="I445" s="10">
        <v>0</v>
      </c>
      <c r="J445" s="376"/>
      <c r="K445" s="376"/>
      <c r="L445" s="88">
        <v>1.5</v>
      </c>
      <c r="M445" s="141"/>
    </row>
    <row r="446" spans="1:13" ht="28.5" x14ac:dyDescent="0.25">
      <c r="A446" s="374" t="s">
        <v>108</v>
      </c>
      <c r="B446" s="376" t="s">
        <v>291</v>
      </c>
      <c r="C446" s="92" t="s">
        <v>27</v>
      </c>
      <c r="D446" s="9">
        <f>SUM(D447:D453)</f>
        <v>26.8</v>
      </c>
      <c r="E446" s="9">
        <f t="shared" ref="E446" si="361">E447+E448+E449+E450+E451+E452+E453</f>
        <v>0</v>
      </c>
      <c r="F446" s="9">
        <f t="shared" ref="F446" si="362">F447+F448+F449+F450+F451+F452+F453</f>
        <v>0</v>
      </c>
      <c r="G446" s="9">
        <f t="shared" ref="G446" si="363">SUM(G447:G453)</f>
        <v>26.8</v>
      </c>
      <c r="H446" s="9">
        <f t="shared" ref="H446" si="364">H447+H448+H449+H450+H451+H452+H453</f>
        <v>0</v>
      </c>
      <c r="I446" s="9">
        <f t="shared" ref="I446" si="365">I447+I448+I449+I450+I451+I452+I453</f>
        <v>0</v>
      </c>
      <c r="J446" s="376" t="s">
        <v>256</v>
      </c>
      <c r="K446" s="376" t="s">
        <v>292</v>
      </c>
      <c r="L446" s="92">
        <v>2500</v>
      </c>
    </row>
    <row r="447" spans="1:13" x14ac:dyDescent="0.25">
      <c r="A447" s="374"/>
      <c r="B447" s="376"/>
      <c r="C447" s="88" t="s">
        <v>11</v>
      </c>
      <c r="D447" s="10">
        <f t="shared" ref="D447:D450" si="366">SUM(E447:I447)</f>
        <v>0</v>
      </c>
      <c r="E447" s="10">
        <v>0</v>
      </c>
      <c r="F447" s="10">
        <v>0</v>
      </c>
      <c r="G447" s="10">
        <v>0</v>
      </c>
      <c r="H447" s="10">
        <v>0</v>
      </c>
      <c r="I447" s="10">
        <v>0</v>
      </c>
      <c r="J447" s="376"/>
      <c r="K447" s="376"/>
      <c r="L447" s="88"/>
    </row>
    <row r="448" spans="1:13" x14ac:dyDescent="0.25">
      <c r="A448" s="374"/>
      <c r="B448" s="376"/>
      <c r="C448" s="88" t="s">
        <v>12</v>
      </c>
      <c r="D448" s="10">
        <f t="shared" si="366"/>
        <v>26.8</v>
      </c>
      <c r="E448" s="10">
        <v>0</v>
      </c>
      <c r="F448" s="10">
        <v>0</v>
      </c>
      <c r="G448" s="10">
        <v>26.8</v>
      </c>
      <c r="H448" s="10">
        <v>0</v>
      </c>
      <c r="I448" s="10">
        <v>0</v>
      </c>
      <c r="J448" s="376"/>
      <c r="K448" s="376"/>
      <c r="L448" s="88">
        <v>2500</v>
      </c>
    </row>
    <row r="449" spans="1:12" x14ac:dyDescent="0.25">
      <c r="A449" s="374"/>
      <c r="B449" s="376"/>
      <c r="C449" s="88" t="s">
        <v>13</v>
      </c>
      <c r="D449" s="10">
        <f t="shared" si="366"/>
        <v>0</v>
      </c>
      <c r="E449" s="10">
        <v>0</v>
      </c>
      <c r="F449" s="10">
        <v>0</v>
      </c>
      <c r="G449" s="10">
        <v>0</v>
      </c>
      <c r="H449" s="10">
        <v>0</v>
      </c>
      <c r="I449" s="10">
        <v>0</v>
      </c>
      <c r="J449" s="376"/>
      <c r="K449" s="376"/>
      <c r="L449" s="88"/>
    </row>
    <row r="450" spans="1:12" x14ac:dyDescent="0.25">
      <c r="A450" s="374"/>
      <c r="B450" s="376"/>
      <c r="C450" s="88" t="s">
        <v>14</v>
      </c>
      <c r="D450" s="10">
        <f t="shared" si="366"/>
        <v>0</v>
      </c>
      <c r="E450" s="10">
        <v>0</v>
      </c>
      <c r="F450" s="10">
        <v>0</v>
      </c>
      <c r="G450" s="10">
        <v>0</v>
      </c>
      <c r="H450" s="10">
        <v>0</v>
      </c>
      <c r="I450" s="10">
        <v>0</v>
      </c>
      <c r="J450" s="376"/>
      <c r="K450" s="376"/>
      <c r="L450" s="88"/>
    </row>
    <row r="451" spans="1:12" s="135" customFormat="1" ht="27" customHeight="1" x14ac:dyDescent="0.25">
      <c r="A451" s="374"/>
      <c r="B451" s="376"/>
      <c r="C451" s="92" t="s">
        <v>15</v>
      </c>
      <c r="D451" s="9">
        <f>SUM(E451:I451)</f>
        <v>0</v>
      </c>
      <c r="E451" s="9">
        <v>0</v>
      </c>
      <c r="F451" s="9">
        <v>0</v>
      </c>
      <c r="G451" s="9">
        <v>0</v>
      </c>
      <c r="H451" s="9">
        <v>0</v>
      </c>
      <c r="I451" s="9">
        <v>0</v>
      </c>
      <c r="J451" s="376"/>
      <c r="K451" s="376"/>
      <c r="L451" s="92"/>
    </row>
    <row r="452" spans="1:12" ht="30" x14ac:dyDescent="0.25">
      <c r="A452" s="374"/>
      <c r="B452" s="376"/>
      <c r="C452" s="88" t="s">
        <v>403</v>
      </c>
      <c r="D452" s="10">
        <f t="shared" ref="D452:D453" si="367">SUM(E452:I452)</f>
        <v>0</v>
      </c>
      <c r="E452" s="10">
        <v>0</v>
      </c>
      <c r="F452" s="10">
        <v>0</v>
      </c>
      <c r="G452" s="10">
        <v>0</v>
      </c>
      <c r="H452" s="10">
        <v>0</v>
      </c>
      <c r="I452" s="10">
        <v>0</v>
      </c>
      <c r="J452" s="376"/>
      <c r="K452" s="376"/>
      <c r="L452" s="88"/>
    </row>
    <row r="453" spans="1:12" ht="30" x14ac:dyDescent="0.25">
      <c r="A453" s="374"/>
      <c r="B453" s="376"/>
      <c r="C453" s="88" t="s">
        <v>404</v>
      </c>
      <c r="D453" s="10">
        <f t="shared" si="367"/>
        <v>0</v>
      </c>
      <c r="E453" s="10">
        <v>0</v>
      </c>
      <c r="F453" s="10">
        <v>0</v>
      </c>
      <c r="G453" s="10">
        <v>0</v>
      </c>
      <c r="H453" s="10">
        <v>0</v>
      </c>
      <c r="I453" s="10">
        <v>0</v>
      </c>
      <c r="J453" s="376"/>
      <c r="K453" s="376"/>
      <c r="L453" s="88"/>
    </row>
    <row r="454" spans="1:12" ht="28.5" x14ac:dyDescent="0.25">
      <c r="A454" s="374" t="s">
        <v>110</v>
      </c>
      <c r="B454" s="376" t="s">
        <v>112</v>
      </c>
      <c r="C454" s="92" t="s">
        <v>27</v>
      </c>
      <c r="D454" s="9">
        <f>SUM(D455:D461)</f>
        <v>2600</v>
      </c>
      <c r="E454" s="9">
        <f t="shared" ref="E454" si="368">E455+E456+E457+E458+E459+E460+E461</f>
        <v>0</v>
      </c>
      <c r="F454" s="9">
        <f t="shared" ref="F454" si="369">F455+F456+F457+F458+F459+F460+F461</f>
        <v>0</v>
      </c>
      <c r="G454" s="9">
        <f t="shared" ref="G454" si="370">SUM(G455:G461)</f>
        <v>2600</v>
      </c>
      <c r="H454" s="9">
        <f t="shared" ref="H454" si="371">H455+H456+H457+H458+H459+H460+H461</f>
        <v>0</v>
      </c>
      <c r="I454" s="9">
        <f t="shared" ref="I454" si="372">I455+I456+I457+I458+I459+I460+I461</f>
        <v>0</v>
      </c>
      <c r="J454" s="376" t="s">
        <v>955</v>
      </c>
      <c r="K454" s="376" t="s">
        <v>293</v>
      </c>
      <c r="L454" s="92">
        <v>6</v>
      </c>
    </row>
    <row r="455" spans="1:12" x14ac:dyDescent="0.25">
      <c r="A455" s="374"/>
      <c r="B455" s="376"/>
      <c r="C455" s="88" t="s">
        <v>11</v>
      </c>
      <c r="D455" s="10">
        <f t="shared" ref="D455:D458" si="373">SUM(E455:I455)</f>
        <v>0</v>
      </c>
      <c r="E455" s="10">
        <v>0</v>
      </c>
      <c r="F455" s="10">
        <v>0</v>
      </c>
      <c r="G455" s="10">
        <v>0</v>
      </c>
      <c r="H455" s="10">
        <v>0</v>
      </c>
      <c r="I455" s="10">
        <v>0</v>
      </c>
      <c r="J455" s="376"/>
      <c r="K455" s="376"/>
      <c r="L455" s="88"/>
    </row>
    <row r="456" spans="1:12" x14ac:dyDescent="0.25">
      <c r="A456" s="374"/>
      <c r="B456" s="376"/>
      <c r="C456" s="88" t="s">
        <v>12</v>
      </c>
      <c r="D456" s="10">
        <f t="shared" si="373"/>
        <v>480</v>
      </c>
      <c r="E456" s="10">
        <v>0</v>
      </c>
      <c r="F456" s="10">
        <v>0</v>
      </c>
      <c r="G456" s="10">
        <v>480</v>
      </c>
      <c r="H456" s="10">
        <v>0</v>
      </c>
      <c r="I456" s="10">
        <v>0</v>
      </c>
      <c r="J456" s="376"/>
      <c r="K456" s="376"/>
      <c r="L456" s="88">
        <v>1</v>
      </c>
    </row>
    <row r="457" spans="1:12" x14ac:dyDescent="0.25">
      <c r="A457" s="374"/>
      <c r="B457" s="376"/>
      <c r="C457" s="88" t="s">
        <v>13</v>
      </c>
      <c r="D457" s="10">
        <f t="shared" si="373"/>
        <v>480</v>
      </c>
      <c r="E457" s="10">
        <v>0</v>
      </c>
      <c r="F457" s="10">
        <v>0</v>
      </c>
      <c r="G457" s="10">
        <v>480</v>
      </c>
      <c r="H457" s="10">
        <v>0</v>
      </c>
      <c r="I457" s="10">
        <v>0</v>
      </c>
      <c r="J457" s="376"/>
      <c r="K457" s="376"/>
      <c r="L457" s="88">
        <v>1</v>
      </c>
    </row>
    <row r="458" spans="1:12" x14ac:dyDescent="0.25">
      <c r="A458" s="374"/>
      <c r="B458" s="376"/>
      <c r="C458" s="88" t="s">
        <v>14</v>
      </c>
      <c r="D458" s="10">
        <f t="shared" si="373"/>
        <v>480</v>
      </c>
      <c r="E458" s="10">
        <v>0</v>
      </c>
      <c r="F458" s="10">
        <v>0</v>
      </c>
      <c r="G458" s="10">
        <v>480</v>
      </c>
      <c r="H458" s="10">
        <v>0</v>
      </c>
      <c r="I458" s="10">
        <v>0</v>
      </c>
      <c r="J458" s="376"/>
      <c r="K458" s="376"/>
      <c r="L458" s="88">
        <v>1</v>
      </c>
    </row>
    <row r="459" spans="1:12" s="135" customFormat="1" ht="30.75" customHeight="1" x14ac:dyDescent="0.25">
      <c r="A459" s="374"/>
      <c r="B459" s="376"/>
      <c r="C459" s="92" t="s">
        <v>15</v>
      </c>
      <c r="D459" s="9">
        <f>SUM(E459:I459)</f>
        <v>200</v>
      </c>
      <c r="E459" s="9">
        <v>0</v>
      </c>
      <c r="F459" s="9">
        <v>0</v>
      </c>
      <c r="G459" s="9">
        <v>200</v>
      </c>
      <c r="H459" s="9">
        <v>0</v>
      </c>
      <c r="I459" s="9">
        <v>0</v>
      </c>
      <c r="J459" s="376"/>
      <c r="K459" s="376"/>
      <c r="L459" s="92">
        <v>1</v>
      </c>
    </row>
    <row r="460" spans="1:12" ht="30" x14ac:dyDescent="0.25">
      <c r="A460" s="374"/>
      <c r="B460" s="376"/>
      <c r="C460" s="88" t="s">
        <v>403</v>
      </c>
      <c r="D460" s="10">
        <f t="shared" ref="D460:D461" si="374">SUM(E460:I460)</f>
        <v>480</v>
      </c>
      <c r="E460" s="10">
        <v>0</v>
      </c>
      <c r="F460" s="10">
        <v>0</v>
      </c>
      <c r="G460" s="10">
        <v>480</v>
      </c>
      <c r="H460" s="10">
        <v>0</v>
      </c>
      <c r="I460" s="10">
        <v>0</v>
      </c>
      <c r="J460" s="376"/>
      <c r="K460" s="376"/>
      <c r="L460" s="88">
        <v>1</v>
      </c>
    </row>
    <row r="461" spans="1:12" ht="30" x14ac:dyDescent="0.25">
      <c r="A461" s="374"/>
      <c r="B461" s="376"/>
      <c r="C461" s="88" t="s">
        <v>404</v>
      </c>
      <c r="D461" s="10">
        <f t="shared" si="374"/>
        <v>480</v>
      </c>
      <c r="E461" s="10">
        <v>0</v>
      </c>
      <c r="F461" s="10">
        <v>0</v>
      </c>
      <c r="G461" s="10">
        <v>480</v>
      </c>
      <c r="H461" s="10">
        <v>0</v>
      </c>
      <c r="I461" s="10">
        <v>0</v>
      </c>
      <c r="J461" s="376"/>
      <c r="K461" s="376"/>
      <c r="L461" s="88">
        <v>1</v>
      </c>
    </row>
    <row r="462" spans="1:12" ht="28.5" x14ac:dyDescent="0.25">
      <c r="A462" s="374" t="s">
        <v>111</v>
      </c>
      <c r="B462" s="376" t="s">
        <v>113</v>
      </c>
      <c r="C462" s="92" t="s">
        <v>27</v>
      </c>
      <c r="D462" s="9">
        <f>SUM(D463:D469)</f>
        <v>2400</v>
      </c>
      <c r="E462" s="9">
        <f t="shared" ref="E462" si="375">E463+E464+E465+E466+E467+E468+E469</f>
        <v>0</v>
      </c>
      <c r="F462" s="9">
        <f t="shared" ref="F462" si="376">F463+F464+F465+F466+F467+F468+F469</f>
        <v>0</v>
      </c>
      <c r="G462" s="9">
        <f t="shared" ref="G462" si="377">SUM(G463:G469)</f>
        <v>2400</v>
      </c>
      <c r="H462" s="9">
        <f t="shared" ref="H462" si="378">H463+H464+H465+H466+H467+H468+H469</f>
        <v>0</v>
      </c>
      <c r="I462" s="9">
        <f t="shared" ref="I462" si="379">I463+I464+I465+I466+I467+I468+I469</f>
        <v>0</v>
      </c>
      <c r="J462" s="376" t="s">
        <v>957</v>
      </c>
      <c r="K462" s="376" t="s">
        <v>294</v>
      </c>
      <c r="L462" s="92">
        <v>1</v>
      </c>
    </row>
    <row r="463" spans="1:12" x14ac:dyDescent="0.25">
      <c r="A463" s="374"/>
      <c r="B463" s="376"/>
      <c r="C463" s="88" t="s">
        <v>11</v>
      </c>
      <c r="D463" s="10">
        <f t="shared" ref="D463:D468" si="380">SUM(E463:I463)</f>
        <v>0</v>
      </c>
      <c r="E463" s="10">
        <v>0</v>
      </c>
      <c r="F463" s="10">
        <v>0</v>
      </c>
      <c r="G463" s="10">
        <v>0</v>
      </c>
      <c r="H463" s="10">
        <v>0</v>
      </c>
      <c r="I463" s="10">
        <v>0</v>
      </c>
      <c r="J463" s="376"/>
      <c r="K463" s="376"/>
      <c r="L463" s="88" t="s">
        <v>16</v>
      </c>
    </row>
    <row r="464" spans="1:12" x14ac:dyDescent="0.25">
      <c r="A464" s="374"/>
      <c r="B464" s="376"/>
      <c r="C464" s="88" t="s">
        <v>12</v>
      </c>
      <c r="D464" s="10">
        <f t="shared" si="380"/>
        <v>1500</v>
      </c>
      <c r="E464" s="10">
        <v>0</v>
      </c>
      <c r="F464" s="10">
        <v>0</v>
      </c>
      <c r="G464" s="10">
        <v>1500</v>
      </c>
      <c r="H464" s="10">
        <v>0</v>
      </c>
      <c r="I464" s="10">
        <v>0</v>
      </c>
      <c r="J464" s="376"/>
      <c r="K464" s="376"/>
      <c r="L464" s="88">
        <v>1</v>
      </c>
    </row>
    <row r="465" spans="1:12" x14ac:dyDescent="0.25">
      <c r="A465" s="374"/>
      <c r="B465" s="376"/>
      <c r="C465" s="88" t="s">
        <v>13</v>
      </c>
      <c r="D465" s="10">
        <f t="shared" si="380"/>
        <v>900</v>
      </c>
      <c r="E465" s="10">
        <v>0</v>
      </c>
      <c r="F465" s="10">
        <v>0</v>
      </c>
      <c r="G465" s="10">
        <v>900</v>
      </c>
      <c r="H465" s="10">
        <v>0</v>
      </c>
      <c r="I465" s="10">
        <v>0</v>
      </c>
      <c r="J465" s="376"/>
      <c r="K465" s="376"/>
      <c r="L465" s="88">
        <v>1</v>
      </c>
    </row>
    <row r="466" spans="1:12" x14ac:dyDescent="0.25">
      <c r="A466" s="374"/>
      <c r="B466" s="376"/>
      <c r="C466" s="88" t="s">
        <v>14</v>
      </c>
      <c r="D466" s="10">
        <f t="shared" si="380"/>
        <v>0</v>
      </c>
      <c r="E466" s="10">
        <v>0</v>
      </c>
      <c r="F466" s="10">
        <v>0</v>
      </c>
      <c r="G466" s="10">
        <v>0</v>
      </c>
      <c r="H466" s="10">
        <v>0</v>
      </c>
      <c r="I466" s="10">
        <v>0</v>
      </c>
      <c r="J466" s="376"/>
      <c r="K466" s="376"/>
      <c r="L466" s="88" t="s">
        <v>16</v>
      </c>
    </row>
    <row r="467" spans="1:12" s="135" customFormat="1" ht="14.25" x14ac:dyDescent="0.25">
      <c r="A467" s="374"/>
      <c r="B467" s="376"/>
      <c r="C467" s="92" t="s">
        <v>15</v>
      </c>
      <c r="D467" s="9">
        <f>SUM(E467:I467)</f>
        <v>0</v>
      </c>
      <c r="E467" s="9">
        <v>0</v>
      </c>
      <c r="F467" s="9">
        <v>0</v>
      </c>
      <c r="G467" s="9">
        <v>0</v>
      </c>
      <c r="H467" s="9">
        <v>0</v>
      </c>
      <c r="I467" s="9">
        <v>0</v>
      </c>
      <c r="J467" s="376"/>
      <c r="K467" s="376"/>
      <c r="L467" s="92" t="s">
        <v>16</v>
      </c>
    </row>
    <row r="468" spans="1:12" ht="30" x14ac:dyDescent="0.25">
      <c r="A468" s="374"/>
      <c r="B468" s="376"/>
      <c r="C468" s="88" t="s">
        <v>403</v>
      </c>
      <c r="D468" s="10">
        <f t="shared" si="380"/>
        <v>0</v>
      </c>
      <c r="E468" s="10">
        <v>0</v>
      </c>
      <c r="F468" s="10">
        <v>0</v>
      </c>
      <c r="G468" s="10">
        <v>0</v>
      </c>
      <c r="H468" s="10">
        <v>0</v>
      </c>
      <c r="I468" s="10">
        <v>0</v>
      </c>
      <c r="J468" s="376"/>
      <c r="K468" s="376"/>
      <c r="L468" s="88"/>
    </row>
    <row r="469" spans="1:12" ht="30" x14ac:dyDescent="0.25">
      <c r="A469" s="374"/>
      <c r="B469" s="376"/>
      <c r="C469" s="88" t="s">
        <v>404</v>
      </c>
      <c r="D469" s="10">
        <f t="shared" ref="D469" si="381">SUM(E469:I469)</f>
        <v>0</v>
      </c>
      <c r="E469" s="10">
        <v>0</v>
      </c>
      <c r="F469" s="10">
        <v>0</v>
      </c>
      <c r="G469" s="10">
        <v>0</v>
      </c>
      <c r="H469" s="10">
        <v>0</v>
      </c>
      <c r="I469" s="10">
        <v>0</v>
      </c>
      <c r="J469" s="376"/>
      <c r="K469" s="376"/>
      <c r="L469" s="88"/>
    </row>
    <row r="470" spans="1:12" ht="17.25" customHeight="1" x14ac:dyDescent="0.25">
      <c r="A470" s="374" t="s">
        <v>295</v>
      </c>
      <c r="B470" s="374"/>
      <c r="C470" s="374"/>
      <c r="D470" s="374"/>
      <c r="E470" s="374"/>
      <c r="F470" s="374"/>
      <c r="G470" s="374"/>
      <c r="H470" s="374"/>
      <c r="I470" s="374"/>
      <c r="J470" s="374"/>
      <c r="K470" s="374"/>
      <c r="L470" s="374"/>
    </row>
    <row r="471" spans="1:12" ht="28.5" x14ac:dyDescent="0.25">
      <c r="A471" s="374" t="s">
        <v>296</v>
      </c>
      <c r="B471" s="376" t="s">
        <v>297</v>
      </c>
      <c r="C471" s="92" t="s">
        <v>27</v>
      </c>
      <c r="D471" s="9">
        <f>SUM(D472:D478)</f>
        <v>3844.8</v>
      </c>
      <c r="E471" s="9">
        <f t="shared" ref="E471:I471" si="382">SUM(E472:E478)</f>
        <v>0</v>
      </c>
      <c r="F471" s="9">
        <f t="shared" si="382"/>
        <v>2392.5</v>
      </c>
      <c r="G471" s="9">
        <f t="shared" si="382"/>
        <v>1452.3</v>
      </c>
      <c r="H471" s="9">
        <f t="shared" si="382"/>
        <v>0</v>
      </c>
      <c r="I471" s="9">
        <f t="shared" si="382"/>
        <v>0</v>
      </c>
      <c r="J471" s="376" t="s">
        <v>970</v>
      </c>
      <c r="K471" s="376" t="s">
        <v>298</v>
      </c>
      <c r="L471" s="92">
        <v>17</v>
      </c>
    </row>
    <row r="472" spans="1:12" x14ac:dyDescent="0.25">
      <c r="A472" s="374"/>
      <c r="B472" s="376"/>
      <c r="C472" s="88" t="s">
        <v>11</v>
      </c>
      <c r="D472" s="10">
        <f t="shared" ref="D472:D475" si="383">SUM(E472:I472)</f>
        <v>1047.7</v>
      </c>
      <c r="E472" s="10">
        <f>E480+E488</f>
        <v>0</v>
      </c>
      <c r="F472" s="10">
        <f t="shared" ref="F472:I472" si="384">F480+F488</f>
        <v>728.6</v>
      </c>
      <c r="G472" s="10">
        <f t="shared" si="384"/>
        <v>319.10000000000002</v>
      </c>
      <c r="H472" s="10">
        <f t="shared" si="384"/>
        <v>0</v>
      </c>
      <c r="I472" s="10">
        <f t="shared" si="384"/>
        <v>0</v>
      </c>
      <c r="J472" s="376"/>
      <c r="K472" s="376"/>
      <c r="L472" s="88">
        <v>2</v>
      </c>
    </row>
    <row r="473" spans="1:12" x14ac:dyDescent="0.25">
      <c r="A473" s="374"/>
      <c r="B473" s="376"/>
      <c r="C473" s="88" t="s">
        <v>12</v>
      </c>
      <c r="D473" s="10">
        <f t="shared" si="383"/>
        <v>741.59999999999991</v>
      </c>
      <c r="E473" s="10">
        <f t="shared" ref="E473:I473" si="385">E481+E489</f>
        <v>0</v>
      </c>
      <c r="F473" s="10">
        <f t="shared" si="385"/>
        <v>568.4</v>
      </c>
      <c r="G473" s="10">
        <f t="shared" si="385"/>
        <v>173.2</v>
      </c>
      <c r="H473" s="10">
        <f t="shared" si="385"/>
        <v>0</v>
      </c>
      <c r="I473" s="10">
        <f t="shared" si="385"/>
        <v>0</v>
      </c>
      <c r="J473" s="376"/>
      <c r="K473" s="376"/>
      <c r="L473" s="88">
        <v>9</v>
      </c>
    </row>
    <row r="474" spans="1:12" x14ac:dyDescent="0.25">
      <c r="A474" s="374"/>
      <c r="B474" s="376"/>
      <c r="C474" s="88" t="s">
        <v>13</v>
      </c>
      <c r="D474" s="10">
        <f t="shared" si="383"/>
        <v>850.3</v>
      </c>
      <c r="E474" s="10">
        <f t="shared" ref="E474:I474" si="386">E482+E490</f>
        <v>0</v>
      </c>
      <c r="F474" s="10">
        <f t="shared" si="386"/>
        <v>650.29999999999995</v>
      </c>
      <c r="G474" s="10">
        <f t="shared" si="386"/>
        <v>200</v>
      </c>
      <c r="H474" s="10">
        <f t="shared" si="386"/>
        <v>0</v>
      </c>
      <c r="I474" s="10">
        <f t="shared" si="386"/>
        <v>0</v>
      </c>
      <c r="J474" s="376"/>
      <c r="K474" s="376"/>
      <c r="L474" s="88">
        <v>2</v>
      </c>
    </row>
    <row r="475" spans="1:12" x14ac:dyDescent="0.25">
      <c r="A475" s="374"/>
      <c r="B475" s="376"/>
      <c r="C475" s="88" t="s">
        <v>14</v>
      </c>
      <c r="D475" s="10">
        <f t="shared" si="383"/>
        <v>635.20000000000005</v>
      </c>
      <c r="E475" s="10">
        <f t="shared" ref="E475:I475" si="387">E483+E491</f>
        <v>0</v>
      </c>
      <c r="F475" s="10">
        <f t="shared" si="387"/>
        <v>445.2</v>
      </c>
      <c r="G475" s="10">
        <f t="shared" si="387"/>
        <v>190</v>
      </c>
      <c r="H475" s="10">
        <f t="shared" si="387"/>
        <v>0</v>
      </c>
      <c r="I475" s="10">
        <f t="shared" si="387"/>
        <v>0</v>
      </c>
      <c r="J475" s="376"/>
      <c r="K475" s="376"/>
      <c r="L475" s="88">
        <v>1</v>
      </c>
    </row>
    <row r="476" spans="1:12" s="135" customFormat="1" ht="14.25" x14ac:dyDescent="0.25">
      <c r="A476" s="374"/>
      <c r="B476" s="376"/>
      <c r="C476" s="92" t="s">
        <v>15</v>
      </c>
      <c r="D476" s="9">
        <f>SUM(E476:I476)</f>
        <v>190</v>
      </c>
      <c r="E476" s="9">
        <f t="shared" ref="E476:I476" si="388">E484+E492</f>
        <v>0</v>
      </c>
      <c r="F476" s="9">
        <f t="shared" si="388"/>
        <v>0</v>
      </c>
      <c r="G476" s="9">
        <f t="shared" si="388"/>
        <v>190</v>
      </c>
      <c r="H476" s="9">
        <f t="shared" si="388"/>
        <v>0</v>
      </c>
      <c r="I476" s="9">
        <f t="shared" si="388"/>
        <v>0</v>
      </c>
      <c r="J476" s="376"/>
      <c r="K476" s="376"/>
      <c r="L476" s="92">
        <v>1</v>
      </c>
    </row>
    <row r="477" spans="1:12" ht="30" x14ac:dyDescent="0.25">
      <c r="A477" s="374"/>
      <c r="B477" s="376"/>
      <c r="C477" s="88" t="s">
        <v>403</v>
      </c>
      <c r="D477" s="10">
        <f t="shared" ref="D477:D478" si="389">SUM(E477:I477)</f>
        <v>190</v>
      </c>
      <c r="E477" s="10">
        <f t="shared" ref="E477:I477" si="390">E485+E493</f>
        <v>0</v>
      </c>
      <c r="F477" s="10">
        <f t="shared" si="390"/>
        <v>0</v>
      </c>
      <c r="G477" s="10">
        <f t="shared" si="390"/>
        <v>190</v>
      </c>
      <c r="H477" s="10">
        <f t="shared" si="390"/>
        <v>0</v>
      </c>
      <c r="I477" s="10">
        <f t="shared" si="390"/>
        <v>0</v>
      </c>
      <c r="J477" s="376"/>
      <c r="K477" s="376"/>
      <c r="L477" s="88">
        <v>1</v>
      </c>
    </row>
    <row r="478" spans="1:12" ht="30" x14ac:dyDescent="0.25">
      <c r="A478" s="374"/>
      <c r="B478" s="376"/>
      <c r="C478" s="88" t="s">
        <v>404</v>
      </c>
      <c r="D478" s="10">
        <f t="shared" si="389"/>
        <v>190</v>
      </c>
      <c r="E478" s="10">
        <f t="shared" ref="E478:I478" si="391">E486+E494</f>
        <v>0</v>
      </c>
      <c r="F478" s="10">
        <f t="shared" si="391"/>
        <v>0</v>
      </c>
      <c r="G478" s="10">
        <f t="shared" si="391"/>
        <v>190</v>
      </c>
      <c r="H478" s="10">
        <f t="shared" si="391"/>
        <v>0</v>
      </c>
      <c r="I478" s="10">
        <f t="shared" si="391"/>
        <v>0</v>
      </c>
      <c r="J478" s="376"/>
      <c r="K478" s="376"/>
      <c r="L478" s="88">
        <v>1</v>
      </c>
    </row>
    <row r="479" spans="1:12" ht="28.5" x14ac:dyDescent="0.25">
      <c r="A479" s="374" t="s">
        <v>190</v>
      </c>
      <c r="B479" s="376" t="s">
        <v>115</v>
      </c>
      <c r="C479" s="92" t="s">
        <v>27</v>
      </c>
      <c r="D479" s="9">
        <f>SUM(D480:D486)</f>
        <v>2711.5999999999995</v>
      </c>
      <c r="E479" s="9">
        <f t="shared" ref="E479" si="392">E480+E481+E482+E483+E484+E485+E486</f>
        <v>0</v>
      </c>
      <c r="F479" s="9">
        <f t="shared" ref="F479:G479" si="393">SUM(F480:F486)</f>
        <v>2392.5</v>
      </c>
      <c r="G479" s="9">
        <f t="shared" si="393"/>
        <v>319.10000000000002</v>
      </c>
      <c r="H479" s="9">
        <f t="shared" ref="H479" si="394">H480+H481+H482+H483+H484+H485+H486</f>
        <v>0</v>
      </c>
      <c r="I479" s="9">
        <f t="shared" ref="I479" si="395">I480+I481+I482+I483+I484+I485+I486</f>
        <v>0</v>
      </c>
      <c r="J479" s="376" t="s">
        <v>821</v>
      </c>
      <c r="K479" s="376" t="s">
        <v>299</v>
      </c>
      <c r="L479" s="92">
        <v>6</v>
      </c>
    </row>
    <row r="480" spans="1:12" x14ac:dyDescent="0.25">
      <c r="A480" s="374"/>
      <c r="B480" s="376"/>
      <c r="C480" s="88" t="s">
        <v>11</v>
      </c>
      <c r="D480" s="10">
        <f t="shared" ref="D480:D483" si="396">SUM(E480:I480)</f>
        <v>1047.7</v>
      </c>
      <c r="E480" s="10">
        <v>0</v>
      </c>
      <c r="F480" s="10">
        <v>728.6</v>
      </c>
      <c r="G480" s="10">
        <v>319.10000000000002</v>
      </c>
      <c r="H480" s="10">
        <v>0</v>
      </c>
      <c r="I480" s="10">
        <v>0</v>
      </c>
      <c r="J480" s="376"/>
      <c r="K480" s="376"/>
      <c r="L480" s="88">
        <v>2</v>
      </c>
    </row>
    <row r="481" spans="1:12" x14ac:dyDescent="0.25">
      <c r="A481" s="374"/>
      <c r="B481" s="376"/>
      <c r="C481" s="88" t="s">
        <v>12</v>
      </c>
      <c r="D481" s="10">
        <f t="shared" si="396"/>
        <v>568.4</v>
      </c>
      <c r="E481" s="10">
        <v>0</v>
      </c>
      <c r="F481" s="10">
        <v>568.4</v>
      </c>
      <c r="G481" s="10">
        <v>0</v>
      </c>
      <c r="H481" s="10">
        <v>0</v>
      </c>
      <c r="I481" s="10">
        <v>0</v>
      </c>
      <c r="J481" s="376"/>
      <c r="K481" s="376"/>
      <c r="L481" s="88">
        <v>2</v>
      </c>
    </row>
    <row r="482" spans="1:12" x14ac:dyDescent="0.25">
      <c r="A482" s="374"/>
      <c r="B482" s="376"/>
      <c r="C482" s="88" t="s">
        <v>13</v>
      </c>
      <c r="D482" s="10">
        <f t="shared" si="396"/>
        <v>650.29999999999995</v>
      </c>
      <c r="E482" s="10">
        <v>0</v>
      </c>
      <c r="F482" s="10">
        <v>650.29999999999995</v>
      </c>
      <c r="G482" s="10">
        <v>0</v>
      </c>
      <c r="H482" s="10">
        <v>0</v>
      </c>
      <c r="I482" s="10">
        <v>0</v>
      </c>
      <c r="J482" s="376"/>
      <c r="K482" s="376"/>
      <c r="L482" s="88">
        <v>1</v>
      </c>
    </row>
    <row r="483" spans="1:12" x14ac:dyDescent="0.25">
      <c r="A483" s="374"/>
      <c r="B483" s="376"/>
      <c r="C483" s="88" t="s">
        <v>14</v>
      </c>
      <c r="D483" s="10">
        <f t="shared" si="396"/>
        <v>445.2</v>
      </c>
      <c r="E483" s="10">
        <v>0</v>
      </c>
      <c r="F483" s="10">
        <v>445.2</v>
      </c>
      <c r="G483" s="10">
        <v>0</v>
      </c>
      <c r="H483" s="10">
        <v>0</v>
      </c>
      <c r="I483" s="10">
        <v>0</v>
      </c>
      <c r="J483" s="376"/>
      <c r="K483" s="376"/>
      <c r="L483" s="88">
        <v>1</v>
      </c>
    </row>
    <row r="484" spans="1:12" s="135" customFormat="1" ht="14.25" x14ac:dyDescent="0.25">
      <c r="A484" s="374"/>
      <c r="B484" s="376"/>
      <c r="C484" s="92" t="s">
        <v>15</v>
      </c>
      <c r="D484" s="9">
        <f>SUM(E484:I484)</f>
        <v>0</v>
      </c>
      <c r="E484" s="9">
        <v>0</v>
      </c>
      <c r="F484" s="9">
        <v>0</v>
      </c>
      <c r="G484" s="9">
        <v>0</v>
      </c>
      <c r="H484" s="9">
        <v>0</v>
      </c>
      <c r="I484" s="9">
        <v>0</v>
      </c>
      <c r="J484" s="376"/>
      <c r="K484" s="376"/>
      <c r="L484" s="92"/>
    </row>
    <row r="485" spans="1:12" ht="30" x14ac:dyDescent="0.25">
      <c r="A485" s="374"/>
      <c r="B485" s="376"/>
      <c r="C485" s="88" t="s">
        <v>403</v>
      </c>
      <c r="D485" s="10">
        <f t="shared" ref="D485:D486" si="397">SUM(E485:I485)</f>
        <v>0</v>
      </c>
      <c r="E485" s="10">
        <v>0</v>
      </c>
      <c r="F485" s="10">
        <v>0</v>
      </c>
      <c r="G485" s="10">
        <v>0</v>
      </c>
      <c r="H485" s="10">
        <v>0</v>
      </c>
      <c r="I485" s="10">
        <v>0</v>
      </c>
      <c r="J485" s="376"/>
      <c r="K485" s="376"/>
      <c r="L485" s="88"/>
    </row>
    <row r="486" spans="1:12" ht="30" x14ac:dyDescent="0.25">
      <c r="A486" s="374"/>
      <c r="B486" s="376"/>
      <c r="C486" s="88" t="s">
        <v>404</v>
      </c>
      <c r="D486" s="10">
        <f t="shared" si="397"/>
        <v>0</v>
      </c>
      <c r="E486" s="10">
        <v>0</v>
      </c>
      <c r="F486" s="10">
        <v>0</v>
      </c>
      <c r="G486" s="10">
        <v>0</v>
      </c>
      <c r="H486" s="10">
        <v>0</v>
      </c>
      <c r="I486" s="10">
        <v>0</v>
      </c>
      <c r="J486" s="376"/>
      <c r="K486" s="376"/>
      <c r="L486" s="88"/>
    </row>
    <row r="487" spans="1:12" ht="28.5" x14ac:dyDescent="0.25">
      <c r="A487" s="374" t="s">
        <v>312</v>
      </c>
      <c r="B487" s="376" t="s">
        <v>300</v>
      </c>
      <c r="C487" s="92" t="s">
        <v>27</v>
      </c>
      <c r="D487" s="9">
        <f>SUM(D488:D494)</f>
        <v>1133.2</v>
      </c>
      <c r="E487" s="9">
        <f>E488+E489+E490+E491+E492+E493+E494</f>
        <v>0</v>
      </c>
      <c r="F487" s="9">
        <f t="shared" ref="F487" si="398">F488+F489+F490+F491+F492+F493+F494</f>
        <v>0</v>
      </c>
      <c r="G487" s="9">
        <f t="shared" ref="G487" si="399">SUM(G488:G494)</f>
        <v>1133.2</v>
      </c>
      <c r="H487" s="9">
        <f t="shared" ref="H487" si="400">H488+H489+H490+H491+H492+H493+H494</f>
        <v>0</v>
      </c>
      <c r="I487" s="9">
        <f t="shared" ref="I487" si="401">I488+I489+I490+I491+I492+I493+I494</f>
        <v>0</v>
      </c>
      <c r="J487" s="376" t="s">
        <v>821</v>
      </c>
      <c r="K487" s="376" t="s">
        <v>299</v>
      </c>
      <c r="L487" s="92">
        <f>L488+L489+L490+L491+L492+L493+L494</f>
        <v>6</v>
      </c>
    </row>
    <row r="488" spans="1:12" x14ac:dyDescent="0.25">
      <c r="A488" s="374"/>
      <c r="B488" s="376"/>
      <c r="C488" s="88" t="s">
        <v>11</v>
      </c>
      <c r="D488" s="10">
        <f t="shared" ref="D488:D491" si="402">SUM(E488:I488)</f>
        <v>0</v>
      </c>
      <c r="E488" s="10">
        <v>0</v>
      </c>
      <c r="F488" s="10">
        <v>0</v>
      </c>
      <c r="G488" s="10">
        <v>0</v>
      </c>
      <c r="H488" s="10">
        <v>0</v>
      </c>
      <c r="I488" s="10">
        <v>0</v>
      </c>
      <c r="J488" s="376"/>
      <c r="K488" s="376"/>
      <c r="L488" s="88"/>
    </row>
    <row r="489" spans="1:12" x14ac:dyDescent="0.25">
      <c r="A489" s="374"/>
      <c r="B489" s="376"/>
      <c r="C489" s="88" t="s">
        <v>12</v>
      </c>
      <c r="D489" s="10">
        <f t="shared" si="402"/>
        <v>173.2</v>
      </c>
      <c r="E489" s="10">
        <v>0</v>
      </c>
      <c r="F489" s="10">
        <v>0</v>
      </c>
      <c r="G489" s="10">
        <v>173.2</v>
      </c>
      <c r="H489" s="10">
        <v>0</v>
      </c>
      <c r="I489" s="10">
        <v>0</v>
      </c>
      <c r="J489" s="376"/>
      <c r="K489" s="376"/>
      <c r="L489" s="88">
        <v>1</v>
      </c>
    </row>
    <row r="490" spans="1:12" x14ac:dyDescent="0.25">
      <c r="A490" s="374"/>
      <c r="B490" s="376"/>
      <c r="C490" s="88" t="s">
        <v>13</v>
      </c>
      <c r="D490" s="10">
        <f t="shared" si="402"/>
        <v>200</v>
      </c>
      <c r="E490" s="10">
        <v>0</v>
      </c>
      <c r="F490" s="10">
        <v>0</v>
      </c>
      <c r="G490" s="10">
        <v>200</v>
      </c>
      <c r="H490" s="10">
        <v>0</v>
      </c>
      <c r="I490" s="10">
        <v>0</v>
      </c>
      <c r="J490" s="376"/>
      <c r="K490" s="376"/>
      <c r="L490" s="88">
        <v>1</v>
      </c>
    </row>
    <row r="491" spans="1:12" x14ac:dyDescent="0.25">
      <c r="A491" s="374"/>
      <c r="B491" s="376"/>
      <c r="C491" s="88" t="s">
        <v>14</v>
      </c>
      <c r="D491" s="10">
        <f t="shared" si="402"/>
        <v>190</v>
      </c>
      <c r="E491" s="10">
        <v>0</v>
      </c>
      <c r="F491" s="10">
        <v>0</v>
      </c>
      <c r="G491" s="10">
        <v>190</v>
      </c>
      <c r="H491" s="10">
        <v>0</v>
      </c>
      <c r="I491" s="10">
        <v>0</v>
      </c>
      <c r="J491" s="376"/>
      <c r="K491" s="376"/>
      <c r="L491" s="88">
        <v>1</v>
      </c>
    </row>
    <row r="492" spans="1:12" s="135" customFormat="1" ht="14.25" x14ac:dyDescent="0.25">
      <c r="A492" s="374"/>
      <c r="B492" s="376"/>
      <c r="C492" s="92" t="s">
        <v>15</v>
      </c>
      <c r="D492" s="9">
        <f>SUM(E492:I492)</f>
        <v>190</v>
      </c>
      <c r="E492" s="9">
        <v>0</v>
      </c>
      <c r="F492" s="9">
        <v>0</v>
      </c>
      <c r="G492" s="9">
        <v>190</v>
      </c>
      <c r="H492" s="9">
        <v>0</v>
      </c>
      <c r="I492" s="9">
        <v>0</v>
      </c>
      <c r="J492" s="376"/>
      <c r="K492" s="376"/>
      <c r="L492" s="92">
        <v>1</v>
      </c>
    </row>
    <row r="493" spans="1:12" ht="30" x14ac:dyDescent="0.25">
      <c r="A493" s="374"/>
      <c r="B493" s="376"/>
      <c r="C493" s="88" t="s">
        <v>403</v>
      </c>
      <c r="D493" s="10">
        <f t="shared" ref="D493:D494" si="403">SUM(E493:I493)</f>
        <v>190</v>
      </c>
      <c r="E493" s="10">
        <v>0</v>
      </c>
      <c r="F493" s="10">
        <v>0</v>
      </c>
      <c r="G493" s="10">
        <v>190</v>
      </c>
      <c r="H493" s="10">
        <v>0</v>
      </c>
      <c r="I493" s="10">
        <v>0</v>
      </c>
      <c r="J493" s="376"/>
      <c r="K493" s="376"/>
      <c r="L493" s="88">
        <v>1</v>
      </c>
    </row>
    <row r="494" spans="1:12" ht="30" x14ac:dyDescent="0.25">
      <c r="A494" s="374"/>
      <c r="B494" s="376"/>
      <c r="C494" s="88" t="s">
        <v>404</v>
      </c>
      <c r="D494" s="10">
        <f t="shared" si="403"/>
        <v>190</v>
      </c>
      <c r="E494" s="10">
        <v>0</v>
      </c>
      <c r="F494" s="10">
        <v>0</v>
      </c>
      <c r="G494" s="10">
        <v>190</v>
      </c>
      <c r="H494" s="10">
        <v>0</v>
      </c>
      <c r="I494" s="10">
        <v>0</v>
      </c>
      <c r="J494" s="376"/>
      <c r="K494" s="376"/>
      <c r="L494" s="88">
        <v>1</v>
      </c>
    </row>
    <row r="495" spans="1:12" ht="36" customHeight="1" x14ac:dyDescent="0.25">
      <c r="A495" s="376" t="s">
        <v>117</v>
      </c>
      <c r="B495" s="376"/>
      <c r="C495" s="376"/>
      <c r="D495" s="376"/>
      <c r="E495" s="376"/>
      <c r="F495" s="376"/>
      <c r="G495" s="376"/>
      <c r="H495" s="376"/>
      <c r="I495" s="376"/>
      <c r="J495" s="376"/>
      <c r="K495" s="376"/>
      <c r="L495" s="376"/>
    </row>
    <row r="496" spans="1:12" ht="28.5" x14ac:dyDescent="0.25">
      <c r="A496" s="374" t="s">
        <v>118</v>
      </c>
      <c r="B496" s="376" t="s">
        <v>119</v>
      </c>
      <c r="C496" s="92" t="s">
        <v>27</v>
      </c>
      <c r="D496" s="9">
        <f>SUM(D497:D503)</f>
        <v>26404.400000000001</v>
      </c>
      <c r="E496" s="9">
        <f t="shared" ref="E496:I496" si="404">SUM(E497:E503)</f>
        <v>15176.5</v>
      </c>
      <c r="F496" s="9">
        <f t="shared" si="404"/>
        <v>294.40000000000003</v>
      </c>
      <c r="G496" s="9">
        <f t="shared" si="404"/>
        <v>10933.5</v>
      </c>
      <c r="H496" s="9">
        <f t="shared" si="404"/>
        <v>0</v>
      </c>
      <c r="I496" s="9">
        <f t="shared" si="404"/>
        <v>0</v>
      </c>
      <c r="J496" s="376" t="s">
        <v>287</v>
      </c>
      <c r="K496" s="376" t="s">
        <v>301</v>
      </c>
      <c r="L496" s="92">
        <v>1334</v>
      </c>
    </row>
    <row r="497" spans="1:12" x14ac:dyDescent="0.25">
      <c r="A497" s="374"/>
      <c r="B497" s="376"/>
      <c r="C497" s="88" t="s">
        <v>11</v>
      </c>
      <c r="D497" s="10">
        <f t="shared" ref="D497:D500" si="405">SUM(E497:I497)</f>
        <v>10872.2</v>
      </c>
      <c r="E497" s="10">
        <f>E505+E513+E521+E537</f>
        <v>44.4</v>
      </c>
      <c r="F497" s="10">
        <f t="shared" ref="F497:I497" si="406">F505+F513+F521+F537</f>
        <v>137.80000000000001</v>
      </c>
      <c r="G497" s="10">
        <f t="shared" si="406"/>
        <v>10690</v>
      </c>
      <c r="H497" s="10">
        <f t="shared" si="406"/>
        <v>0</v>
      </c>
      <c r="I497" s="10">
        <f t="shared" si="406"/>
        <v>0</v>
      </c>
      <c r="J497" s="376"/>
      <c r="K497" s="376"/>
      <c r="L497" s="88">
        <v>500</v>
      </c>
    </row>
    <row r="498" spans="1:12" x14ac:dyDescent="0.25">
      <c r="A498" s="374"/>
      <c r="B498" s="376"/>
      <c r="C498" s="88" t="s">
        <v>12</v>
      </c>
      <c r="D498" s="10">
        <f t="shared" si="405"/>
        <v>136.1</v>
      </c>
      <c r="E498" s="10">
        <f t="shared" ref="E498:I498" si="407">E506+E514+E522+E538</f>
        <v>42.1</v>
      </c>
      <c r="F498" s="10">
        <f t="shared" si="407"/>
        <v>87.5</v>
      </c>
      <c r="G498" s="10">
        <f t="shared" si="407"/>
        <v>6.5</v>
      </c>
      <c r="H498" s="10">
        <f t="shared" si="407"/>
        <v>0</v>
      </c>
      <c r="I498" s="10">
        <f t="shared" si="407"/>
        <v>0</v>
      </c>
      <c r="J498" s="376"/>
      <c r="K498" s="376"/>
      <c r="L498" s="88">
        <v>600</v>
      </c>
    </row>
    <row r="499" spans="1:12" x14ac:dyDescent="0.25">
      <c r="A499" s="374"/>
      <c r="B499" s="376"/>
      <c r="C499" s="88" t="s">
        <v>13</v>
      </c>
      <c r="D499" s="10">
        <f t="shared" si="405"/>
        <v>70.3</v>
      </c>
      <c r="E499" s="10">
        <f t="shared" ref="E499:I499" si="408">E507+E515+E523+E539</f>
        <v>45.9</v>
      </c>
      <c r="F499" s="10">
        <f t="shared" si="408"/>
        <v>20.9</v>
      </c>
      <c r="G499" s="10">
        <f t="shared" si="408"/>
        <v>3.5</v>
      </c>
      <c r="H499" s="10">
        <f>H507+H515+H523+H539</f>
        <v>0</v>
      </c>
      <c r="I499" s="10">
        <f t="shared" si="408"/>
        <v>0</v>
      </c>
      <c r="J499" s="376"/>
      <c r="K499" s="376"/>
      <c r="L499" s="88">
        <v>234</v>
      </c>
    </row>
    <row r="500" spans="1:12" x14ac:dyDescent="0.25">
      <c r="A500" s="374"/>
      <c r="B500" s="376"/>
      <c r="C500" s="88" t="s">
        <v>14</v>
      </c>
      <c r="D500" s="10">
        <f t="shared" si="405"/>
        <v>10325.800000000001</v>
      </c>
      <c r="E500" s="10">
        <f t="shared" ref="E500:I500" si="409">E508+E516+E524+E540</f>
        <v>10044.1</v>
      </c>
      <c r="F500" s="10">
        <f t="shared" si="409"/>
        <v>48.2</v>
      </c>
      <c r="G500" s="10">
        <f>G508+G516+G524+G540+G548</f>
        <v>233.5</v>
      </c>
      <c r="H500" s="10">
        <f t="shared" si="409"/>
        <v>0</v>
      </c>
      <c r="I500" s="10">
        <f t="shared" si="409"/>
        <v>0</v>
      </c>
      <c r="J500" s="376"/>
      <c r="K500" s="376"/>
      <c r="L500" s="88" t="s">
        <v>16</v>
      </c>
    </row>
    <row r="501" spans="1:12" s="135" customFormat="1" ht="14.25" x14ac:dyDescent="0.25">
      <c r="A501" s="374"/>
      <c r="B501" s="376"/>
      <c r="C501" s="92" t="s">
        <v>15</v>
      </c>
      <c r="D501" s="9">
        <f>SUM(E501:I501)</f>
        <v>5000</v>
      </c>
      <c r="E501" s="9">
        <f t="shared" ref="E501:I501" si="410">E509+E517+E525+E541</f>
        <v>5000</v>
      </c>
      <c r="F501" s="9">
        <f t="shared" si="410"/>
        <v>0</v>
      </c>
      <c r="G501" s="9">
        <f t="shared" si="410"/>
        <v>0</v>
      </c>
      <c r="H501" s="9">
        <f t="shared" si="410"/>
        <v>0</v>
      </c>
      <c r="I501" s="9">
        <f t="shared" si="410"/>
        <v>0</v>
      </c>
      <c r="J501" s="376"/>
      <c r="K501" s="376"/>
      <c r="L501" s="92"/>
    </row>
    <row r="502" spans="1:12" ht="27" customHeight="1" x14ac:dyDescent="0.25">
      <c r="A502" s="374"/>
      <c r="B502" s="376"/>
      <c r="C502" s="88" t="s">
        <v>403</v>
      </c>
      <c r="D502" s="10">
        <f t="shared" ref="D502:D503" si="411">SUM(E502:I502)</f>
        <v>0</v>
      </c>
      <c r="E502" s="10">
        <f t="shared" ref="E502:I502" si="412">E510+E518+E526+E542</f>
        <v>0</v>
      </c>
      <c r="F502" s="10">
        <f t="shared" si="412"/>
        <v>0</v>
      </c>
      <c r="G502" s="10">
        <f t="shared" si="412"/>
        <v>0</v>
      </c>
      <c r="H502" s="10">
        <f t="shared" si="412"/>
        <v>0</v>
      </c>
      <c r="I502" s="10">
        <f t="shared" si="412"/>
        <v>0</v>
      </c>
      <c r="J502" s="376"/>
      <c r="K502" s="376"/>
      <c r="L502" s="88"/>
    </row>
    <row r="503" spans="1:12" ht="26.25" customHeight="1" x14ac:dyDescent="0.25">
      <c r="A503" s="374"/>
      <c r="B503" s="376"/>
      <c r="C503" s="88" t="s">
        <v>404</v>
      </c>
      <c r="D503" s="10">
        <f t="shared" si="411"/>
        <v>0</v>
      </c>
      <c r="E503" s="10">
        <f>E511+E519+E527+E543</f>
        <v>0</v>
      </c>
      <c r="F503" s="10">
        <f>F511+F519+F527+F543</f>
        <v>0</v>
      </c>
      <c r="G503" s="10">
        <f>G511+G519+G527+G543</f>
        <v>0</v>
      </c>
      <c r="H503" s="10">
        <f>H511+H519+H527+H543</f>
        <v>0</v>
      </c>
      <c r="I503" s="10">
        <f>I511+I519+I527+I543</f>
        <v>0</v>
      </c>
      <c r="J503" s="376"/>
      <c r="K503" s="376"/>
      <c r="L503" s="88"/>
    </row>
    <row r="504" spans="1:12" ht="24" customHeight="1" x14ac:dyDescent="0.25">
      <c r="A504" s="374" t="s">
        <v>314</v>
      </c>
      <c r="B504" s="376" t="s">
        <v>120</v>
      </c>
      <c r="C504" s="92" t="s">
        <v>27</v>
      </c>
      <c r="D504" s="9">
        <f>SUM(D505:D511)</f>
        <v>10690</v>
      </c>
      <c r="E504" s="9">
        <f t="shared" ref="E504:F504" si="413">E505+E506+E507+E508+E509+E510+E511</f>
        <v>0</v>
      </c>
      <c r="F504" s="9">
        <f t="shared" si="413"/>
        <v>0</v>
      </c>
      <c r="G504" s="9">
        <f t="shared" ref="G504" si="414">SUM(G505:G511)</f>
        <v>10690</v>
      </c>
      <c r="H504" s="9">
        <f t="shared" ref="H504:I504" si="415">H505+H506+H507+H508+H509+H510+H511</f>
        <v>0</v>
      </c>
      <c r="I504" s="9">
        <f t="shared" si="415"/>
        <v>0</v>
      </c>
      <c r="J504" s="286" t="s">
        <v>820</v>
      </c>
      <c r="K504" s="376" t="s">
        <v>301</v>
      </c>
      <c r="L504" s="92">
        <v>100</v>
      </c>
    </row>
    <row r="505" spans="1:12" ht="20.25" customHeight="1" x14ac:dyDescent="0.25">
      <c r="A505" s="374"/>
      <c r="B505" s="376"/>
      <c r="C505" s="88" t="s">
        <v>11</v>
      </c>
      <c r="D505" s="10">
        <f t="shared" ref="D505:D508" si="416">SUM(E505:I505)</f>
        <v>10690</v>
      </c>
      <c r="E505" s="10">
        <v>0</v>
      </c>
      <c r="F505" s="10">
        <v>0</v>
      </c>
      <c r="G505" s="10">
        <v>10690</v>
      </c>
      <c r="H505" s="10">
        <v>0</v>
      </c>
      <c r="I505" s="10">
        <v>0</v>
      </c>
      <c r="J505" s="287"/>
      <c r="K505" s="376"/>
      <c r="L505" s="88">
        <v>100</v>
      </c>
    </row>
    <row r="506" spans="1:12" ht="38.25" customHeight="1" x14ac:dyDescent="0.25">
      <c r="A506" s="374"/>
      <c r="B506" s="376"/>
      <c r="C506" s="88" t="s">
        <v>12</v>
      </c>
      <c r="D506" s="10">
        <f t="shared" si="416"/>
        <v>0</v>
      </c>
      <c r="E506" s="10">
        <v>0</v>
      </c>
      <c r="F506" s="10">
        <v>0</v>
      </c>
      <c r="G506" s="10">
        <v>0</v>
      </c>
      <c r="H506" s="10">
        <v>0</v>
      </c>
      <c r="I506" s="10">
        <v>0</v>
      </c>
      <c r="J506" s="287"/>
      <c r="K506" s="376"/>
      <c r="L506" s="88"/>
    </row>
    <row r="507" spans="1:12" ht="30.75" customHeight="1" x14ac:dyDescent="0.25">
      <c r="A507" s="374"/>
      <c r="B507" s="376"/>
      <c r="C507" s="88" t="s">
        <v>13</v>
      </c>
      <c r="D507" s="10">
        <f t="shared" si="416"/>
        <v>0</v>
      </c>
      <c r="E507" s="10">
        <v>0</v>
      </c>
      <c r="F507" s="10">
        <v>0</v>
      </c>
      <c r="G507" s="10">
        <v>0</v>
      </c>
      <c r="H507" s="10">
        <v>0</v>
      </c>
      <c r="I507" s="10">
        <v>0</v>
      </c>
      <c r="J507" s="287"/>
      <c r="K507" s="376"/>
      <c r="L507" s="88"/>
    </row>
    <row r="508" spans="1:12" ht="30.75" customHeight="1" x14ac:dyDescent="0.25">
      <c r="A508" s="374"/>
      <c r="B508" s="376"/>
      <c r="C508" s="88" t="s">
        <v>14</v>
      </c>
      <c r="D508" s="10">
        <f t="shared" si="416"/>
        <v>0</v>
      </c>
      <c r="E508" s="10">
        <v>0</v>
      </c>
      <c r="F508" s="10">
        <v>0</v>
      </c>
      <c r="G508" s="10">
        <v>0</v>
      </c>
      <c r="H508" s="10">
        <v>0</v>
      </c>
      <c r="I508" s="10">
        <v>0</v>
      </c>
      <c r="J508" s="287"/>
      <c r="K508" s="376"/>
      <c r="L508" s="88"/>
    </row>
    <row r="509" spans="1:12" s="135" customFormat="1" ht="30.75" customHeight="1" x14ac:dyDescent="0.25">
      <c r="A509" s="374"/>
      <c r="B509" s="376"/>
      <c r="C509" s="92" t="s">
        <v>15</v>
      </c>
      <c r="D509" s="9">
        <f>SUM(E509:I509)</f>
        <v>0</v>
      </c>
      <c r="E509" s="9">
        <v>0</v>
      </c>
      <c r="F509" s="9">
        <v>0</v>
      </c>
      <c r="G509" s="9">
        <v>0</v>
      </c>
      <c r="H509" s="9">
        <v>0</v>
      </c>
      <c r="I509" s="9">
        <v>0</v>
      </c>
      <c r="J509" s="287"/>
      <c r="K509" s="376"/>
      <c r="L509" s="92"/>
    </row>
    <row r="510" spans="1:12" ht="30" x14ac:dyDescent="0.25">
      <c r="A510" s="374"/>
      <c r="B510" s="376"/>
      <c r="C510" s="88" t="s">
        <v>403</v>
      </c>
      <c r="D510" s="10">
        <f t="shared" ref="D510:D511" si="417">SUM(E510:I510)</f>
        <v>0</v>
      </c>
      <c r="E510" s="10">
        <v>0</v>
      </c>
      <c r="F510" s="10">
        <v>0</v>
      </c>
      <c r="G510" s="10">
        <v>0</v>
      </c>
      <c r="H510" s="10">
        <v>0</v>
      </c>
      <c r="I510" s="10">
        <v>0</v>
      </c>
      <c r="J510" s="287"/>
      <c r="K510" s="376"/>
      <c r="L510" s="88"/>
    </row>
    <row r="511" spans="1:12" ht="30" x14ac:dyDescent="0.25">
      <c r="A511" s="374"/>
      <c r="B511" s="376"/>
      <c r="C511" s="88" t="s">
        <v>404</v>
      </c>
      <c r="D511" s="10">
        <f t="shared" si="417"/>
        <v>0</v>
      </c>
      <c r="E511" s="10">
        <v>0</v>
      </c>
      <c r="F511" s="10">
        <v>0</v>
      </c>
      <c r="G511" s="10">
        <v>0</v>
      </c>
      <c r="H511" s="10">
        <v>0</v>
      </c>
      <c r="I511" s="10">
        <v>0</v>
      </c>
      <c r="J511" s="288"/>
      <c r="K511" s="376"/>
      <c r="L511" s="88"/>
    </row>
    <row r="512" spans="1:12" ht="28.5" x14ac:dyDescent="0.25">
      <c r="A512" s="374" t="s">
        <v>315</v>
      </c>
      <c r="B512" s="376" t="s">
        <v>121</v>
      </c>
      <c r="C512" s="92" t="s">
        <v>27</v>
      </c>
      <c r="D512" s="9">
        <f>SUM(D513:D519)</f>
        <v>479.30000000000007</v>
      </c>
      <c r="E512" s="9">
        <f t="shared" ref="E512:G512" si="418">SUM(E513:E519)</f>
        <v>176.5</v>
      </c>
      <c r="F512" s="9">
        <f t="shared" si="418"/>
        <v>294.40000000000003</v>
      </c>
      <c r="G512" s="9">
        <f t="shared" si="418"/>
        <v>8.4</v>
      </c>
      <c r="H512" s="9">
        <f t="shared" ref="H512" si="419">H513+H514+H515+H516+H517+H518+H519</f>
        <v>0</v>
      </c>
      <c r="I512" s="9">
        <f t="shared" ref="I512" si="420">I513+I514+I515+I516+I517+I518+I519</f>
        <v>0</v>
      </c>
      <c r="J512" s="376" t="s">
        <v>287</v>
      </c>
      <c r="K512" s="376" t="s">
        <v>302</v>
      </c>
      <c r="L512" s="92">
        <v>1168</v>
      </c>
    </row>
    <row r="513" spans="1:15" x14ac:dyDescent="0.25">
      <c r="A513" s="374"/>
      <c r="B513" s="376"/>
      <c r="C513" s="88" t="s">
        <v>11</v>
      </c>
      <c r="D513" s="10">
        <f t="shared" ref="D513:D516" si="421">SUM(E513:I513)</f>
        <v>182.20000000000002</v>
      </c>
      <c r="E513" s="10">
        <v>44.4</v>
      </c>
      <c r="F513" s="10">
        <v>137.80000000000001</v>
      </c>
      <c r="G513" s="10">
        <v>0</v>
      </c>
      <c r="H513" s="10">
        <v>0</v>
      </c>
      <c r="I513" s="10">
        <v>0</v>
      </c>
      <c r="J513" s="376"/>
      <c r="K513" s="376"/>
      <c r="L513" s="88">
        <v>400</v>
      </c>
    </row>
    <row r="514" spans="1:15" x14ac:dyDescent="0.25">
      <c r="A514" s="374"/>
      <c r="B514" s="376"/>
      <c r="C514" s="88" t="s">
        <v>12</v>
      </c>
      <c r="D514" s="10">
        <f t="shared" si="421"/>
        <v>129.6</v>
      </c>
      <c r="E514" s="10">
        <v>42.1</v>
      </c>
      <c r="F514" s="10">
        <v>87.5</v>
      </c>
      <c r="G514" s="10">
        <v>0</v>
      </c>
      <c r="H514" s="10">
        <v>0</v>
      </c>
      <c r="I514" s="10">
        <v>0</v>
      </c>
      <c r="J514" s="376"/>
      <c r="K514" s="376"/>
      <c r="L514" s="88">
        <v>300</v>
      </c>
    </row>
    <row r="515" spans="1:15" x14ac:dyDescent="0.25">
      <c r="A515" s="374"/>
      <c r="B515" s="376"/>
      <c r="C515" s="88" t="s">
        <v>13</v>
      </c>
      <c r="D515" s="10">
        <f t="shared" si="421"/>
        <v>70.3</v>
      </c>
      <c r="E515" s="10">
        <v>45.9</v>
      </c>
      <c r="F515" s="10">
        <v>20.9</v>
      </c>
      <c r="G515" s="10">
        <v>3.5</v>
      </c>
      <c r="H515" s="10">
        <v>0</v>
      </c>
      <c r="I515" s="10">
        <v>0</v>
      </c>
      <c r="J515" s="376"/>
      <c r="K515" s="376"/>
      <c r="L515" s="119">
        <v>234</v>
      </c>
    </row>
    <row r="516" spans="1:15" x14ac:dyDescent="0.25">
      <c r="A516" s="374"/>
      <c r="B516" s="376"/>
      <c r="C516" s="88" t="s">
        <v>14</v>
      </c>
      <c r="D516" s="10">
        <f t="shared" si="421"/>
        <v>97.200000000000017</v>
      </c>
      <c r="E516" s="10">
        <v>44.1</v>
      </c>
      <c r="F516" s="10">
        <v>48.2</v>
      </c>
      <c r="G516" s="10">
        <v>4.9000000000000004</v>
      </c>
      <c r="H516" s="10">
        <v>0</v>
      </c>
      <c r="I516" s="10">
        <v>0</v>
      </c>
      <c r="J516" s="376"/>
      <c r="K516" s="304"/>
      <c r="L516" s="88">
        <v>234</v>
      </c>
      <c r="M516" s="144"/>
      <c r="N516" s="117"/>
      <c r="O516" s="133"/>
    </row>
    <row r="517" spans="1:15" s="135" customFormat="1" ht="14.25" x14ac:dyDescent="0.25">
      <c r="A517" s="374"/>
      <c r="B517" s="376"/>
      <c r="C517" s="92" t="s">
        <v>15</v>
      </c>
      <c r="D517" s="9">
        <f>SUM(E517:I517)</f>
        <v>0</v>
      </c>
      <c r="E517" s="9">
        <v>0</v>
      </c>
      <c r="F517" s="9">
        <v>0</v>
      </c>
      <c r="G517" s="9">
        <v>0</v>
      </c>
      <c r="H517" s="9">
        <v>0</v>
      </c>
      <c r="I517" s="9">
        <v>0</v>
      </c>
      <c r="J517" s="376"/>
      <c r="K517" s="376"/>
      <c r="L517" s="120"/>
    </row>
    <row r="518" spans="1:15" ht="30" x14ac:dyDescent="0.25">
      <c r="A518" s="374"/>
      <c r="B518" s="376"/>
      <c r="C518" s="88" t="s">
        <v>403</v>
      </c>
      <c r="D518" s="10">
        <f t="shared" ref="D518:D519" si="422">SUM(E518:I518)</f>
        <v>0</v>
      </c>
      <c r="E518" s="10">
        <v>0</v>
      </c>
      <c r="F518" s="10">
        <v>0</v>
      </c>
      <c r="G518" s="10">
        <v>0</v>
      </c>
      <c r="H518" s="10">
        <v>0</v>
      </c>
      <c r="I518" s="10">
        <v>0</v>
      </c>
      <c r="J518" s="376"/>
      <c r="K518" s="376"/>
      <c r="L518" s="88"/>
    </row>
    <row r="519" spans="1:15" ht="30" x14ac:dyDescent="0.25">
      <c r="A519" s="374"/>
      <c r="B519" s="376"/>
      <c r="C519" s="88" t="s">
        <v>404</v>
      </c>
      <c r="D519" s="10">
        <f t="shared" si="422"/>
        <v>0</v>
      </c>
      <c r="E519" s="10">
        <v>0</v>
      </c>
      <c r="F519" s="10">
        <v>0</v>
      </c>
      <c r="G519" s="10">
        <v>0</v>
      </c>
      <c r="H519" s="10">
        <v>0</v>
      </c>
      <c r="I519" s="10">
        <v>0</v>
      </c>
      <c r="J519" s="376"/>
      <c r="K519" s="376"/>
      <c r="L519" s="88"/>
    </row>
    <row r="520" spans="1:15" ht="28.5" x14ac:dyDescent="0.25">
      <c r="A520" s="374" t="s">
        <v>316</v>
      </c>
      <c r="B520" s="376" t="s">
        <v>303</v>
      </c>
      <c r="C520" s="92" t="s">
        <v>27</v>
      </c>
      <c r="D520" s="9">
        <f>SUM(D521:D527)</f>
        <v>6.5</v>
      </c>
      <c r="E520" s="9">
        <f t="shared" ref="E520" si="423">E521+E522+E523+E524+E525+E526+E527</f>
        <v>0</v>
      </c>
      <c r="F520" s="9">
        <f t="shared" ref="F520" si="424">F521+F522+F523+F524+F525+F526+F527</f>
        <v>0</v>
      </c>
      <c r="G520" s="9">
        <f t="shared" ref="G520" si="425">SUM(G521:G527)</f>
        <v>6.5</v>
      </c>
      <c r="H520" s="9">
        <f t="shared" ref="H520" si="426">H521+H522+H523+H524+H525+H526+H527</f>
        <v>0</v>
      </c>
      <c r="I520" s="9">
        <f t="shared" ref="I520" si="427">I521+I522+I523+I524+I525+I526+I527</f>
        <v>0</v>
      </c>
      <c r="J520" s="376" t="s">
        <v>317</v>
      </c>
      <c r="K520" s="376" t="s">
        <v>275</v>
      </c>
      <c r="L520" s="92">
        <v>300</v>
      </c>
    </row>
    <row r="521" spans="1:15" ht="23.25" customHeight="1" x14ac:dyDescent="0.25">
      <c r="A521" s="374"/>
      <c r="B521" s="376"/>
      <c r="C521" s="88" t="s">
        <v>11</v>
      </c>
      <c r="D521" s="10">
        <f t="shared" ref="D521:D524" si="428">SUM(E521:I521)</f>
        <v>0</v>
      </c>
      <c r="E521" s="10">
        <v>0</v>
      </c>
      <c r="F521" s="10">
        <v>0</v>
      </c>
      <c r="G521" s="10">
        <v>0</v>
      </c>
      <c r="H521" s="10">
        <v>0</v>
      </c>
      <c r="I521" s="10">
        <v>0</v>
      </c>
      <c r="J521" s="376"/>
      <c r="K521" s="376"/>
      <c r="L521" s="88"/>
    </row>
    <row r="522" spans="1:15" ht="23.25" customHeight="1" x14ac:dyDescent="0.25">
      <c r="A522" s="374"/>
      <c r="B522" s="376"/>
      <c r="C522" s="88" t="s">
        <v>12</v>
      </c>
      <c r="D522" s="10">
        <f t="shared" si="428"/>
        <v>6.5</v>
      </c>
      <c r="E522" s="10">
        <v>0</v>
      </c>
      <c r="F522" s="10">
        <v>0</v>
      </c>
      <c r="G522" s="10">
        <v>6.5</v>
      </c>
      <c r="H522" s="10">
        <v>0</v>
      </c>
      <c r="I522" s="10">
        <v>0</v>
      </c>
      <c r="J522" s="376"/>
      <c r="K522" s="376"/>
      <c r="L522" s="88">
        <v>300</v>
      </c>
    </row>
    <row r="523" spans="1:15" ht="23.25" customHeight="1" x14ac:dyDescent="0.25">
      <c r="A523" s="374"/>
      <c r="B523" s="376"/>
      <c r="C523" s="88" t="s">
        <v>13</v>
      </c>
      <c r="D523" s="10">
        <f t="shared" si="428"/>
        <v>0</v>
      </c>
      <c r="E523" s="10">
        <v>0</v>
      </c>
      <c r="F523" s="10">
        <v>0</v>
      </c>
      <c r="G523" s="10">
        <v>0</v>
      </c>
      <c r="H523" s="10">
        <v>0</v>
      </c>
      <c r="I523" s="10">
        <v>0</v>
      </c>
      <c r="J523" s="376"/>
      <c r="K523" s="376"/>
      <c r="L523" s="88" t="s">
        <v>16</v>
      </c>
    </row>
    <row r="524" spans="1:15" ht="23.25" customHeight="1" x14ac:dyDescent="0.25">
      <c r="A524" s="374"/>
      <c r="B524" s="376"/>
      <c r="C524" s="88" t="s">
        <v>14</v>
      </c>
      <c r="D524" s="10">
        <f t="shared" si="428"/>
        <v>0</v>
      </c>
      <c r="E524" s="10">
        <v>0</v>
      </c>
      <c r="F524" s="10">
        <v>0</v>
      </c>
      <c r="G524" s="10">
        <v>0</v>
      </c>
      <c r="H524" s="10">
        <v>0</v>
      </c>
      <c r="I524" s="10">
        <v>0</v>
      </c>
      <c r="J524" s="376"/>
      <c r="K524" s="376"/>
      <c r="L524" s="88" t="s">
        <v>16</v>
      </c>
    </row>
    <row r="525" spans="1:15" s="135" customFormat="1" ht="23.25" customHeight="1" x14ac:dyDescent="0.25">
      <c r="A525" s="374"/>
      <c r="B525" s="376"/>
      <c r="C525" s="92" t="s">
        <v>15</v>
      </c>
      <c r="D525" s="9">
        <f>SUM(E525:I525)</f>
        <v>0</v>
      </c>
      <c r="E525" s="9">
        <v>0</v>
      </c>
      <c r="F525" s="9">
        <v>0</v>
      </c>
      <c r="G525" s="9">
        <v>0</v>
      </c>
      <c r="H525" s="9">
        <v>0</v>
      </c>
      <c r="I525" s="9">
        <v>0</v>
      </c>
      <c r="J525" s="376"/>
      <c r="K525" s="376"/>
      <c r="L525" s="92"/>
    </row>
    <row r="526" spans="1:15" ht="30" x14ac:dyDescent="0.25">
      <c r="A526" s="374"/>
      <c r="B526" s="376"/>
      <c r="C526" s="88" t="s">
        <v>403</v>
      </c>
      <c r="D526" s="10">
        <f t="shared" ref="D526:D527" si="429">SUM(E526:I526)</f>
        <v>0</v>
      </c>
      <c r="E526" s="10">
        <v>0</v>
      </c>
      <c r="F526" s="10">
        <v>0</v>
      </c>
      <c r="G526" s="10">
        <v>0</v>
      </c>
      <c r="H526" s="10">
        <v>0</v>
      </c>
      <c r="I526" s="10">
        <v>0</v>
      </c>
      <c r="J526" s="376"/>
      <c r="K526" s="376"/>
      <c r="L526" s="88"/>
    </row>
    <row r="527" spans="1:15" ht="30" x14ac:dyDescent="0.25">
      <c r="A527" s="374"/>
      <c r="B527" s="376"/>
      <c r="C527" s="88" t="s">
        <v>404</v>
      </c>
      <c r="D527" s="10">
        <f t="shared" si="429"/>
        <v>0</v>
      </c>
      <c r="E527" s="10">
        <v>0</v>
      </c>
      <c r="F527" s="10">
        <v>0</v>
      </c>
      <c r="G527" s="10">
        <v>0</v>
      </c>
      <c r="H527" s="10">
        <v>0</v>
      </c>
      <c r="I527" s="10">
        <v>0</v>
      </c>
      <c r="J527" s="376"/>
      <c r="K527" s="376"/>
      <c r="L527" s="88"/>
    </row>
    <row r="528" spans="1:15" ht="28.5" x14ac:dyDescent="0.25">
      <c r="A528" s="374" t="s">
        <v>123</v>
      </c>
      <c r="B528" s="376" t="s">
        <v>124</v>
      </c>
      <c r="C528" s="92" t="s">
        <v>27</v>
      </c>
      <c r="D528" s="9">
        <f>SUM(D529:D535)</f>
        <v>43.3</v>
      </c>
      <c r="E528" s="9">
        <f t="shared" ref="E528" si="430">SUM(E529:E535)</f>
        <v>43.3</v>
      </c>
      <c r="F528" s="9">
        <f t="shared" ref="F528:I528" si="431">F529+F530+F531+F532+F533+F534+F535</f>
        <v>0</v>
      </c>
      <c r="G528" s="9">
        <f t="shared" si="431"/>
        <v>0</v>
      </c>
      <c r="H528" s="9">
        <f t="shared" si="431"/>
        <v>0</v>
      </c>
      <c r="I528" s="9">
        <f t="shared" si="431"/>
        <v>0</v>
      </c>
      <c r="J528" s="376" t="s">
        <v>317</v>
      </c>
      <c r="K528" s="376" t="s">
        <v>279</v>
      </c>
      <c r="L528" s="92">
        <v>4</v>
      </c>
    </row>
    <row r="529" spans="1:12" x14ac:dyDescent="0.25">
      <c r="A529" s="374"/>
      <c r="B529" s="376"/>
      <c r="C529" s="88" t="s">
        <v>11</v>
      </c>
      <c r="D529" s="10">
        <v>43.3</v>
      </c>
      <c r="E529" s="10">
        <v>43.3</v>
      </c>
      <c r="F529" s="10">
        <v>0</v>
      </c>
      <c r="G529" s="10">
        <v>0</v>
      </c>
      <c r="H529" s="10">
        <v>0</v>
      </c>
      <c r="I529" s="10">
        <v>0</v>
      </c>
      <c r="J529" s="376"/>
      <c r="K529" s="376"/>
      <c r="L529" s="88">
        <v>4</v>
      </c>
    </row>
    <row r="530" spans="1:12" x14ac:dyDescent="0.25">
      <c r="A530" s="374"/>
      <c r="B530" s="376"/>
      <c r="C530" s="88" t="s">
        <v>12</v>
      </c>
      <c r="D530" s="10">
        <f t="shared" ref="D530:D533" si="432">SUM(E530:I530)</f>
        <v>0</v>
      </c>
      <c r="E530" s="10">
        <v>0</v>
      </c>
      <c r="F530" s="10">
        <v>0</v>
      </c>
      <c r="G530" s="10">
        <v>0</v>
      </c>
      <c r="H530" s="10">
        <v>0</v>
      </c>
      <c r="I530" s="10">
        <v>0</v>
      </c>
      <c r="J530" s="376"/>
      <c r="K530" s="376"/>
      <c r="L530" s="88"/>
    </row>
    <row r="531" spans="1:12" x14ac:dyDescent="0.25">
      <c r="A531" s="374"/>
      <c r="B531" s="376"/>
      <c r="C531" s="88" t="s">
        <v>13</v>
      </c>
      <c r="D531" s="10">
        <f t="shared" si="432"/>
        <v>0</v>
      </c>
      <c r="E531" s="10">
        <v>0</v>
      </c>
      <c r="F531" s="10">
        <v>0</v>
      </c>
      <c r="G531" s="10">
        <v>0</v>
      </c>
      <c r="H531" s="10">
        <v>0</v>
      </c>
      <c r="I531" s="10">
        <v>0</v>
      </c>
      <c r="J531" s="376"/>
      <c r="K531" s="376"/>
      <c r="L531" s="88"/>
    </row>
    <row r="532" spans="1:12" x14ac:dyDescent="0.25">
      <c r="A532" s="374"/>
      <c r="B532" s="376"/>
      <c r="C532" s="88" t="s">
        <v>14</v>
      </c>
      <c r="D532" s="10">
        <f t="shared" si="432"/>
        <v>0</v>
      </c>
      <c r="E532" s="10">
        <v>0</v>
      </c>
      <c r="F532" s="10">
        <v>0</v>
      </c>
      <c r="G532" s="10">
        <v>0</v>
      </c>
      <c r="H532" s="10">
        <v>0</v>
      </c>
      <c r="I532" s="10">
        <v>0</v>
      </c>
      <c r="J532" s="376"/>
      <c r="K532" s="376"/>
      <c r="L532" s="88"/>
    </row>
    <row r="533" spans="1:12" s="135" customFormat="1" ht="14.25" x14ac:dyDescent="0.25">
      <c r="A533" s="374"/>
      <c r="B533" s="376"/>
      <c r="C533" s="92" t="s">
        <v>15</v>
      </c>
      <c r="D533" s="9">
        <f t="shared" si="432"/>
        <v>0</v>
      </c>
      <c r="E533" s="9">
        <v>0</v>
      </c>
      <c r="F533" s="9">
        <v>0</v>
      </c>
      <c r="G533" s="9">
        <v>0</v>
      </c>
      <c r="H533" s="9">
        <v>0</v>
      </c>
      <c r="I533" s="9">
        <v>0</v>
      </c>
      <c r="J533" s="376"/>
      <c r="K533" s="376"/>
      <c r="L533" s="92"/>
    </row>
    <row r="534" spans="1:12" ht="30" x14ac:dyDescent="0.25">
      <c r="A534" s="374"/>
      <c r="B534" s="376"/>
      <c r="C534" s="88" t="s">
        <v>403</v>
      </c>
      <c r="D534" s="10">
        <f t="shared" ref="D534:D535" si="433">SUM(E534:I534)</f>
        <v>0</v>
      </c>
      <c r="E534" s="10">
        <v>0</v>
      </c>
      <c r="F534" s="10">
        <v>0</v>
      </c>
      <c r="G534" s="10">
        <v>0</v>
      </c>
      <c r="H534" s="10">
        <v>0</v>
      </c>
      <c r="I534" s="10">
        <v>0</v>
      </c>
      <c r="J534" s="376"/>
      <c r="K534" s="376"/>
      <c r="L534" s="88"/>
    </row>
    <row r="535" spans="1:12" ht="30" x14ac:dyDescent="0.25">
      <c r="A535" s="374"/>
      <c r="B535" s="376"/>
      <c r="C535" s="88" t="s">
        <v>404</v>
      </c>
      <c r="D535" s="10">
        <f t="shared" si="433"/>
        <v>0</v>
      </c>
      <c r="E535" s="10">
        <v>0</v>
      </c>
      <c r="F535" s="10">
        <v>0</v>
      </c>
      <c r="G535" s="10">
        <v>0</v>
      </c>
      <c r="H535" s="10">
        <v>0</v>
      </c>
      <c r="I535" s="10">
        <v>0</v>
      </c>
      <c r="J535" s="376"/>
      <c r="K535" s="376"/>
      <c r="L535" s="88"/>
    </row>
    <row r="536" spans="1:12" ht="31.5" customHeight="1" x14ac:dyDescent="0.25">
      <c r="A536" s="307" t="s">
        <v>828</v>
      </c>
      <c r="B536" s="286" t="s">
        <v>598</v>
      </c>
      <c r="C536" s="92" t="s">
        <v>27</v>
      </c>
      <c r="D536" s="9">
        <f>SUM(D537:D543)</f>
        <v>15000</v>
      </c>
      <c r="E536" s="9">
        <f>E537+E538+E539+E540+E541+E542+E543</f>
        <v>15000</v>
      </c>
      <c r="F536" s="9">
        <f>F537+F538+F539+F540+F541+F542+F543</f>
        <v>0</v>
      </c>
      <c r="G536" s="9">
        <f>SUM(G537:G543)</f>
        <v>0</v>
      </c>
      <c r="H536" s="9">
        <f>H537+H538+H539+H540+H541+H542+H543</f>
        <v>0</v>
      </c>
      <c r="I536" s="9">
        <f>I537+I538+I539+I540+I541+I542+I543</f>
        <v>0</v>
      </c>
      <c r="J536" s="286" t="s">
        <v>800</v>
      </c>
      <c r="K536" s="286" t="s">
        <v>907</v>
      </c>
      <c r="L536" s="88">
        <v>3</v>
      </c>
    </row>
    <row r="537" spans="1:12" ht="24.75" customHeight="1" x14ac:dyDescent="0.25">
      <c r="A537" s="315"/>
      <c r="B537" s="315"/>
      <c r="C537" s="88" t="s">
        <v>11</v>
      </c>
      <c r="D537" s="10">
        <f t="shared" ref="D537:D543" si="434">SUM(E537:I537)</f>
        <v>0</v>
      </c>
      <c r="E537" s="10">
        <v>0</v>
      </c>
      <c r="F537" s="10">
        <v>0</v>
      </c>
      <c r="G537" s="10">
        <v>0</v>
      </c>
      <c r="H537" s="10">
        <v>0</v>
      </c>
      <c r="I537" s="10">
        <v>0</v>
      </c>
      <c r="J537" s="315"/>
      <c r="K537" s="287"/>
      <c r="L537" s="88"/>
    </row>
    <row r="538" spans="1:12" ht="24.75" customHeight="1" x14ac:dyDescent="0.25">
      <c r="A538" s="315"/>
      <c r="B538" s="315"/>
      <c r="C538" s="88" t="s">
        <v>12</v>
      </c>
      <c r="D538" s="10">
        <f t="shared" si="434"/>
        <v>0</v>
      </c>
      <c r="E538" s="10">
        <v>0</v>
      </c>
      <c r="F538" s="10">
        <v>0</v>
      </c>
      <c r="G538" s="10">
        <v>0</v>
      </c>
      <c r="H538" s="10">
        <v>0</v>
      </c>
      <c r="I538" s="10">
        <v>0</v>
      </c>
      <c r="J538" s="315"/>
      <c r="K538" s="287"/>
      <c r="L538" s="88"/>
    </row>
    <row r="539" spans="1:12" ht="21.75" customHeight="1" x14ac:dyDescent="0.25">
      <c r="A539" s="315"/>
      <c r="B539" s="315"/>
      <c r="C539" s="88" t="s">
        <v>13</v>
      </c>
      <c r="D539" s="10">
        <f t="shared" si="434"/>
        <v>0</v>
      </c>
      <c r="E539" s="10">
        <v>0</v>
      </c>
      <c r="F539" s="10">
        <v>0</v>
      </c>
      <c r="G539" s="10">
        <v>0</v>
      </c>
      <c r="H539" s="10">
        <v>0</v>
      </c>
      <c r="I539" s="10">
        <v>0</v>
      </c>
      <c r="J539" s="315"/>
      <c r="K539" s="287"/>
      <c r="L539" s="88"/>
    </row>
    <row r="540" spans="1:12" ht="24.75" customHeight="1" x14ac:dyDescent="0.25">
      <c r="A540" s="315"/>
      <c r="B540" s="315"/>
      <c r="C540" s="88" t="s">
        <v>14</v>
      </c>
      <c r="D540" s="10">
        <f t="shared" si="434"/>
        <v>10000</v>
      </c>
      <c r="E540" s="10">
        <v>10000</v>
      </c>
      <c r="F540" s="10">
        <v>0</v>
      </c>
      <c r="G540" s="10">
        <v>0</v>
      </c>
      <c r="H540" s="10">
        <v>0</v>
      </c>
      <c r="I540" s="10">
        <v>0</v>
      </c>
      <c r="J540" s="315"/>
      <c r="K540" s="287"/>
      <c r="L540" s="88">
        <v>2</v>
      </c>
    </row>
    <row r="541" spans="1:12" s="135" customFormat="1" ht="26.25" customHeight="1" x14ac:dyDescent="0.25">
      <c r="A541" s="315"/>
      <c r="B541" s="315"/>
      <c r="C541" s="92" t="s">
        <v>15</v>
      </c>
      <c r="D541" s="9">
        <f>SUM(E541:I541)</f>
        <v>5000</v>
      </c>
      <c r="E541" s="9">
        <v>5000</v>
      </c>
      <c r="F541" s="9">
        <v>0</v>
      </c>
      <c r="G541" s="9">
        <v>0</v>
      </c>
      <c r="H541" s="9">
        <v>0</v>
      </c>
      <c r="I541" s="9">
        <v>0</v>
      </c>
      <c r="J541" s="315"/>
      <c r="K541" s="287"/>
      <c r="L541" s="92">
        <v>1</v>
      </c>
    </row>
    <row r="542" spans="1:12" ht="35.25" customHeight="1" x14ac:dyDescent="0.25">
      <c r="A542" s="315"/>
      <c r="B542" s="315"/>
      <c r="C542" s="88" t="s">
        <v>403</v>
      </c>
      <c r="D542" s="10">
        <f t="shared" si="434"/>
        <v>0</v>
      </c>
      <c r="E542" s="10">
        <v>0</v>
      </c>
      <c r="F542" s="10">
        <v>0</v>
      </c>
      <c r="G542" s="10">
        <v>0</v>
      </c>
      <c r="H542" s="10">
        <v>0</v>
      </c>
      <c r="I542" s="10">
        <v>0</v>
      </c>
      <c r="J542" s="315"/>
      <c r="K542" s="287"/>
      <c r="L542" s="88"/>
    </row>
    <row r="543" spans="1:12" ht="33.75" customHeight="1" x14ac:dyDescent="0.25">
      <c r="A543" s="316"/>
      <c r="B543" s="316"/>
      <c r="C543" s="88" t="s">
        <v>404</v>
      </c>
      <c r="D543" s="10">
        <f t="shared" si="434"/>
        <v>0</v>
      </c>
      <c r="E543" s="10">
        <v>0</v>
      </c>
      <c r="F543" s="10">
        <v>0</v>
      </c>
      <c r="G543" s="10">
        <v>0</v>
      </c>
      <c r="H543" s="10">
        <v>0</v>
      </c>
      <c r="I543" s="10">
        <v>0</v>
      </c>
      <c r="J543" s="316"/>
      <c r="K543" s="288"/>
      <c r="L543" s="88"/>
    </row>
    <row r="544" spans="1:12" ht="28.5" x14ac:dyDescent="0.25">
      <c r="A544" s="377" t="s">
        <v>838</v>
      </c>
      <c r="B544" s="286" t="s">
        <v>853</v>
      </c>
      <c r="C544" s="92" t="s">
        <v>27</v>
      </c>
      <c r="D544" s="9">
        <f>SUM(D545:D551)</f>
        <v>228.6</v>
      </c>
      <c r="E544" s="9">
        <f>E545+E546+E547+E548+E549+E550+E551</f>
        <v>0</v>
      </c>
      <c r="F544" s="9">
        <f>F545+F546+F547+F548+F549+F550+F551</f>
        <v>0</v>
      </c>
      <c r="G544" s="9">
        <f>SUM(G545:G551)</f>
        <v>228.6</v>
      </c>
      <c r="H544" s="9">
        <f>H545+H546+H547+H548+H549+H550+H551</f>
        <v>0</v>
      </c>
      <c r="I544" s="9">
        <f>I545+I546+I547+I548+I549+I550+I551</f>
        <v>0</v>
      </c>
      <c r="J544" s="286" t="s">
        <v>800</v>
      </c>
      <c r="K544" s="286" t="s">
        <v>907</v>
      </c>
      <c r="L544" s="88">
        <v>2</v>
      </c>
    </row>
    <row r="545" spans="1:12" x14ac:dyDescent="0.25">
      <c r="A545" s="378"/>
      <c r="B545" s="287"/>
      <c r="C545" s="88" t="s">
        <v>11</v>
      </c>
      <c r="D545" s="10">
        <f t="shared" ref="D545:D551" si="435">SUM(E545:I545)</f>
        <v>0</v>
      </c>
      <c r="E545" s="10">
        <v>0</v>
      </c>
      <c r="F545" s="10">
        <v>0</v>
      </c>
      <c r="G545" s="10">
        <v>0</v>
      </c>
      <c r="H545" s="10">
        <v>0</v>
      </c>
      <c r="I545" s="10">
        <v>0</v>
      </c>
      <c r="J545" s="287"/>
      <c r="K545" s="287"/>
      <c r="L545" s="88"/>
    </row>
    <row r="546" spans="1:12" x14ac:dyDescent="0.25">
      <c r="A546" s="378"/>
      <c r="B546" s="287"/>
      <c r="C546" s="88" t="s">
        <v>12</v>
      </c>
      <c r="D546" s="10">
        <f t="shared" si="435"/>
        <v>0</v>
      </c>
      <c r="E546" s="10">
        <v>0</v>
      </c>
      <c r="F546" s="10">
        <v>0</v>
      </c>
      <c r="G546" s="10">
        <v>0</v>
      </c>
      <c r="H546" s="10">
        <v>0</v>
      </c>
      <c r="I546" s="10">
        <v>0</v>
      </c>
      <c r="J546" s="287"/>
      <c r="K546" s="287"/>
      <c r="L546" s="88"/>
    </row>
    <row r="547" spans="1:12" x14ac:dyDescent="0.25">
      <c r="A547" s="378"/>
      <c r="B547" s="287"/>
      <c r="C547" s="88" t="s">
        <v>13</v>
      </c>
      <c r="D547" s="10">
        <f t="shared" si="435"/>
        <v>0</v>
      </c>
      <c r="E547" s="10">
        <v>0</v>
      </c>
      <c r="F547" s="10">
        <v>0</v>
      </c>
      <c r="G547" s="10">
        <v>0</v>
      </c>
      <c r="H547" s="10">
        <v>0</v>
      </c>
      <c r="I547" s="10">
        <v>0</v>
      </c>
      <c r="J547" s="287"/>
      <c r="K547" s="287"/>
      <c r="L547" s="88"/>
    </row>
    <row r="548" spans="1:12" x14ac:dyDescent="0.25">
      <c r="A548" s="378"/>
      <c r="B548" s="287"/>
      <c r="C548" s="88" t="s">
        <v>14</v>
      </c>
      <c r="D548" s="10">
        <f t="shared" si="435"/>
        <v>228.6</v>
      </c>
      <c r="E548" s="10">
        <v>0</v>
      </c>
      <c r="F548" s="10">
        <v>0</v>
      </c>
      <c r="G548" s="10">
        <v>228.6</v>
      </c>
      <c r="H548" s="10">
        <v>0</v>
      </c>
      <c r="I548" s="10">
        <v>0</v>
      </c>
      <c r="J548" s="287"/>
      <c r="K548" s="287"/>
      <c r="L548" s="88">
        <v>2</v>
      </c>
    </row>
    <row r="549" spans="1:12" s="135" customFormat="1" ht="14.25" x14ac:dyDescent="0.25">
      <c r="A549" s="378"/>
      <c r="B549" s="287"/>
      <c r="C549" s="92" t="s">
        <v>15</v>
      </c>
      <c r="D549" s="9">
        <f>SUM(E549:I549)</f>
        <v>0</v>
      </c>
      <c r="E549" s="9">
        <v>0</v>
      </c>
      <c r="F549" s="9">
        <v>0</v>
      </c>
      <c r="G549" s="9">
        <v>0</v>
      </c>
      <c r="H549" s="9">
        <v>0</v>
      </c>
      <c r="I549" s="9">
        <v>0</v>
      </c>
      <c r="J549" s="287"/>
      <c r="K549" s="287"/>
      <c r="L549" s="92"/>
    </row>
    <row r="550" spans="1:12" ht="30" x14ac:dyDescent="0.25">
      <c r="A550" s="378"/>
      <c r="B550" s="287"/>
      <c r="C550" s="88" t="s">
        <v>403</v>
      </c>
      <c r="D550" s="10">
        <f t="shared" si="435"/>
        <v>0</v>
      </c>
      <c r="E550" s="10">
        <v>0</v>
      </c>
      <c r="F550" s="10">
        <v>0</v>
      </c>
      <c r="G550" s="10">
        <v>0</v>
      </c>
      <c r="H550" s="10">
        <v>0</v>
      </c>
      <c r="I550" s="10">
        <v>0</v>
      </c>
      <c r="J550" s="287"/>
      <c r="K550" s="287"/>
      <c r="L550" s="88"/>
    </row>
    <row r="551" spans="1:12" ht="30" x14ac:dyDescent="0.25">
      <c r="A551" s="379"/>
      <c r="B551" s="288"/>
      <c r="C551" s="88" t="s">
        <v>404</v>
      </c>
      <c r="D551" s="10">
        <f t="shared" si="435"/>
        <v>0</v>
      </c>
      <c r="E551" s="10">
        <v>0</v>
      </c>
      <c r="F551" s="10">
        <v>0</v>
      </c>
      <c r="G551" s="10">
        <v>0</v>
      </c>
      <c r="H551" s="10">
        <v>0</v>
      </c>
      <c r="I551" s="10">
        <v>0</v>
      </c>
      <c r="J551" s="288"/>
      <c r="K551" s="288"/>
      <c r="L551" s="88"/>
    </row>
    <row r="552" spans="1:12" ht="28.5" x14ac:dyDescent="0.25">
      <c r="A552" s="374"/>
      <c r="B552" s="375" t="s">
        <v>304</v>
      </c>
      <c r="C552" s="92" t="s">
        <v>27</v>
      </c>
      <c r="D552" s="9">
        <f>SUM(D553:D559)</f>
        <v>814187.47999999986</v>
      </c>
      <c r="E552" s="9">
        <f t="shared" ref="E552:I552" si="436">SUM(E553:E559)</f>
        <v>18167.300000000003</v>
      </c>
      <c r="F552" s="9">
        <f t="shared" si="436"/>
        <v>263076.7</v>
      </c>
      <c r="G552" s="9">
        <f t="shared" si="436"/>
        <v>532943.48</v>
      </c>
      <c r="H552" s="9">
        <f t="shared" si="436"/>
        <v>0</v>
      </c>
      <c r="I552" s="9">
        <f t="shared" si="436"/>
        <v>0</v>
      </c>
      <c r="J552" s="376"/>
      <c r="K552" s="376"/>
      <c r="L552" s="88"/>
    </row>
    <row r="553" spans="1:12" x14ac:dyDescent="0.25">
      <c r="A553" s="374"/>
      <c r="B553" s="375"/>
      <c r="C553" s="88" t="s">
        <v>11</v>
      </c>
      <c r="D553" s="10">
        <f t="shared" ref="D553:D555" si="437">SUM(E553:I553)</f>
        <v>80798</v>
      </c>
      <c r="E553" s="10">
        <v>237.7</v>
      </c>
      <c r="F553" s="10">
        <v>29493.599999999999</v>
      </c>
      <c r="G553" s="10">
        <v>51066.7</v>
      </c>
      <c r="H553" s="10">
        <f t="shared" ref="H553:I555" si="438">H12+H53+H95+H191+H207+H241+H291+H357+H399+H472+H497</f>
        <v>0</v>
      </c>
      <c r="I553" s="10">
        <f t="shared" si="438"/>
        <v>0</v>
      </c>
      <c r="J553" s="376"/>
      <c r="K553" s="376"/>
      <c r="L553" s="88"/>
    </row>
    <row r="554" spans="1:12" x14ac:dyDescent="0.25">
      <c r="A554" s="374"/>
      <c r="B554" s="375"/>
      <c r="C554" s="88" t="s">
        <v>12</v>
      </c>
      <c r="D554" s="10">
        <f t="shared" si="437"/>
        <v>109997.70000000001</v>
      </c>
      <c r="E554" s="10">
        <f t="shared" ref="E554:G555" si="439">E13+E54+E96+E192+E208+E242+E292+E358+E400+E473+E498</f>
        <v>192.1</v>
      </c>
      <c r="F554" s="10">
        <f t="shared" si="439"/>
        <v>51716.4</v>
      </c>
      <c r="G554" s="10">
        <f t="shared" si="439"/>
        <v>58089.200000000004</v>
      </c>
      <c r="H554" s="10">
        <f t="shared" si="438"/>
        <v>0</v>
      </c>
      <c r="I554" s="10">
        <f t="shared" si="438"/>
        <v>0</v>
      </c>
      <c r="J554" s="376"/>
      <c r="K554" s="376"/>
      <c r="L554" s="88"/>
    </row>
    <row r="555" spans="1:12" x14ac:dyDescent="0.25">
      <c r="A555" s="374"/>
      <c r="B555" s="375"/>
      <c r="C555" s="88" t="s">
        <v>13</v>
      </c>
      <c r="D555" s="10">
        <f t="shared" si="437"/>
        <v>120490.59999999999</v>
      </c>
      <c r="E555" s="10">
        <f t="shared" si="439"/>
        <v>564.4</v>
      </c>
      <c r="F555" s="10">
        <f t="shared" si="439"/>
        <v>66934.399999999994</v>
      </c>
      <c r="G555" s="10">
        <f t="shared" si="439"/>
        <v>52991.8</v>
      </c>
      <c r="H555" s="10">
        <f t="shared" si="438"/>
        <v>0</v>
      </c>
      <c r="I555" s="10">
        <f t="shared" si="438"/>
        <v>0</v>
      </c>
      <c r="J555" s="376"/>
      <c r="K555" s="376"/>
      <c r="L555" s="88"/>
    </row>
    <row r="556" spans="1:12" x14ac:dyDescent="0.25">
      <c r="A556" s="374"/>
      <c r="B556" s="375"/>
      <c r="C556" s="88" t="s">
        <v>14</v>
      </c>
      <c r="D556" s="10">
        <f>SUM(E556:I556)</f>
        <v>159286.44</v>
      </c>
      <c r="E556" s="10">
        <f>E15+E56+E98+E194+E210+E244+E294+E360+E402+E475+E500+E226</f>
        <v>11687.5</v>
      </c>
      <c r="F556" s="10">
        <f>F15+F56+F98+F194+F210+F244+F294+F360+F402+F475+F500+F226</f>
        <v>65050.999999999993</v>
      </c>
      <c r="G556" s="10">
        <f>G15+G56+G98+G194+G210+G244+G294+G360+G402+G475+G500+G226</f>
        <v>82547.94</v>
      </c>
      <c r="H556" s="10">
        <f>H15+H56+H98+H194+H210+H244+H294+H360+H402+H475+H500+H226</f>
        <v>0</v>
      </c>
      <c r="I556" s="10">
        <f>I15+I56+I98+I194+I210+I244+I294+I360+I402+I475+I500+I226</f>
        <v>0</v>
      </c>
      <c r="J556" s="376"/>
      <c r="K556" s="376"/>
      <c r="L556" s="88"/>
    </row>
    <row r="557" spans="1:12" s="135" customFormat="1" ht="14.25" x14ac:dyDescent="0.25">
      <c r="A557" s="374"/>
      <c r="B557" s="375"/>
      <c r="C557" s="92" t="s">
        <v>15</v>
      </c>
      <c r="D557" s="9">
        <f>SUM(E557:I557)</f>
        <v>165323.34</v>
      </c>
      <c r="E557" s="9">
        <f t="shared" ref="E557:I559" si="440">E16+E57+E99+E195+E211+E245+E295+E361+E403+E476+E501</f>
        <v>5485.6</v>
      </c>
      <c r="F557" s="9">
        <f t="shared" si="440"/>
        <v>43049.100000000006</v>
      </c>
      <c r="G557" s="9">
        <f t="shared" si="440"/>
        <v>116788.64</v>
      </c>
      <c r="H557" s="9">
        <f t="shared" si="440"/>
        <v>0</v>
      </c>
      <c r="I557" s="9">
        <f t="shared" si="440"/>
        <v>0</v>
      </c>
      <c r="J557" s="376"/>
      <c r="K557" s="376"/>
      <c r="L557" s="92"/>
    </row>
    <row r="558" spans="1:12" ht="30" x14ac:dyDescent="0.25">
      <c r="A558" s="374"/>
      <c r="B558" s="375"/>
      <c r="C558" s="88" t="s">
        <v>403</v>
      </c>
      <c r="D558" s="10">
        <f t="shared" ref="D558:D559" si="441">SUM(E558:I558)</f>
        <v>87926.7</v>
      </c>
      <c r="E558" s="10">
        <f t="shared" si="440"/>
        <v>0</v>
      </c>
      <c r="F558" s="10">
        <f t="shared" si="440"/>
        <v>3416.1000000000004</v>
      </c>
      <c r="G558" s="10">
        <f t="shared" si="440"/>
        <v>84510.599999999991</v>
      </c>
      <c r="H558" s="10">
        <f t="shared" si="440"/>
        <v>0</v>
      </c>
      <c r="I558" s="10">
        <f t="shared" si="440"/>
        <v>0</v>
      </c>
      <c r="J558" s="376"/>
      <c r="K558" s="376"/>
      <c r="L558" s="88"/>
    </row>
    <row r="559" spans="1:12" ht="30" x14ac:dyDescent="0.25">
      <c r="A559" s="374"/>
      <c r="B559" s="375"/>
      <c r="C559" s="88" t="s">
        <v>404</v>
      </c>
      <c r="D559" s="10">
        <f t="shared" si="441"/>
        <v>90364.7</v>
      </c>
      <c r="E559" s="10">
        <f t="shared" si="440"/>
        <v>0</v>
      </c>
      <c r="F559" s="10">
        <f t="shared" si="440"/>
        <v>3416.1000000000004</v>
      </c>
      <c r="G559" s="10">
        <f t="shared" si="440"/>
        <v>86948.599999999991</v>
      </c>
      <c r="H559" s="10">
        <f t="shared" si="440"/>
        <v>0</v>
      </c>
      <c r="I559" s="10">
        <f t="shared" si="440"/>
        <v>0</v>
      </c>
      <c r="J559" s="376"/>
      <c r="K559" s="376"/>
      <c r="L559" s="88"/>
    </row>
    <row r="560" spans="1:12" x14ac:dyDescent="0.25">
      <c r="B560" s="124"/>
    </row>
  </sheetData>
  <mergeCells count="292">
    <mergeCell ref="B11:B18"/>
    <mergeCell ref="K76:K83"/>
    <mergeCell ref="J76:J83"/>
    <mergeCell ref="J43:J50"/>
    <mergeCell ref="K43:K50"/>
    <mergeCell ref="A27:A34"/>
    <mergeCell ref="A84:A91"/>
    <mergeCell ref="A102:A109"/>
    <mergeCell ref="K206:K213"/>
    <mergeCell ref="A43:A50"/>
    <mergeCell ref="B43:B50"/>
    <mergeCell ref="A60:A67"/>
    <mergeCell ref="B60:B67"/>
    <mergeCell ref="K60:K67"/>
    <mergeCell ref="J60:J67"/>
    <mergeCell ref="K11:K18"/>
    <mergeCell ref="B102:B109"/>
    <mergeCell ref="J102:J109"/>
    <mergeCell ref="K102:K109"/>
    <mergeCell ref="A158:A165"/>
    <mergeCell ref="B158:B165"/>
    <mergeCell ref="J158:J165"/>
    <mergeCell ref="K158:K165"/>
    <mergeCell ref="A93:B93"/>
    <mergeCell ref="A230:A237"/>
    <mergeCell ref="A92:L92"/>
    <mergeCell ref="B76:B83"/>
    <mergeCell ref="A76:A83"/>
    <mergeCell ref="B230:B237"/>
    <mergeCell ref="J230:J237"/>
    <mergeCell ref="K230:K237"/>
    <mergeCell ref="A222:A229"/>
    <mergeCell ref="B222:B229"/>
    <mergeCell ref="J222:J229"/>
    <mergeCell ref="K222:K229"/>
    <mergeCell ref="K214:K221"/>
    <mergeCell ref="A110:A117"/>
    <mergeCell ref="B110:B117"/>
    <mergeCell ref="A118:A125"/>
    <mergeCell ref="B118:B125"/>
    <mergeCell ref="A126:A133"/>
    <mergeCell ref="B126:B133"/>
    <mergeCell ref="A134:A141"/>
    <mergeCell ref="B134:B141"/>
    <mergeCell ref="A142:A149"/>
    <mergeCell ref="B142:B149"/>
    <mergeCell ref="A150:A157"/>
    <mergeCell ref="B150:B157"/>
    <mergeCell ref="J438:J445"/>
    <mergeCell ref="K438:K445"/>
    <mergeCell ref="A422:A429"/>
    <mergeCell ref="B422:B429"/>
    <mergeCell ref="A2:L4"/>
    <mergeCell ref="K118:K125"/>
    <mergeCell ref="J126:J133"/>
    <mergeCell ref="K126:K133"/>
    <mergeCell ref="J134:J141"/>
    <mergeCell ref="K134:K141"/>
    <mergeCell ref="J142:J149"/>
    <mergeCell ref="K142:K149"/>
    <mergeCell ref="J150:J157"/>
    <mergeCell ref="K150:K157"/>
    <mergeCell ref="J19:J26"/>
    <mergeCell ref="K19:K26"/>
    <mergeCell ref="A19:A26"/>
    <mergeCell ref="B19:B26"/>
    <mergeCell ref="A35:A42"/>
    <mergeCell ref="B35:B42"/>
    <mergeCell ref="J11:J18"/>
    <mergeCell ref="B27:B34"/>
    <mergeCell ref="J27:J34"/>
    <mergeCell ref="K27:K34"/>
    <mergeCell ref="K6:L6"/>
    <mergeCell ref="B6:B7"/>
    <mergeCell ref="C6:C7"/>
    <mergeCell ref="D6:D7"/>
    <mergeCell ref="A6:A7"/>
    <mergeCell ref="B84:B91"/>
    <mergeCell ref="K84:K91"/>
    <mergeCell ref="J84:J91"/>
    <mergeCell ref="K68:K75"/>
    <mergeCell ref="J68:J75"/>
    <mergeCell ref="B68:B75"/>
    <mergeCell ref="A68:A75"/>
    <mergeCell ref="A51:L51"/>
    <mergeCell ref="A52:A59"/>
    <mergeCell ref="B52:B59"/>
    <mergeCell ref="J52:J59"/>
    <mergeCell ref="K52:K59"/>
    <mergeCell ref="J35:J42"/>
    <mergeCell ref="K35:K42"/>
    <mergeCell ref="A9:L9"/>
    <mergeCell ref="A10:L10"/>
    <mergeCell ref="E6:I6"/>
    <mergeCell ref="J6:J7"/>
    <mergeCell ref="A11:A18"/>
    <mergeCell ref="J110:J117"/>
    <mergeCell ref="K110:K117"/>
    <mergeCell ref="J118:J125"/>
    <mergeCell ref="A94:A101"/>
    <mergeCell ref="B94:B101"/>
    <mergeCell ref="J93:J101"/>
    <mergeCell ref="K93:K101"/>
    <mergeCell ref="A182:A189"/>
    <mergeCell ref="B182:B189"/>
    <mergeCell ref="J182:J189"/>
    <mergeCell ref="K182:K189"/>
    <mergeCell ref="A190:A197"/>
    <mergeCell ref="B190:B197"/>
    <mergeCell ref="J190:J197"/>
    <mergeCell ref="K190:K197"/>
    <mergeCell ref="J166:J173"/>
    <mergeCell ref="K166:K173"/>
    <mergeCell ref="A174:A181"/>
    <mergeCell ref="B174:B181"/>
    <mergeCell ref="J174:J181"/>
    <mergeCell ref="K174:K181"/>
    <mergeCell ref="A166:A173"/>
    <mergeCell ref="B166:B173"/>
    <mergeCell ref="A256:A263"/>
    <mergeCell ref="B256:B263"/>
    <mergeCell ref="J248:J255"/>
    <mergeCell ref="K248:K255"/>
    <mergeCell ref="J256:J263"/>
    <mergeCell ref="K256:K263"/>
    <mergeCell ref="B198:B205"/>
    <mergeCell ref="A198:A205"/>
    <mergeCell ref="J198:J205"/>
    <mergeCell ref="K198:K205"/>
    <mergeCell ref="A248:A255"/>
    <mergeCell ref="B248:B255"/>
    <mergeCell ref="A240:A247"/>
    <mergeCell ref="B240:B247"/>
    <mergeCell ref="J239:J247"/>
    <mergeCell ref="K239:K247"/>
    <mergeCell ref="A238:L238"/>
    <mergeCell ref="A239:B239"/>
    <mergeCell ref="A206:A213"/>
    <mergeCell ref="B206:B213"/>
    <mergeCell ref="A214:A221"/>
    <mergeCell ref="B214:B221"/>
    <mergeCell ref="J206:J213"/>
    <mergeCell ref="J214:J221"/>
    <mergeCell ref="A288:L288"/>
    <mergeCell ref="A289:B289"/>
    <mergeCell ref="A264:A271"/>
    <mergeCell ref="B264:B271"/>
    <mergeCell ref="J264:J271"/>
    <mergeCell ref="K264:K271"/>
    <mergeCell ref="A272:A279"/>
    <mergeCell ref="B272:B279"/>
    <mergeCell ref="J272:J279"/>
    <mergeCell ref="B280:B287"/>
    <mergeCell ref="A280:A287"/>
    <mergeCell ref="K272:K279"/>
    <mergeCell ref="J280:J287"/>
    <mergeCell ref="K280:K287"/>
    <mergeCell ref="A290:A297"/>
    <mergeCell ref="B290:B297"/>
    <mergeCell ref="J289:J297"/>
    <mergeCell ref="K289:K297"/>
    <mergeCell ref="A298:A305"/>
    <mergeCell ref="B298:B305"/>
    <mergeCell ref="J298:J305"/>
    <mergeCell ref="K298:K305"/>
    <mergeCell ref="J306:J313"/>
    <mergeCell ref="K306:K313"/>
    <mergeCell ref="A306:A313"/>
    <mergeCell ref="B306:B313"/>
    <mergeCell ref="A314:A321"/>
    <mergeCell ref="J314:J321"/>
    <mergeCell ref="K314:K321"/>
    <mergeCell ref="A322:A329"/>
    <mergeCell ref="B322:B329"/>
    <mergeCell ref="J322:J329"/>
    <mergeCell ref="K322:K329"/>
    <mergeCell ref="A354:L354"/>
    <mergeCell ref="A355:B355"/>
    <mergeCell ref="B314:B321"/>
    <mergeCell ref="A338:A345"/>
    <mergeCell ref="B338:B345"/>
    <mergeCell ref="J338:J345"/>
    <mergeCell ref="K338:K345"/>
    <mergeCell ref="A346:A353"/>
    <mergeCell ref="B346:B353"/>
    <mergeCell ref="J346:J353"/>
    <mergeCell ref="K346:K353"/>
    <mergeCell ref="K380:K387"/>
    <mergeCell ref="K388:K395"/>
    <mergeCell ref="A372:A379"/>
    <mergeCell ref="B372:B379"/>
    <mergeCell ref="A380:A387"/>
    <mergeCell ref="B380:B387"/>
    <mergeCell ref="A330:A337"/>
    <mergeCell ref="B330:B337"/>
    <mergeCell ref="K330:K337"/>
    <mergeCell ref="J330:J337"/>
    <mergeCell ref="A388:A395"/>
    <mergeCell ref="B388:B395"/>
    <mergeCell ref="J372:J379"/>
    <mergeCell ref="J380:J387"/>
    <mergeCell ref="J388:J395"/>
    <mergeCell ref="J355:J363"/>
    <mergeCell ref="K355:K363"/>
    <mergeCell ref="A356:A363"/>
    <mergeCell ref="B356:B363"/>
    <mergeCell ref="A364:A371"/>
    <mergeCell ref="B364:B371"/>
    <mergeCell ref="J364:J371"/>
    <mergeCell ref="K364:K371"/>
    <mergeCell ref="K372:K379"/>
    <mergeCell ref="A470:L470"/>
    <mergeCell ref="A446:A453"/>
    <mergeCell ref="B446:B453"/>
    <mergeCell ref="J397:J405"/>
    <mergeCell ref="K397:K405"/>
    <mergeCell ref="A398:A405"/>
    <mergeCell ref="B398:B405"/>
    <mergeCell ref="J406:J413"/>
    <mergeCell ref="K406:K413"/>
    <mergeCell ref="A406:A413"/>
    <mergeCell ref="B406:B413"/>
    <mergeCell ref="A414:A421"/>
    <mergeCell ref="B414:B421"/>
    <mergeCell ref="J414:J421"/>
    <mergeCell ref="K414:K421"/>
    <mergeCell ref="A397:B397"/>
    <mergeCell ref="A430:A437"/>
    <mergeCell ref="B430:B437"/>
    <mergeCell ref="A438:A445"/>
    <mergeCell ref="B438:B445"/>
    <mergeCell ref="J422:J429"/>
    <mergeCell ref="K422:K429"/>
    <mergeCell ref="J430:J437"/>
    <mergeCell ref="K430:K437"/>
    <mergeCell ref="B462:B469"/>
    <mergeCell ref="J446:J453"/>
    <mergeCell ref="K446:K453"/>
    <mergeCell ref="J454:J461"/>
    <mergeCell ref="K454:K461"/>
    <mergeCell ref="J462:J469"/>
    <mergeCell ref="K462:K469"/>
    <mergeCell ref="A454:A461"/>
    <mergeCell ref="B454:B461"/>
    <mergeCell ref="K504:K511"/>
    <mergeCell ref="A512:A519"/>
    <mergeCell ref="B512:B519"/>
    <mergeCell ref="J512:J519"/>
    <mergeCell ref="K512:K519"/>
    <mergeCell ref="A396:L396"/>
    <mergeCell ref="A495:L495"/>
    <mergeCell ref="A496:A503"/>
    <mergeCell ref="B496:B503"/>
    <mergeCell ref="J496:J503"/>
    <mergeCell ref="K496:K503"/>
    <mergeCell ref="J487:J494"/>
    <mergeCell ref="K487:K494"/>
    <mergeCell ref="B487:B494"/>
    <mergeCell ref="A487:A494"/>
    <mergeCell ref="A471:A478"/>
    <mergeCell ref="B471:B478"/>
    <mergeCell ref="J471:J478"/>
    <mergeCell ref="K471:K478"/>
    <mergeCell ref="A479:A486"/>
    <mergeCell ref="B479:B486"/>
    <mergeCell ref="J479:J486"/>
    <mergeCell ref="K479:K486"/>
    <mergeCell ref="A462:A469"/>
    <mergeCell ref="K1:L1"/>
    <mergeCell ref="A552:A559"/>
    <mergeCell ref="B552:B559"/>
    <mergeCell ref="J552:J559"/>
    <mergeCell ref="K552:K559"/>
    <mergeCell ref="A520:A527"/>
    <mergeCell ref="B520:B527"/>
    <mergeCell ref="J520:J527"/>
    <mergeCell ref="K520:K527"/>
    <mergeCell ref="A536:A543"/>
    <mergeCell ref="B536:B543"/>
    <mergeCell ref="J536:J543"/>
    <mergeCell ref="K536:K543"/>
    <mergeCell ref="A528:A535"/>
    <mergeCell ref="B528:B535"/>
    <mergeCell ref="J528:J535"/>
    <mergeCell ref="K528:K535"/>
    <mergeCell ref="A544:A551"/>
    <mergeCell ref="B544:B551"/>
    <mergeCell ref="J544:J551"/>
    <mergeCell ref="K544:K551"/>
    <mergeCell ref="A504:A511"/>
    <mergeCell ref="B504:B511"/>
    <mergeCell ref="J504:J511"/>
  </mergeCells>
  <pageMargins left="0.70866141732283472" right="0.70866141732283472" top="0.50886015325670497" bottom="0.27559055118110237" header="0.31496062992125984" footer="0.31496062992125984"/>
  <pageSetup paperSize="9" scale="50" firstPageNumber="39" fitToHeight="0" orientation="portrait" useFirstPageNumber="1" horizontalDpi="300" verticalDpi="300" r:id="rId1"/>
  <headerFooter>
    <oddHeader>&amp;C&amp;12&amp;P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37"/>
  <sheetViews>
    <sheetView view="pageLayout" topLeftCell="A28" workbookViewId="0">
      <selection activeCell="A28" sqref="A1:XFD1048576"/>
    </sheetView>
  </sheetViews>
  <sheetFormatPr defaultColWidth="9.140625" defaultRowHeight="12.75" x14ac:dyDescent="0.2"/>
  <cols>
    <col min="1" max="1" width="29.85546875" style="216" customWidth="1"/>
    <col min="2" max="2" width="18.140625" style="205" customWidth="1"/>
    <col min="3" max="3" width="9.5703125" style="205" bestFit="1" customWidth="1"/>
    <col min="4" max="7" width="9.28515625" style="205" bestFit="1" customWidth="1"/>
    <col min="8" max="8" width="8.5703125" style="205" customWidth="1"/>
    <col min="9" max="9" width="12.42578125" style="205" customWidth="1"/>
    <col min="10" max="10" width="12.5703125" style="205" customWidth="1"/>
    <col min="11" max="16384" width="9.140625" style="205"/>
  </cols>
  <sheetData>
    <row r="1" spans="1:13" x14ac:dyDescent="0.2">
      <c r="A1" s="410" t="s">
        <v>602</v>
      </c>
      <c r="B1" s="410"/>
      <c r="C1" s="410"/>
      <c r="D1" s="410"/>
      <c r="E1" s="410"/>
      <c r="F1" s="410"/>
      <c r="G1" s="410"/>
      <c r="H1" s="410"/>
      <c r="I1" s="410"/>
      <c r="J1" s="410"/>
    </row>
    <row r="2" spans="1:13" ht="42" customHeight="1" x14ac:dyDescent="0.2">
      <c r="A2" s="410"/>
      <c r="B2" s="410"/>
      <c r="C2" s="410"/>
      <c r="D2" s="410"/>
      <c r="E2" s="410"/>
      <c r="F2" s="410"/>
      <c r="G2" s="410"/>
      <c r="H2" s="410"/>
      <c r="I2" s="410"/>
      <c r="J2" s="410"/>
    </row>
    <row r="3" spans="1:13" ht="45" customHeight="1" x14ac:dyDescent="0.2">
      <c r="A3" s="410"/>
      <c r="B3" s="410"/>
      <c r="C3" s="410"/>
      <c r="D3" s="410"/>
      <c r="E3" s="410"/>
      <c r="F3" s="410"/>
      <c r="G3" s="410"/>
      <c r="H3" s="410"/>
      <c r="I3" s="410"/>
      <c r="J3" s="410"/>
    </row>
    <row r="5" spans="1:13" ht="30" x14ac:dyDescent="0.2">
      <c r="A5" s="187" t="s">
        <v>458</v>
      </c>
      <c r="B5" s="407" t="s">
        <v>459</v>
      </c>
      <c r="C5" s="408"/>
      <c r="D5" s="408"/>
      <c r="E5" s="408"/>
      <c r="F5" s="408"/>
      <c r="G5" s="408"/>
      <c r="H5" s="408"/>
      <c r="I5" s="408"/>
      <c r="J5" s="409"/>
    </row>
    <row r="6" spans="1:13" ht="45" x14ac:dyDescent="0.2">
      <c r="A6" s="187" t="s">
        <v>460</v>
      </c>
      <c r="B6" s="407" t="s">
        <v>809</v>
      </c>
      <c r="C6" s="408"/>
      <c r="D6" s="408"/>
      <c r="E6" s="408"/>
      <c r="F6" s="408"/>
      <c r="G6" s="408"/>
      <c r="H6" s="408"/>
      <c r="I6" s="408"/>
      <c r="J6" s="409"/>
    </row>
    <row r="7" spans="1:13" ht="15" x14ac:dyDescent="0.2">
      <c r="A7" s="187" t="s">
        <v>461</v>
      </c>
      <c r="B7" s="407" t="s">
        <v>809</v>
      </c>
      <c r="C7" s="408"/>
      <c r="D7" s="408"/>
      <c r="E7" s="408"/>
      <c r="F7" s="408"/>
      <c r="G7" s="408"/>
      <c r="H7" s="408"/>
      <c r="I7" s="408"/>
      <c r="J7" s="409"/>
    </row>
    <row r="8" spans="1:13" ht="15" x14ac:dyDescent="0.2">
      <c r="A8" s="187" t="s">
        <v>462</v>
      </c>
      <c r="B8" s="407" t="s">
        <v>463</v>
      </c>
      <c r="C8" s="408"/>
      <c r="D8" s="408"/>
      <c r="E8" s="408"/>
      <c r="F8" s="408"/>
      <c r="G8" s="408"/>
      <c r="H8" s="408"/>
      <c r="I8" s="408"/>
      <c r="J8" s="409"/>
    </row>
    <row r="9" spans="1:13" ht="30" x14ac:dyDescent="0.2">
      <c r="A9" s="292" t="s">
        <v>464</v>
      </c>
      <c r="B9" s="182" t="s">
        <v>423</v>
      </c>
      <c r="C9" s="182" t="s">
        <v>424</v>
      </c>
      <c r="D9" s="182" t="s">
        <v>425</v>
      </c>
      <c r="E9" s="182" t="s">
        <v>426</v>
      </c>
      <c r="F9" s="182" t="s">
        <v>427</v>
      </c>
      <c r="G9" s="182" t="s">
        <v>428</v>
      </c>
      <c r="H9" s="182" t="s">
        <v>429</v>
      </c>
      <c r="I9" s="182" t="s">
        <v>403</v>
      </c>
      <c r="J9" s="182" t="s">
        <v>404</v>
      </c>
    </row>
    <row r="10" spans="1:13" ht="135" x14ac:dyDescent="0.2">
      <c r="A10" s="293"/>
      <c r="B10" s="97" t="s">
        <v>916</v>
      </c>
      <c r="C10" s="182">
        <v>14.7</v>
      </c>
      <c r="D10" s="182">
        <v>15.1</v>
      </c>
      <c r="E10" s="182">
        <v>16.5</v>
      </c>
      <c r="F10" s="182">
        <v>18</v>
      </c>
      <c r="G10" s="182">
        <v>19.600000000000001</v>
      </c>
      <c r="H10" s="182">
        <v>23</v>
      </c>
      <c r="I10" s="182">
        <v>28</v>
      </c>
      <c r="J10" s="182">
        <v>32</v>
      </c>
    </row>
    <row r="11" spans="1:13" ht="180" x14ac:dyDescent="0.2">
      <c r="A11" s="405"/>
      <c r="B11" s="206" t="s">
        <v>923</v>
      </c>
      <c r="C11" s="182"/>
      <c r="D11" s="182"/>
      <c r="E11" s="182"/>
      <c r="F11" s="182"/>
      <c r="G11" s="182">
        <v>64</v>
      </c>
      <c r="H11" s="182">
        <v>66.5</v>
      </c>
      <c r="I11" s="182">
        <v>69.5</v>
      </c>
      <c r="J11" s="182">
        <v>73</v>
      </c>
    </row>
    <row r="12" spans="1:13" ht="225" x14ac:dyDescent="0.2">
      <c r="A12" s="405"/>
      <c r="B12" s="206" t="s">
        <v>924</v>
      </c>
      <c r="C12" s="182"/>
      <c r="D12" s="182"/>
      <c r="E12" s="104"/>
      <c r="F12" s="182"/>
      <c r="G12" s="182">
        <v>14</v>
      </c>
      <c r="H12" s="182">
        <v>19</v>
      </c>
      <c r="I12" s="182">
        <v>26</v>
      </c>
      <c r="J12" s="182">
        <v>31</v>
      </c>
    </row>
    <row r="13" spans="1:13" ht="225" x14ac:dyDescent="0.2">
      <c r="A13" s="406"/>
      <c r="B13" s="206" t="s">
        <v>925</v>
      </c>
      <c r="C13" s="182"/>
      <c r="D13" s="182"/>
      <c r="E13" s="182"/>
      <c r="F13" s="182"/>
      <c r="G13" s="182">
        <v>4</v>
      </c>
      <c r="H13" s="182">
        <v>6</v>
      </c>
      <c r="I13" s="182">
        <v>9</v>
      </c>
      <c r="J13" s="182">
        <v>13</v>
      </c>
    </row>
    <row r="14" spans="1:13" ht="15" x14ac:dyDescent="0.2">
      <c r="A14" s="292" t="s">
        <v>465</v>
      </c>
      <c r="B14" s="289" t="s">
        <v>466</v>
      </c>
      <c r="C14" s="290"/>
      <c r="D14" s="290"/>
      <c r="E14" s="290"/>
      <c r="F14" s="290"/>
      <c r="G14" s="290"/>
      <c r="H14" s="290"/>
      <c r="I14" s="290"/>
      <c r="J14" s="291"/>
    </row>
    <row r="15" spans="1:13" ht="25.5" customHeight="1" x14ac:dyDescent="0.2">
      <c r="A15" s="293"/>
      <c r="B15" s="398" t="s">
        <v>467</v>
      </c>
      <c r="C15" s="398"/>
      <c r="D15" s="398"/>
      <c r="E15" s="398"/>
      <c r="F15" s="398"/>
      <c r="G15" s="398"/>
      <c r="H15" s="398"/>
      <c r="I15" s="398"/>
      <c r="J15" s="398"/>
      <c r="K15" s="207"/>
      <c r="L15" s="207"/>
      <c r="M15" s="207"/>
    </row>
    <row r="16" spans="1:13" x14ac:dyDescent="0.2">
      <c r="A16" s="293"/>
      <c r="B16" s="399" t="s">
        <v>468</v>
      </c>
      <c r="C16" s="400"/>
      <c r="D16" s="400"/>
      <c r="E16" s="400"/>
      <c r="F16" s="400"/>
      <c r="G16" s="400"/>
      <c r="H16" s="400"/>
      <c r="I16" s="400"/>
      <c r="J16" s="401"/>
      <c r="K16" s="207"/>
      <c r="L16" s="207"/>
      <c r="M16" s="207"/>
    </row>
    <row r="17" spans="1:13" ht="40.5" customHeight="1" x14ac:dyDescent="0.2">
      <c r="A17" s="294"/>
      <c r="B17" s="402"/>
      <c r="C17" s="403"/>
      <c r="D17" s="403"/>
      <c r="E17" s="403"/>
      <c r="F17" s="403"/>
      <c r="G17" s="403"/>
      <c r="H17" s="403"/>
      <c r="I17" s="403"/>
      <c r="J17" s="404"/>
      <c r="K17" s="208"/>
      <c r="L17" s="208"/>
      <c r="M17" s="208"/>
    </row>
    <row r="18" spans="1:13" ht="25.5" customHeight="1" x14ac:dyDescent="0.2">
      <c r="A18" s="292" t="s">
        <v>469</v>
      </c>
      <c r="B18" s="182" t="s">
        <v>441</v>
      </c>
      <c r="C18" s="182" t="s">
        <v>424</v>
      </c>
      <c r="D18" s="182" t="s">
        <v>425</v>
      </c>
      <c r="E18" s="182" t="s">
        <v>426</v>
      </c>
      <c r="F18" s="182" t="s">
        <v>427</v>
      </c>
      <c r="G18" s="182" t="s">
        <v>428</v>
      </c>
      <c r="H18" s="182" t="s">
        <v>429</v>
      </c>
      <c r="I18" s="182" t="s">
        <v>403</v>
      </c>
      <c r="J18" s="182" t="s">
        <v>404</v>
      </c>
      <c r="K18" s="207"/>
      <c r="L18" s="207"/>
      <c r="M18" s="207"/>
    </row>
    <row r="19" spans="1:13" ht="15" x14ac:dyDescent="0.2">
      <c r="A19" s="293"/>
      <c r="B19" s="398" t="s">
        <v>466</v>
      </c>
      <c r="C19" s="398"/>
      <c r="D19" s="398"/>
      <c r="E19" s="398"/>
      <c r="F19" s="398"/>
      <c r="G19" s="398"/>
      <c r="H19" s="398"/>
      <c r="I19" s="398"/>
      <c r="J19" s="398"/>
    </row>
    <row r="20" spans="1:13" ht="120" x14ac:dyDescent="0.2">
      <c r="A20" s="293"/>
      <c r="B20" s="97" t="s">
        <v>470</v>
      </c>
      <c r="C20" s="134">
        <v>7114</v>
      </c>
      <c r="D20" s="134">
        <v>7114</v>
      </c>
      <c r="E20" s="134">
        <v>7500</v>
      </c>
      <c r="F20" s="134">
        <v>8000</v>
      </c>
      <c r="G20" s="134">
        <v>9000</v>
      </c>
      <c r="H20" s="134">
        <v>10000</v>
      </c>
      <c r="I20" s="134">
        <v>10000</v>
      </c>
      <c r="J20" s="134">
        <v>10000</v>
      </c>
    </row>
    <row r="21" spans="1:13" ht="165" x14ac:dyDescent="0.2">
      <c r="A21" s="293"/>
      <c r="B21" s="97" t="s">
        <v>842</v>
      </c>
      <c r="C21" s="134"/>
      <c r="D21" s="134"/>
      <c r="E21" s="134"/>
      <c r="F21" s="134"/>
      <c r="G21" s="209">
        <v>44.3</v>
      </c>
      <c r="H21" s="209">
        <v>45.4</v>
      </c>
      <c r="I21" s="209">
        <v>46.3</v>
      </c>
      <c r="J21" s="209">
        <v>46.2</v>
      </c>
    </row>
    <row r="22" spans="1:13" ht="27" customHeight="1" x14ac:dyDescent="0.2">
      <c r="A22" s="293"/>
      <c r="B22" s="289" t="s">
        <v>467</v>
      </c>
      <c r="C22" s="290"/>
      <c r="D22" s="290"/>
      <c r="E22" s="290"/>
      <c r="F22" s="290"/>
      <c r="G22" s="290"/>
      <c r="H22" s="290"/>
      <c r="I22" s="290"/>
      <c r="J22" s="291"/>
    </row>
    <row r="23" spans="1:13" ht="90" x14ac:dyDescent="0.2">
      <c r="A23" s="293"/>
      <c r="B23" s="97" t="s">
        <v>471</v>
      </c>
      <c r="C23" s="134">
        <v>2500</v>
      </c>
      <c r="D23" s="134">
        <v>2550</v>
      </c>
      <c r="E23" s="134">
        <v>2600</v>
      </c>
      <c r="F23" s="134">
        <v>2650</v>
      </c>
      <c r="G23" s="134">
        <v>2700</v>
      </c>
      <c r="H23" s="134">
        <v>2800</v>
      </c>
      <c r="I23" s="134">
        <v>2800</v>
      </c>
      <c r="J23" s="134">
        <v>2800</v>
      </c>
    </row>
    <row r="24" spans="1:13" ht="29.25" customHeight="1" x14ac:dyDescent="0.2">
      <c r="A24" s="293"/>
      <c r="B24" s="289" t="s">
        <v>146</v>
      </c>
      <c r="C24" s="290"/>
      <c r="D24" s="290"/>
      <c r="E24" s="290"/>
      <c r="F24" s="290"/>
      <c r="G24" s="290"/>
      <c r="H24" s="290"/>
      <c r="I24" s="290"/>
      <c r="J24" s="291"/>
    </row>
    <row r="25" spans="1:13" ht="105" x14ac:dyDescent="0.2">
      <c r="A25" s="293"/>
      <c r="B25" s="97" t="s">
        <v>341</v>
      </c>
      <c r="C25" s="182">
        <v>25</v>
      </c>
      <c r="D25" s="182">
        <v>25</v>
      </c>
      <c r="E25" s="182">
        <v>25</v>
      </c>
      <c r="F25" s="182">
        <v>25</v>
      </c>
      <c r="G25" s="182">
        <v>25</v>
      </c>
      <c r="H25" s="182">
        <v>25</v>
      </c>
      <c r="I25" s="182">
        <v>25</v>
      </c>
      <c r="J25" s="182">
        <v>25</v>
      </c>
    </row>
    <row r="26" spans="1:13" ht="21.75" customHeight="1" x14ac:dyDescent="0.2">
      <c r="A26" s="398" t="s">
        <v>472</v>
      </c>
      <c r="B26" s="289" t="s">
        <v>5</v>
      </c>
      <c r="C26" s="290"/>
      <c r="D26" s="290"/>
      <c r="E26" s="290"/>
      <c r="F26" s="290"/>
      <c r="G26" s="290"/>
      <c r="H26" s="290"/>
      <c r="I26" s="290"/>
      <c r="J26" s="291"/>
    </row>
    <row r="27" spans="1:13" ht="21.75" customHeight="1" x14ac:dyDescent="0.2">
      <c r="A27" s="398"/>
      <c r="B27" s="289" t="s">
        <v>473</v>
      </c>
      <c r="C27" s="290"/>
      <c r="D27" s="290"/>
      <c r="E27" s="290"/>
      <c r="F27" s="290"/>
      <c r="G27" s="290"/>
      <c r="H27" s="290"/>
      <c r="I27" s="290"/>
      <c r="J27" s="291"/>
    </row>
    <row r="28" spans="1:13" ht="26.25" customHeight="1" x14ac:dyDescent="0.2">
      <c r="A28" s="188" t="s">
        <v>474</v>
      </c>
      <c r="B28" s="289" t="s">
        <v>882</v>
      </c>
      <c r="C28" s="290"/>
      <c r="D28" s="290"/>
      <c r="E28" s="290"/>
      <c r="F28" s="290"/>
      <c r="G28" s="290"/>
      <c r="H28" s="290"/>
      <c r="I28" s="290"/>
      <c r="J28" s="291"/>
    </row>
    <row r="29" spans="1:13" ht="39" customHeight="1" x14ac:dyDescent="0.2">
      <c r="A29" s="398" t="s">
        <v>475</v>
      </c>
      <c r="B29" s="182" t="s">
        <v>450</v>
      </c>
      <c r="C29" s="181" t="s">
        <v>451</v>
      </c>
      <c r="D29" s="182" t="s">
        <v>425</v>
      </c>
      <c r="E29" s="182" t="s">
        <v>426</v>
      </c>
      <c r="F29" s="182" t="s">
        <v>427</v>
      </c>
      <c r="G29" s="182" t="s">
        <v>428</v>
      </c>
      <c r="H29" s="182" t="s">
        <v>429</v>
      </c>
      <c r="I29" s="182" t="s">
        <v>403</v>
      </c>
      <c r="J29" s="182" t="s">
        <v>404</v>
      </c>
    </row>
    <row r="30" spans="1:13" ht="45" x14ac:dyDescent="0.2">
      <c r="A30" s="398"/>
      <c r="B30" s="97" t="s">
        <v>452</v>
      </c>
      <c r="C30" s="9">
        <f>'пп 2'!E263</f>
        <v>2822.6</v>
      </c>
      <c r="D30" s="183">
        <f>'пп 2'!E264</f>
        <v>0</v>
      </c>
      <c r="E30" s="210">
        <f>'пп 2'!E265</f>
        <v>0</v>
      </c>
      <c r="F30" s="183">
        <f>'пп 2'!E266</f>
        <v>0</v>
      </c>
      <c r="G30" s="183">
        <f>'пп 2'!E267</f>
        <v>2822.6</v>
      </c>
      <c r="H30" s="183">
        <f>'пп 2'!E268</f>
        <v>0</v>
      </c>
      <c r="I30" s="105">
        <f>'пп 2'!E269</f>
        <v>0</v>
      </c>
      <c r="J30" s="105">
        <f>'пп 2'!E270</f>
        <v>0</v>
      </c>
    </row>
    <row r="31" spans="1:13" ht="45" x14ac:dyDescent="0.2">
      <c r="A31" s="398"/>
      <c r="B31" s="97" t="s">
        <v>453</v>
      </c>
      <c r="C31" s="9">
        <f>'пп 2'!F263</f>
        <v>67650.100000000006</v>
      </c>
      <c r="D31" s="183">
        <f>'пп 2'!F264</f>
        <v>5379.5</v>
      </c>
      <c r="E31" s="210">
        <f>'пп 2'!F265</f>
        <v>5921.3</v>
      </c>
      <c r="F31" s="183">
        <f>'пп 2'!F266</f>
        <v>8314.7000000000007</v>
      </c>
      <c r="G31" s="183">
        <f>'пп 2'!F267</f>
        <v>23652.400000000001</v>
      </c>
      <c r="H31" s="183">
        <f>'пп 2'!F268</f>
        <v>8127.4</v>
      </c>
      <c r="I31" s="105">
        <f>'пп 2'!F269</f>
        <v>8127.4</v>
      </c>
      <c r="J31" s="105">
        <f>'пп 2'!F270</f>
        <v>8127.4</v>
      </c>
    </row>
    <row r="32" spans="1:13" ht="27.75" customHeight="1" x14ac:dyDescent="0.2">
      <c r="A32" s="398"/>
      <c r="B32" s="97" t="s">
        <v>454</v>
      </c>
      <c r="C32" s="9">
        <f>'пп 2'!G263</f>
        <v>68206.2</v>
      </c>
      <c r="D32" s="183">
        <f>'пп 2'!G264</f>
        <v>4632</v>
      </c>
      <c r="E32" s="183">
        <f>'пп 2'!G265</f>
        <v>6415.8</v>
      </c>
      <c r="F32" s="183">
        <f>'пп 2'!G266</f>
        <v>9519.1</v>
      </c>
      <c r="G32" s="183">
        <f>'пп 2'!G267</f>
        <v>15404.8</v>
      </c>
      <c r="H32" s="183">
        <f>'пп 2'!G268</f>
        <v>14331.699999999999</v>
      </c>
      <c r="I32" s="105">
        <f>'пп 2'!G269</f>
        <v>8586.4</v>
      </c>
      <c r="J32" s="105">
        <f>'пп 2'!G270</f>
        <v>9316.4</v>
      </c>
    </row>
    <row r="33" spans="1:10" ht="30" x14ac:dyDescent="0.2">
      <c r="A33" s="398"/>
      <c r="B33" s="97" t="s">
        <v>455</v>
      </c>
      <c r="C33" s="9">
        <f t="shared" ref="C33:C34" si="0">SUM(D33:J33)</f>
        <v>1999.6000000000001</v>
      </c>
      <c r="D33" s="183">
        <f>'пп 2'!H264</f>
        <v>0</v>
      </c>
      <c r="E33" s="183">
        <f>'пп 2'!H265</f>
        <v>0</v>
      </c>
      <c r="F33" s="183">
        <f>'пп 2'!H266</f>
        <v>0</v>
      </c>
      <c r="G33" s="183">
        <f>'пп 2'!H267</f>
        <v>0</v>
      </c>
      <c r="H33" s="183">
        <f>'пп 2'!H268</f>
        <v>677.2</v>
      </c>
      <c r="I33" s="105">
        <f>'пп 2'!H269</f>
        <v>661.2</v>
      </c>
      <c r="J33" s="105">
        <f>'пп 2'!H270</f>
        <v>661.2</v>
      </c>
    </row>
    <row r="34" spans="1:10" ht="45" x14ac:dyDescent="0.2">
      <c r="A34" s="398"/>
      <c r="B34" s="97" t="s">
        <v>456</v>
      </c>
      <c r="C34" s="9">
        <f t="shared" si="0"/>
        <v>0</v>
      </c>
      <c r="D34" s="183">
        <f>'пп 2'!I264</f>
        <v>0</v>
      </c>
      <c r="E34" s="183">
        <f>'пп 2'!I265</f>
        <v>0</v>
      </c>
      <c r="F34" s="183">
        <f>'пп 2'!I266</f>
        <v>0</v>
      </c>
      <c r="G34" s="183">
        <f>'пп 2'!I267</f>
        <v>0</v>
      </c>
      <c r="H34" s="183">
        <f>'пп 2'!I268</f>
        <v>0</v>
      </c>
      <c r="I34" s="105">
        <f>'пп 2'!I269</f>
        <v>0</v>
      </c>
      <c r="J34" s="105">
        <f>'пп 2'!I270</f>
        <v>0</v>
      </c>
    </row>
    <row r="35" spans="1:10" s="212" customFormat="1" ht="28.5" x14ac:dyDescent="0.2">
      <c r="A35" s="398"/>
      <c r="B35" s="211" t="s">
        <v>457</v>
      </c>
      <c r="C35" s="9">
        <f>SUM(D35:J35)</f>
        <v>140678.5</v>
      </c>
      <c r="D35" s="9">
        <f>SUM(D30:D34)</f>
        <v>10011.5</v>
      </c>
      <c r="E35" s="9">
        <f t="shared" ref="E35:J35" si="1">SUM(E30:E34)</f>
        <v>12337.1</v>
      </c>
      <c r="F35" s="9">
        <f>SUM(F30:F34)</f>
        <v>17833.800000000003</v>
      </c>
      <c r="G35" s="9">
        <f t="shared" si="1"/>
        <v>41879.800000000003</v>
      </c>
      <c r="H35" s="9">
        <f t="shared" si="1"/>
        <v>23136.3</v>
      </c>
      <c r="I35" s="9">
        <f t="shared" si="1"/>
        <v>17375</v>
      </c>
      <c r="J35" s="9">
        <f t="shared" si="1"/>
        <v>18105</v>
      </c>
    </row>
    <row r="36" spans="1:10" x14ac:dyDescent="0.2">
      <c r="A36" s="213"/>
      <c r="B36" s="214"/>
      <c r="C36" s="214"/>
      <c r="D36" s="214"/>
      <c r="E36" s="214"/>
      <c r="F36" s="214"/>
      <c r="G36" s="215">
        <v>42495.4</v>
      </c>
      <c r="H36" s="215">
        <v>231</v>
      </c>
      <c r="I36" s="214"/>
      <c r="J36" s="214"/>
    </row>
    <row r="37" spans="1:10" x14ac:dyDescent="0.2">
      <c r="A37" s="213"/>
      <c r="B37" s="214"/>
      <c r="C37" s="214"/>
      <c r="D37" s="214"/>
      <c r="E37" s="214"/>
      <c r="F37" s="214"/>
      <c r="G37" s="214"/>
      <c r="H37" s="214"/>
      <c r="I37" s="214"/>
      <c r="J37" s="214"/>
    </row>
  </sheetData>
  <mergeCells count="19">
    <mergeCell ref="A9:A13"/>
    <mergeCell ref="B8:J8"/>
    <mergeCell ref="B7:J7"/>
    <mergeCell ref="A1:J3"/>
    <mergeCell ref="B6:J6"/>
    <mergeCell ref="B5:J5"/>
    <mergeCell ref="B28:J28"/>
    <mergeCell ref="A29:A35"/>
    <mergeCell ref="A14:A17"/>
    <mergeCell ref="B14:J14"/>
    <mergeCell ref="B15:J15"/>
    <mergeCell ref="B16:J17"/>
    <mergeCell ref="B24:J24"/>
    <mergeCell ref="B22:J22"/>
    <mergeCell ref="A18:A25"/>
    <mergeCell ref="B19:J19"/>
    <mergeCell ref="A26:A27"/>
    <mergeCell ref="B26:J26"/>
    <mergeCell ref="B27:J27"/>
  </mergeCells>
  <pageMargins left="0.70866141732283472" right="0.70866141732283472" top="0.74803149606299213" bottom="0.74803149606299213" header="0.31496062992125984" footer="0.31496062992125984"/>
  <pageSetup paperSize="9" scale="68" firstPageNumber="50" fitToHeight="0" orientation="portrait" useFirstPageNumber="1" r:id="rId1"/>
  <headerFooter>
    <oddHeader>&amp;C&amp;12&amp;P</oddHeader>
  </headerFooter>
  <ignoredErrors>
    <ignoredError sqref="E30:E31"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
  <sheetViews>
    <sheetView view="pageLayout" topLeftCell="C31" workbookViewId="0">
      <selection activeCell="K72" sqref="K72"/>
    </sheetView>
  </sheetViews>
  <sheetFormatPr defaultRowHeight="15" x14ac:dyDescent="0.25"/>
  <sheetData/>
  <pageMargins left="0.70866141732283472" right="0.70866141732283472" top="0.74803149606299213" bottom="0.74803149606299213" header="0.31496062992125984" footer="0.31496062992125984"/>
  <pageSetup paperSize="9" scale="56" firstPageNumber="52" fitToHeight="0" orientation="portrait" useFirstPageNumber="1" r:id="rId1"/>
  <headerFooter>
    <oddHeader>&amp;C&amp;12&amp;P</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I38"/>
  <sheetViews>
    <sheetView view="pageLayout" topLeftCell="A13" zoomScaleNormal="100" workbookViewId="0">
      <selection activeCell="G1" sqref="G1"/>
    </sheetView>
  </sheetViews>
  <sheetFormatPr defaultColWidth="9.140625" defaultRowHeight="15" x14ac:dyDescent="0.25"/>
  <cols>
    <col min="1" max="1" width="7.5703125" style="33" customWidth="1"/>
    <col min="2" max="2" width="7" style="33" customWidth="1"/>
    <col min="3" max="3" width="17.140625" style="33" customWidth="1"/>
    <col min="4" max="6" width="9.140625" style="33"/>
    <col min="7" max="7" width="30.7109375" style="33" customWidth="1"/>
    <col min="8" max="8" width="18.7109375" style="33" customWidth="1"/>
    <col min="9" max="9" width="33.7109375" style="33" customWidth="1"/>
    <col min="10" max="16384" width="9.140625" style="33"/>
  </cols>
  <sheetData>
    <row r="1" spans="2:9" ht="47.25" customHeight="1" x14ac:dyDescent="0.25"/>
    <row r="2" spans="2:9" ht="35.25" customHeight="1" x14ac:dyDescent="0.25">
      <c r="B2" s="411" t="s">
        <v>758</v>
      </c>
      <c r="C2" s="411"/>
      <c r="D2" s="411"/>
      <c r="E2" s="411"/>
      <c r="F2" s="411"/>
      <c r="G2" s="411"/>
      <c r="H2" s="411"/>
      <c r="I2" s="411"/>
    </row>
    <row r="3" spans="2:9" ht="39" customHeight="1" x14ac:dyDescent="0.25">
      <c r="B3" s="411"/>
      <c r="C3" s="411"/>
      <c r="D3" s="411"/>
      <c r="E3" s="411"/>
      <c r="F3" s="411"/>
      <c r="G3" s="411"/>
      <c r="H3" s="411"/>
      <c r="I3" s="411"/>
    </row>
    <row r="4" spans="2:9" ht="15.75" thickBot="1" x14ac:dyDescent="0.3"/>
    <row r="5" spans="2:9" ht="104.25" customHeight="1" x14ac:dyDescent="0.25">
      <c r="B5" s="34" t="s">
        <v>643</v>
      </c>
      <c r="C5" s="414" t="s">
        <v>645</v>
      </c>
      <c r="D5" s="414" t="s">
        <v>646</v>
      </c>
      <c r="E5" s="414" t="s">
        <v>647</v>
      </c>
      <c r="F5" s="414" t="s">
        <v>648</v>
      </c>
      <c r="G5" s="414" t="s">
        <v>649</v>
      </c>
      <c r="H5" s="414" t="s">
        <v>650</v>
      </c>
      <c r="I5" s="414" t="s">
        <v>651</v>
      </c>
    </row>
    <row r="6" spans="2:9" ht="18" customHeight="1" thickBot="1" x14ac:dyDescent="0.3">
      <c r="B6" s="35" t="s">
        <v>644</v>
      </c>
      <c r="C6" s="416"/>
      <c r="D6" s="416"/>
      <c r="E6" s="416"/>
      <c r="F6" s="416"/>
      <c r="G6" s="416"/>
      <c r="H6" s="416"/>
      <c r="I6" s="416"/>
    </row>
    <row r="7" spans="2:9" ht="19.5" customHeight="1" thickBot="1" x14ac:dyDescent="0.3">
      <c r="B7" s="35">
        <v>1</v>
      </c>
      <c r="C7" s="36">
        <v>2</v>
      </c>
      <c r="D7" s="36">
        <v>3</v>
      </c>
      <c r="E7" s="36">
        <v>4</v>
      </c>
      <c r="F7" s="36">
        <v>5</v>
      </c>
      <c r="G7" s="36">
        <v>6</v>
      </c>
      <c r="H7" s="36">
        <v>7</v>
      </c>
      <c r="I7" s="36">
        <v>8</v>
      </c>
    </row>
    <row r="8" spans="2:9" ht="20.25" customHeight="1" x14ac:dyDescent="0.25">
      <c r="B8" s="279" t="s">
        <v>742</v>
      </c>
      <c r="C8" s="419"/>
      <c r="D8" s="419"/>
      <c r="E8" s="419"/>
      <c r="F8" s="419"/>
      <c r="G8" s="419"/>
      <c r="H8" s="419"/>
      <c r="I8" s="280"/>
    </row>
    <row r="9" spans="2:9" ht="22.5" customHeight="1" thickBot="1" x14ac:dyDescent="0.3">
      <c r="B9" s="283" t="s">
        <v>463</v>
      </c>
      <c r="C9" s="413"/>
      <c r="D9" s="413"/>
      <c r="E9" s="413"/>
      <c r="F9" s="413"/>
      <c r="G9" s="413"/>
      <c r="H9" s="413"/>
      <c r="I9" s="284"/>
    </row>
    <row r="10" spans="2:9" ht="39" customHeight="1" x14ac:dyDescent="0.25">
      <c r="B10" s="414">
        <v>1</v>
      </c>
      <c r="C10" s="417" t="s">
        <v>917</v>
      </c>
      <c r="D10" s="414" t="s">
        <v>654</v>
      </c>
      <c r="E10" s="414" t="s">
        <v>655</v>
      </c>
      <c r="F10" s="417" t="s">
        <v>656</v>
      </c>
      <c r="G10" s="37" t="s">
        <v>674</v>
      </c>
      <c r="H10" s="417" t="s">
        <v>661</v>
      </c>
      <c r="I10" s="37" t="s">
        <v>744</v>
      </c>
    </row>
    <row r="11" spans="2:9" ht="73.5" customHeight="1" x14ac:dyDescent="0.25">
      <c r="B11" s="415"/>
      <c r="C11" s="418"/>
      <c r="D11" s="415"/>
      <c r="E11" s="415"/>
      <c r="F11" s="418"/>
      <c r="G11" s="37" t="s">
        <v>843</v>
      </c>
      <c r="H11" s="418"/>
      <c r="I11" s="37" t="s">
        <v>672</v>
      </c>
    </row>
    <row r="12" spans="2:9" ht="108.75" customHeight="1" x14ac:dyDescent="0.25">
      <c r="B12" s="415"/>
      <c r="C12" s="418"/>
      <c r="D12" s="415"/>
      <c r="E12" s="415"/>
      <c r="F12" s="418"/>
      <c r="G12" s="37" t="s">
        <v>676</v>
      </c>
      <c r="H12" s="418"/>
      <c r="I12" s="38"/>
    </row>
    <row r="13" spans="2:9" ht="103.5" customHeight="1" x14ac:dyDescent="0.25">
      <c r="B13" s="415"/>
      <c r="C13" s="418"/>
      <c r="D13" s="415"/>
      <c r="E13" s="415"/>
      <c r="F13" s="418"/>
      <c r="G13" s="37" t="s">
        <v>743</v>
      </c>
      <c r="H13" s="418"/>
      <c r="I13" s="38"/>
    </row>
    <row r="14" spans="2:9" ht="43.5" customHeight="1" thickBot="1" x14ac:dyDescent="0.3">
      <c r="B14" s="416"/>
      <c r="C14" s="418"/>
      <c r="D14" s="415"/>
      <c r="E14" s="415"/>
      <c r="F14" s="418"/>
      <c r="G14" s="37" t="s">
        <v>678</v>
      </c>
      <c r="H14" s="418"/>
      <c r="I14" s="38"/>
    </row>
    <row r="15" spans="2:9" ht="297.75" customHeight="1" x14ac:dyDescent="0.25">
      <c r="B15" s="39"/>
      <c r="C15" s="31" t="s">
        <v>923</v>
      </c>
      <c r="D15" s="30" t="s">
        <v>654</v>
      </c>
      <c r="E15" s="30" t="s">
        <v>655</v>
      </c>
      <c r="F15" s="31" t="s">
        <v>656</v>
      </c>
      <c r="G15" s="31" t="s">
        <v>844</v>
      </c>
      <c r="H15" s="31" t="s">
        <v>661</v>
      </c>
      <c r="I15" s="40" t="s">
        <v>845</v>
      </c>
    </row>
    <row r="16" spans="2:9" ht="312.75" customHeight="1" x14ac:dyDescent="0.25">
      <c r="B16" s="39"/>
      <c r="C16" s="31" t="s">
        <v>926</v>
      </c>
      <c r="D16" s="30" t="s">
        <v>654</v>
      </c>
      <c r="E16" s="30" t="s">
        <v>655</v>
      </c>
      <c r="F16" s="31" t="s">
        <v>656</v>
      </c>
      <c r="G16" s="31" t="s">
        <v>846</v>
      </c>
      <c r="H16" s="31" t="s">
        <v>661</v>
      </c>
      <c r="I16" s="40" t="s">
        <v>845</v>
      </c>
    </row>
    <row r="17" spans="2:9" ht="357" customHeight="1" thickBot="1" x14ac:dyDescent="0.3">
      <c r="B17" s="39"/>
      <c r="C17" s="31" t="s">
        <v>927</v>
      </c>
      <c r="D17" s="30" t="s">
        <v>654</v>
      </c>
      <c r="E17" s="30" t="s">
        <v>655</v>
      </c>
      <c r="F17" s="31" t="s">
        <v>656</v>
      </c>
      <c r="G17" s="31" t="s">
        <v>847</v>
      </c>
      <c r="H17" s="31" t="s">
        <v>661</v>
      </c>
      <c r="I17" s="40" t="s">
        <v>845</v>
      </c>
    </row>
    <row r="18" spans="2:9" x14ac:dyDescent="0.25">
      <c r="B18" s="279" t="s">
        <v>745</v>
      </c>
      <c r="C18" s="412"/>
      <c r="D18" s="412"/>
      <c r="E18" s="412"/>
      <c r="F18" s="412"/>
      <c r="G18" s="412"/>
      <c r="H18" s="412"/>
      <c r="I18" s="282"/>
    </row>
    <row r="19" spans="2:9" ht="10.5" customHeight="1" thickBot="1" x14ac:dyDescent="0.3">
      <c r="B19" s="283"/>
      <c r="C19" s="413"/>
      <c r="D19" s="413"/>
      <c r="E19" s="413"/>
      <c r="F19" s="413"/>
      <c r="G19" s="413"/>
      <c r="H19" s="413"/>
      <c r="I19" s="284"/>
    </row>
    <row r="20" spans="2:9" ht="48.75" customHeight="1" x14ac:dyDescent="0.25">
      <c r="B20" s="414">
        <v>1</v>
      </c>
      <c r="C20" s="417" t="s">
        <v>323</v>
      </c>
      <c r="D20" s="414" t="s">
        <v>928</v>
      </c>
      <c r="E20" s="414" t="s">
        <v>655</v>
      </c>
      <c r="F20" s="417" t="s">
        <v>656</v>
      </c>
      <c r="G20" s="37" t="s">
        <v>746</v>
      </c>
      <c r="H20" s="417" t="s">
        <v>661</v>
      </c>
      <c r="I20" s="37" t="s">
        <v>744</v>
      </c>
    </row>
    <row r="21" spans="2:9" ht="51" customHeight="1" x14ac:dyDescent="0.25">
      <c r="B21" s="415"/>
      <c r="C21" s="418"/>
      <c r="D21" s="415"/>
      <c r="E21" s="415"/>
      <c r="F21" s="418"/>
      <c r="G21" s="37" t="s">
        <v>747</v>
      </c>
      <c r="H21" s="418"/>
      <c r="I21" s="37" t="s">
        <v>672</v>
      </c>
    </row>
    <row r="22" spans="2:9" ht="54.75" customHeight="1" x14ac:dyDescent="0.25">
      <c r="B22" s="415"/>
      <c r="C22" s="418"/>
      <c r="D22" s="415"/>
      <c r="E22" s="415"/>
      <c r="F22" s="418"/>
      <c r="G22" s="37" t="s">
        <v>748</v>
      </c>
      <c r="H22" s="418"/>
      <c r="I22" s="38"/>
    </row>
    <row r="23" spans="2:9" ht="56.25" customHeight="1" thickBot="1" x14ac:dyDescent="0.3">
      <c r="B23" s="416"/>
      <c r="C23" s="418"/>
      <c r="D23" s="415"/>
      <c r="E23" s="415"/>
      <c r="F23" s="418"/>
      <c r="G23" s="37" t="s">
        <v>749</v>
      </c>
      <c r="H23" s="418"/>
      <c r="I23" s="38"/>
    </row>
    <row r="24" spans="2:9" ht="56.25" customHeight="1" x14ac:dyDescent="0.25">
      <c r="B24" s="423">
        <v>2</v>
      </c>
      <c r="C24" s="426" t="s">
        <v>848</v>
      </c>
      <c r="D24" s="420" t="s">
        <v>654</v>
      </c>
      <c r="E24" s="420" t="s">
        <v>655</v>
      </c>
      <c r="F24" s="420" t="s">
        <v>656</v>
      </c>
      <c r="G24" s="31" t="s">
        <v>849</v>
      </c>
      <c r="H24" s="420" t="s">
        <v>661</v>
      </c>
      <c r="I24" s="40" t="s">
        <v>744</v>
      </c>
    </row>
    <row r="25" spans="2:9" ht="97.5" customHeight="1" x14ac:dyDescent="0.25">
      <c r="B25" s="424"/>
      <c r="C25" s="427"/>
      <c r="D25" s="420"/>
      <c r="E25" s="420"/>
      <c r="F25" s="420"/>
      <c r="G25" s="31" t="s">
        <v>850</v>
      </c>
      <c r="H25" s="420"/>
      <c r="I25" s="41" t="s">
        <v>672</v>
      </c>
    </row>
    <row r="26" spans="2:9" ht="260.25" customHeight="1" x14ac:dyDescent="0.25">
      <c r="B26" s="424"/>
      <c r="C26" s="427"/>
      <c r="D26" s="420"/>
      <c r="E26" s="420"/>
      <c r="F26" s="420"/>
      <c r="G26" s="31" t="s">
        <v>851</v>
      </c>
      <c r="H26" s="420"/>
      <c r="I26" s="40"/>
    </row>
    <row r="27" spans="2:9" ht="139.5" customHeight="1" thickBot="1" x14ac:dyDescent="0.3">
      <c r="B27" s="425"/>
      <c r="C27" s="428"/>
      <c r="D27" s="420"/>
      <c r="E27" s="420"/>
      <c r="F27" s="420"/>
      <c r="G27" s="31" t="s">
        <v>852</v>
      </c>
      <c r="H27" s="420"/>
      <c r="I27" s="40"/>
    </row>
    <row r="28" spans="2:9" ht="32.25" customHeight="1" thickBot="1" x14ac:dyDescent="0.3">
      <c r="B28" s="421" t="s">
        <v>750</v>
      </c>
      <c r="C28" s="413"/>
      <c r="D28" s="413"/>
      <c r="E28" s="413"/>
      <c r="F28" s="413"/>
      <c r="G28" s="413"/>
      <c r="H28" s="413"/>
      <c r="I28" s="284"/>
    </row>
    <row r="29" spans="2:9" ht="38.25" customHeight="1" x14ac:dyDescent="0.25">
      <c r="B29" s="414">
        <v>1</v>
      </c>
      <c r="C29" s="417" t="s">
        <v>331</v>
      </c>
      <c r="D29" s="414" t="s">
        <v>709</v>
      </c>
      <c r="E29" s="414" t="s">
        <v>655</v>
      </c>
      <c r="F29" s="417" t="s">
        <v>656</v>
      </c>
      <c r="G29" s="37" t="s">
        <v>751</v>
      </c>
      <c r="H29" s="417" t="s">
        <v>661</v>
      </c>
      <c r="I29" s="37" t="s">
        <v>744</v>
      </c>
    </row>
    <row r="30" spans="2:9" ht="79.5" customHeight="1" x14ac:dyDescent="0.25">
      <c r="B30" s="415"/>
      <c r="C30" s="418"/>
      <c r="D30" s="415"/>
      <c r="E30" s="415"/>
      <c r="F30" s="418"/>
      <c r="G30" s="37" t="s">
        <v>752</v>
      </c>
      <c r="H30" s="418"/>
      <c r="I30" s="37" t="s">
        <v>672</v>
      </c>
    </row>
    <row r="31" spans="2:9" ht="67.5" customHeight="1" x14ac:dyDescent="0.25">
      <c r="B31" s="415"/>
      <c r="C31" s="418"/>
      <c r="D31" s="415"/>
      <c r="E31" s="415"/>
      <c r="F31" s="418"/>
      <c r="G31" s="37" t="s">
        <v>747</v>
      </c>
      <c r="H31" s="418"/>
      <c r="I31" s="38"/>
    </row>
    <row r="32" spans="2:9" ht="51.75" customHeight="1" x14ac:dyDescent="0.25">
      <c r="B32" s="415"/>
      <c r="C32" s="418"/>
      <c r="D32" s="415"/>
      <c r="E32" s="415"/>
      <c r="F32" s="418"/>
      <c r="G32" s="37" t="s">
        <v>748</v>
      </c>
      <c r="H32" s="418"/>
      <c r="I32" s="38"/>
    </row>
    <row r="33" spans="2:9" ht="68.25" customHeight="1" thickBot="1" x14ac:dyDescent="0.3">
      <c r="B33" s="416"/>
      <c r="C33" s="422"/>
      <c r="D33" s="416"/>
      <c r="E33" s="416"/>
      <c r="F33" s="422"/>
      <c r="G33" s="42" t="s">
        <v>749</v>
      </c>
      <c r="H33" s="422"/>
      <c r="I33" s="43"/>
    </row>
    <row r="34" spans="2:9" ht="30" customHeight="1" thickBot="1" x14ac:dyDescent="0.3">
      <c r="B34" s="421" t="s">
        <v>753</v>
      </c>
      <c r="C34" s="429"/>
      <c r="D34" s="429"/>
      <c r="E34" s="429"/>
      <c r="F34" s="429"/>
      <c r="G34" s="429"/>
      <c r="H34" s="429"/>
      <c r="I34" s="430"/>
    </row>
    <row r="35" spans="2:9" ht="39" customHeight="1" x14ac:dyDescent="0.25">
      <c r="B35" s="414">
        <v>1</v>
      </c>
      <c r="C35" s="417" t="s">
        <v>918</v>
      </c>
      <c r="D35" s="414" t="s">
        <v>688</v>
      </c>
      <c r="E35" s="414" t="s">
        <v>655</v>
      </c>
      <c r="F35" s="417" t="s">
        <v>656</v>
      </c>
      <c r="G35" s="37" t="s">
        <v>754</v>
      </c>
      <c r="H35" s="417" t="s">
        <v>661</v>
      </c>
      <c r="I35" s="37" t="s">
        <v>744</v>
      </c>
    </row>
    <row r="36" spans="2:9" ht="75" customHeight="1" x14ac:dyDescent="0.25">
      <c r="B36" s="415"/>
      <c r="C36" s="418"/>
      <c r="D36" s="415"/>
      <c r="E36" s="415"/>
      <c r="F36" s="418"/>
      <c r="G36" s="37" t="s">
        <v>755</v>
      </c>
      <c r="H36" s="418"/>
      <c r="I36" s="37"/>
    </row>
    <row r="37" spans="2:9" ht="109.5" customHeight="1" x14ac:dyDescent="0.25">
      <c r="B37" s="415"/>
      <c r="C37" s="418"/>
      <c r="D37" s="415"/>
      <c r="E37" s="415"/>
      <c r="F37" s="418"/>
      <c r="G37" s="37" t="s">
        <v>756</v>
      </c>
      <c r="H37" s="418"/>
      <c r="I37" s="37" t="s">
        <v>672</v>
      </c>
    </row>
    <row r="38" spans="2:9" ht="106.5" customHeight="1" thickBot="1" x14ac:dyDescent="0.3">
      <c r="B38" s="416"/>
      <c r="C38" s="422"/>
      <c r="D38" s="416"/>
      <c r="E38" s="416"/>
      <c r="F38" s="422"/>
      <c r="G38" s="42" t="s">
        <v>757</v>
      </c>
      <c r="H38" s="422"/>
      <c r="I38" s="43"/>
    </row>
  </sheetData>
  <mergeCells count="43">
    <mergeCell ref="B34:I34"/>
    <mergeCell ref="B35:B38"/>
    <mergeCell ref="C35:C38"/>
    <mergeCell ref="D35:D38"/>
    <mergeCell ref="E35:E38"/>
    <mergeCell ref="F35:F38"/>
    <mergeCell ref="H35:H38"/>
    <mergeCell ref="H24:H27"/>
    <mergeCell ref="B28:I28"/>
    <mergeCell ref="B29:B33"/>
    <mergeCell ref="C29:C33"/>
    <mergeCell ref="D29:D33"/>
    <mergeCell ref="E29:E33"/>
    <mergeCell ref="F29:F33"/>
    <mergeCell ref="H29:H33"/>
    <mergeCell ref="B24:B27"/>
    <mergeCell ref="C24:C27"/>
    <mergeCell ref="D24:D27"/>
    <mergeCell ref="E24:E27"/>
    <mergeCell ref="F24:F27"/>
    <mergeCell ref="H10:H14"/>
    <mergeCell ref="C5:C6"/>
    <mergeCell ref="D5:D6"/>
    <mergeCell ref="E5:E6"/>
    <mergeCell ref="F5:F6"/>
    <mergeCell ref="G5:G6"/>
    <mergeCell ref="H5:H6"/>
    <mergeCell ref="B2:I3"/>
    <mergeCell ref="B18:I19"/>
    <mergeCell ref="B20:B23"/>
    <mergeCell ref="C20:C23"/>
    <mergeCell ref="D20:D23"/>
    <mergeCell ref="E20:E23"/>
    <mergeCell ref="F20:F23"/>
    <mergeCell ref="H20:H23"/>
    <mergeCell ref="I5:I6"/>
    <mergeCell ref="B8:I8"/>
    <mergeCell ref="B9:I9"/>
    <mergeCell ref="B10:B14"/>
    <mergeCell ref="C10:C14"/>
    <mergeCell ref="D10:D14"/>
    <mergeCell ref="E10:E14"/>
    <mergeCell ref="F10:F14"/>
  </mergeCells>
  <pageMargins left="0.70866141732283472" right="0.70866141732283472" top="0.74803149606299213" bottom="0.74803149606299213" header="0.31496062992125984" footer="0.31496062992125984"/>
  <pageSetup paperSize="9" scale="61" firstPageNumber="53" fitToHeight="0" orientation="portrait" useFirstPageNumber="1" r:id="rId1"/>
  <headerFooter>
    <oddHeader>&amp;C&amp;12&amp;P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O273"/>
  <sheetViews>
    <sheetView view="pageLayout" topLeftCell="A103" zoomScaleNormal="100" zoomScaleSheetLayoutView="120" workbookViewId="0">
      <selection activeCell="Q362" sqref="Q362"/>
    </sheetView>
  </sheetViews>
  <sheetFormatPr defaultColWidth="9.140625" defaultRowHeight="15" x14ac:dyDescent="0.25"/>
  <cols>
    <col min="1" max="1" width="8.85546875" style="145" customWidth="1"/>
    <col min="2" max="2" width="21.140625" style="150" customWidth="1"/>
    <col min="3" max="3" width="8.7109375" style="128" customWidth="1"/>
    <col min="4" max="4" width="10.7109375" style="129" customWidth="1"/>
    <col min="5" max="5" width="10.85546875" style="129" customWidth="1"/>
    <col min="6" max="6" width="11" style="129" customWidth="1"/>
    <col min="7" max="7" width="10.7109375" style="129" bestFit="1" customWidth="1"/>
    <col min="8" max="8" width="9.5703125" style="129" customWidth="1"/>
    <col min="9" max="9" width="11.5703125" style="129" customWidth="1"/>
    <col min="10" max="10" width="17.7109375" style="128" customWidth="1"/>
    <col min="11" max="11" width="18" style="128" customWidth="1"/>
    <col min="12" max="12" width="9" style="128" customWidth="1"/>
    <col min="13" max="13" width="0.140625" style="128" customWidth="1"/>
    <col min="14" max="16384" width="9.140625" style="128"/>
  </cols>
  <sheetData>
    <row r="1" spans="1:12" x14ac:dyDescent="0.25">
      <c r="A1" s="389" t="s">
        <v>603</v>
      </c>
      <c r="B1" s="444"/>
      <c r="C1" s="444"/>
      <c r="D1" s="444"/>
      <c r="E1" s="444"/>
      <c r="F1" s="444"/>
      <c r="G1" s="444"/>
      <c r="H1" s="444"/>
      <c r="I1" s="444"/>
      <c r="J1" s="444"/>
      <c r="K1" s="444"/>
      <c r="L1" s="444"/>
    </row>
    <row r="2" spans="1:12" x14ac:dyDescent="0.25">
      <c r="A2" s="444"/>
      <c r="B2" s="444"/>
      <c r="C2" s="444"/>
      <c r="D2" s="444"/>
      <c r="E2" s="444"/>
      <c r="F2" s="444"/>
      <c r="G2" s="444"/>
      <c r="H2" s="444"/>
      <c r="I2" s="444"/>
      <c r="J2" s="444"/>
      <c r="K2" s="444"/>
      <c r="L2" s="444"/>
    </row>
    <row r="3" spans="1:12" x14ac:dyDescent="0.25">
      <c r="A3" s="444"/>
      <c r="B3" s="444"/>
      <c r="C3" s="444"/>
      <c r="D3" s="444"/>
      <c r="E3" s="444"/>
      <c r="F3" s="444"/>
      <c r="G3" s="444"/>
      <c r="H3" s="444"/>
      <c r="I3" s="444"/>
      <c r="J3" s="444"/>
      <c r="K3" s="444"/>
      <c r="L3" s="444"/>
    </row>
    <row r="4" spans="1:12" x14ac:dyDescent="0.25">
      <c r="B4" s="128"/>
    </row>
    <row r="5" spans="1:12" ht="120" customHeight="1" x14ac:dyDescent="0.25">
      <c r="A5" s="307" t="s">
        <v>394</v>
      </c>
      <c r="B5" s="286" t="s">
        <v>233</v>
      </c>
      <c r="C5" s="286" t="s">
        <v>18</v>
      </c>
      <c r="D5" s="340" t="s">
        <v>19</v>
      </c>
      <c r="E5" s="342" t="s">
        <v>20</v>
      </c>
      <c r="F5" s="343"/>
      <c r="G5" s="343"/>
      <c r="H5" s="343"/>
      <c r="I5" s="434"/>
      <c r="J5" s="286" t="s">
        <v>320</v>
      </c>
      <c r="K5" s="304" t="s">
        <v>234</v>
      </c>
      <c r="L5" s="306"/>
    </row>
    <row r="6" spans="1:12" ht="105" x14ac:dyDescent="0.25">
      <c r="A6" s="309"/>
      <c r="B6" s="288"/>
      <c r="C6" s="288"/>
      <c r="D6" s="341"/>
      <c r="E6" s="183" t="s">
        <v>21</v>
      </c>
      <c r="F6" s="183" t="s">
        <v>22</v>
      </c>
      <c r="G6" s="183" t="s">
        <v>321</v>
      </c>
      <c r="H6" s="183" t="s">
        <v>24</v>
      </c>
      <c r="I6" s="183" t="s">
        <v>25</v>
      </c>
      <c r="J6" s="288"/>
      <c r="K6" s="182" t="s">
        <v>235</v>
      </c>
      <c r="L6" s="182" t="s">
        <v>236</v>
      </c>
    </row>
    <row r="7" spans="1:12" s="149" customFormat="1" x14ac:dyDescent="0.25">
      <c r="A7" s="91">
        <v>1</v>
      </c>
      <c r="B7" s="91">
        <v>2</v>
      </c>
      <c r="C7" s="91">
        <v>3</v>
      </c>
      <c r="D7" s="91">
        <v>4</v>
      </c>
      <c r="E7" s="91">
        <v>5</v>
      </c>
      <c r="F7" s="91">
        <v>6</v>
      </c>
      <c r="G7" s="91">
        <v>7</v>
      </c>
      <c r="H7" s="91">
        <v>8</v>
      </c>
      <c r="I7" s="91">
        <v>9</v>
      </c>
      <c r="J7" s="91">
        <v>10</v>
      </c>
      <c r="K7" s="91">
        <v>11</v>
      </c>
      <c r="L7" s="91">
        <v>12</v>
      </c>
    </row>
    <row r="8" spans="1:12" x14ac:dyDescent="0.25">
      <c r="A8" s="304" t="s">
        <v>2</v>
      </c>
      <c r="B8" s="305"/>
      <c r="C8" s="305"/>
      <c r="D8" s="305"/>
      <c r="E8" s="305"/>
      <c r="F8" s="305"/>
      <c r="G8" s="305"/>
      <c r="H8" s="305"/>
      <c r="I8" s="305"/>
      <c r="J8" s="305"/>
      <c r="K8" s="305"/>
      <c r="L8" s="306"/>
    </row>
    <row r="9" spans="1:12" x14ac:dyDescent="0.25">
      <c r="A9" s="304" t="s">
        <v>322</v>
      </c>
      <c r="B9" s="305"/>
      <c r="C9" s="305"/>
      <c r="D9" s="305"/>
      <c r="E9" s="305"/>
      <c r="F9" s="305"/>
      <c r="G9" s="305"/>
      <c r="H9" s="305"/>
      <c r="I9" s="305"/>
      <c r="J9" s="305"/>
      <c r="K9" s="305"/>
      <c r="L9" s="306"/>
    </row>
    <row r="10" spans="1:12" ht="58.5" customHeight="1" x14ac:dyDescent="0.25">
      <c r="A10" s="342" t="s">
        <v>5</v>
      </c>
      <c r="B10" s="434"/>
      <c r="C10" s="183" t="s">
        <v>11</v>
      </c>
      <c r="D10" s="183">
        <v>1554</v>
      </c>
      <c r="E10" s="183"/>
      <c r="G10" s="183">
        <v>1554</v>
      </c>
      <c r="H10" s="183"/>
      <c r="I10" s="183" t="s">
        <v>16</v>
      </c>
      <c r="J10" s="340" t="s">
        <v>972</v>
      </c>
      <c r="K10" s="340" t="s">
        <v>323</v>
      </c>
      <c r="L10" s="183">
        <v>7114</v>
      </c>
    </row>
    <row r="11" spans="1:12" ht="28.5" x14ac:dyDescent="0.25">
      <c r="A11" s="435" t="s">
        <v>325</v>
      </c>
      <c r="B11" s="340" t="s">
        <v>324</v>
      </c>
      <c r="C11" s="9" t="s">
        <v>318</v>
      </c>
      <c r="D11" s="9">
        <f>SUM(D12:D18)</f>
        <v>35729.200000000004</v>
      </c>
      <c r="E11" s="9">
        <f t="shared" ref="E11:I11" si="0">SUM(E12:E18)</f>
        <v>0</v>
      </c>
      <c r="F11" s="9">
        <f t="shared" si="0"/>
        <v>0</v>
      </c>
      <c r="G11" s="9">
        <f>SUM(G12:G18)</f>
        <v>35729.200000000004</v>
      </c>
      <c r="H11" s="9">
        <f t="shared" si="0"/>
        <v>0</v>
      </c>
      <c r="I11" s="9">
        <f t="shared" si="0"/>
        <v>0</v>
      </c>
      <c r="J11" s="345"/>
      <c r="K11" s="345"/>
      <c r="L11" s="9">
        <v>54500</v>
      </c>
    </row>
    <row r="12" spans="1:12" x14ac:dyDescent="0.25">
      <c r="A12" s="436"/>
      <c r="B12" s="345"/>
      <c r="C12" s="183" t="s">
        <v>11</v>
      </c>
      <c r="D12" s="183">
        <f>SUM(E12:I12)</f>
        <v>0</v>
      </c>
      <c r="E12" s="183">
        <f>E20+E28+E36</f>
        <v>0</v>
      </c>
      <c r="F12" s="183">
        <f t="shared" ref="F12:I12" si="1">F20+F28+F36</f>
        <v>0</v>
      </c>
      <c r="G12" s="183">
        <f t="shared" si="1"/>
        <v>0</v>
      </c>
      <c r="H12" s="183">
        <f t="shared" si="1"/>
        <v>0</v>
      </c>
      <c r="I12" s="183">
        <f t="shared" si="1"/>
        <v>0</v>
      </c>
      <c r="J12" s="345"/>
      <c r="K12" s="345"/>
      <c r="L12" s="183" t="s">
        <v>16</v>
      </c>
    </row>
    <row r="13" spans="1:12" x14ac:dyDescent="0.25">
      <c r="A13" s="436"/>
      <c r="B13" s="345"/>
      <c r="C13" s="183" t="s">
        <v>12</v>
      </c>
      <c r="D13" s="183">
        <f t="shared" ref="D13:D18" si="2">SUM(E13:I13)</f>
        <v>2869</v>
      </c>
      <c r="E13" s="183">
        <f t="shared" ref="E13:I13" si="3">E21+E29+E37</f>
        <v>0</v>
      </c>
      <c r="F13" s="183">
        <f t="shared" si="3"/>
        <v>0</v>
      </c>
      <c r="G13" s="183">
        <f t="shared" si="3"/>
        <v>2869</v>
      </c>
      <c r="H13" s="183">
        <f t="shared" si="3"/>
        <v>0</v>
      </c>
      <c r="I13" s="183">
        <f t="shared" si="3"/>
        <v>0</v>
      </c>
      <c r="J13" s="345"/>
      <c r="K13" s="345"/>
      <c r="L13" s="183">
        <v>7500</v>
      </c>
    </row>
    <row r="14" spans="1:12" x14ac:dyDescent="0.25">
      <c r="A14" s="436"/>
      <c r="B14" s="345"/>
      <c r="C14" s="183" t="s">
        <v>13</v>
      </c>
      <c r="D14" s="183">
        <f t="shared" si="2"/>
        <v>6525.1</v>
      </c>
      <c r="E14" s="183">
        <f t="shared" ref="E14:I14" si="4">E22+E30+E38</f>
        <v>0</v>
      </c>
      <c r="F14" s="183">
        <f t="shared" si="4"/>
        <v>0</v>
      </c>
      <c r="G14" s="183">
        <f t="shared" si="4"/>
        <v>6525.1</v>
      </c>
      <c r="H14" s="183">
        <f t="shared" si="4"/>
        <v>0</v>
      </c>
      <c r="I14" s="183">
        <f t="shared" si="4"/>
        <v>0</v>
      </c>
      <c r="J14" s="345"/>
      <c r="K14" s="345"/>
      <c r="L14" s="183">
        <v>8000</v>
      </c>
    </row>
    <row r="15" spans="1:12" x14ac:dyDescent="0.25">
      <c r="A15" s="436"/>
      <c r="B15" s="345"/>
      <c r="C15" s="183" t="s">
        <v>14</v>
      </c>
      <c r="D15" s="183">
        <f t="shared" si="2"/>
        <v>6484.2</v>
      </c>
      <c r="E15" s="183">
        <f t="shared" ref="E15:I15" si="5">E23+E31+E39</f>
        <v>0</v>
      </c>
      <c r="F15" s="183">
        <f t="shared" si="5"/>
        <v>0</v>
      </c>
      <c r="G15" s="183">
        <f>G23+G31+G39+G47</f>
        <v>6484.2</v>
      </c>
      <c r="H15" s="183">
        <f t="shared" si="5"/>
        <v>0</v>
      </c>
      <c r="I15" s="183">
        <f t="shared" si="5"/>
        <v>0</v>
      </c>
      <c r="J15" s="345"/>
      <c r="K15" s="345"/>
      <c r="L15" s="183">
        <v>9000</v>
      </c>
    </row>
    <row r="16" spans="1:12" s="130" customFormat="1" x14ac:dyDescent="0.25">
      <c r="A16" s="436"/>
      <c r="B16" s="345"/>
      <c r="C16" s="9" t="s">
        <v>15</v>
      </c>
      <c r="D16" s="9">
        <f t="shared" si="2"/>
        <v>9127.6</v>
      </c>
      <c r="E16" s="9">
        <f t="shared" ref="E16:I16" si="6">E24+E32+E40</f>
        <v>0</v>
      </c>
      <c r="F16" s="9">
        <f t="shared" si="6"/>
        <v>0</v>
      </c>
      <c r="G16" s="9">
        <f>G24+G32+G40+G48</f>
        <v>9127.6</v>
      </c>
      <c r="H16" s="9">
        <f t="shared" si="6"/>
        <v>0</v>
      </c>
      <c r="I16" s="9">
        <f t="shared" si="6"/>
        <v>0</v>
      </c>
      <c r="J16" s="345"/>
      <c r="K16" s="345"/>
      <c r="L16" s="9">
        <v>10000</v>
      </c>
    </row>
    <row r="17" spans="1:12" ht="45" x14ac:dyDescent="0.25">
      <c r="A17" s="436"/>
      <c r="B17" s="345"/>
      <c r="C17" s="183" t="s">
        <v>403</v>
      </c>
      <c r="D17" s="183">
        <f t="shared" si="2"/>
        <v>5019.3999999999996</v>
      </c>
      <c r="E17" s="183">
        <f t="shared" ref="E17:I17" si="7">E25+E33+E41</f>
        <v>0</v>
      </c>
      <c r="F17" s="183">
        <f t="shared" si="7"/>
        <v>0</v>
      </c>
      <c r="G17" s="183">
        <f t="shared" ref="G17:G18" si="8">G25+G33+G41+G49</f>
        <v>5019.3999999999996</v>
      </c>
      <c r="H17" s="183">
        <f t="shared" si="7"/>
        <v>0</v>
      </c>
      <c r="I17" s="183">
        <f t="shared" si="7"/>
        <v>0</v>
      </c>
      <c r="J17" s="345"/>
      <c r="K17" s="345"/>
      <c r="L17" s="183">
        <v>10000</v>
      </c>
    </row>
    <row r="18" spans="1:12" ht="75.75" customHeight="1" x14ac:dyDescent="0.25">
      <c r="A18" s="437"/>
      <c r="B18" s="341"/>
      <c r="C18" s="183" t="s">
        <v>404</v>
      </c>
      <c r="D18" s="183">
        <f t="shared" si="2"/>
        <v>5703.9</v>
      </c>
      <c r="E18" s="183">
        <f t="shared" ref="E18:I18" si="9">E26+E34+E42</f>
        <v>0</v>
      </c>
      <c r="F18" s="183">
        <f t="shared" si="9"/>
        <v>0</v>
      </c>
      <c r="G18" s="183">
        <f t="shared" si="8"/>
        <v>5703.9</v>
      </c>
      <c r="H18" s="183">
        <f t="shared" si="9"/>
        <v>0</v>
      </c>
      <c r="I18" s="183">
        <f t="shared" si="9"/>
        <v>0</v>
      </c>
      <c r="J18" s="341"/>
      <c r="K18" s="341"/>
      <c r="L18" s="183">
        <v>10000</v>
      </c>
    </row>
    <row r="19" spans="1:12" s="130" customFormat="1" ht="28.5" x14ac:dyDescent="0.25">
      <c r="A19" s="340" t="s">
        <v>350</v>
      </c>
      <c r="B19" s="340" t="s">
        <v>128</v>
      </c>
      <c r="C19" s="9" t="s">
        <v>318</v>
      </c>
      <c r="D19" s="9">
        <f>SUM(D20:D26)</f>
        <v>26925</v>
      </c>
      <c r="E19" s="9">
        <f t="shared" ref="E19" si="10">SUM(E20:E26)</f>
        <v>0</v>
      </c>
      <c r="F19" s="9">
        <f t="shared" ref="F19" si="11">SUM(F20:F26)</f>
        <v>0</v>
      </c>
      <c r="G19" s="9">
        <f t="shared" ref="G19" si="12">SUM(G20:G26)</f>
        <v>26925</v>
      </c>
      <c r="H19" s="9">
        <f t="shared" ref="H19" si="13">SUM(H20:H26)</f>
        <v>0</v>
      </c>
      <c r="I19" s="9">
        <f t="shared" ref="I19" si="14">SUM(I20:I26)</f>
        <v>0</v>
      </c>
      <c r="J19" s="340" t="s">
        <v>971</v>
      </c>
      <c r="K19" s="340" t="s">
        <v>327</v>
      </c>
      <c r="L19" s="9">
        <v>321</v>
      </c>
    </row>
    <row r="20" spans="1:12" x14ac:dyDescent="0.25">
      <c r="A20" s="345"/>
      <c r="B20" s="345"/>
      <c r="C20" s="183" t="s">
        <v>11</v>
      </c>
      <c r="D20" s="183">
        <f>SUM(E20:I20)</f>
        <v>0</v>
      </c>
      <c r="E20" s="183">
        <v>0</v>
      </c>
      <c r="F20" s="183">
        <v>0</v>
      </c>
      <c r="G20" s="183"/>
      <c r="H20" s="183">
        <v>0</v>
      </c>
      <c r="I20" s="183">
        <v>0</v>
      </c>
      <c r="J20" s="345"/>
      <c r="K20" s="345"/>
      <c r="L20" s="183">
        <v>45</v>
      </c>
    </row>
    <row r="21" spans="1:12" x14ac:dyDescent="0.25">
      <c r="A21" s="345"/>
      <c r="B21" s="345"/>
      <c r="C21" s="183" t="s">
        <v>12</v>
      </c>
      <c r="D21" s="183">
        <f t="shared" ref="D21:D26" si="15">SUM(E21:I21)</f>
        <v>1003.6</v>
      </c>
      <c r="E21" s="183">
        <v>0</v>
      </c>
      <c r="F21" s="183">
        <v>0</v>
      </c>
      <c r="G21" s="183">
        <v>1003.6</v>
      </c>
      <c r="H21" s="183">
        <v>0</v>
      </c>
      <c r="I21" s="183">
        <v>0</v>
      </c>
      <c r="J21" s="345"/>
      <c r="K21" s="345"/>
      <c r="L21" s="183">
        <v>46</v>
      </c>
    </row>
    <row r="22" spans="1:12" x14ac:dyDescent="0.25">
      <c r="A22" s="345"/>
      <c r="B22" s="345"/>
      <c r="C22" s="183" t="s">
        <v>13</v>
      </c>
      <c r="D22" s="183">
        <f t="shared" si="15"/>
        <v>5025.1000000000004</v>
      </c>
      <c r="E22" s="183">
        <v>0</v>
      </c>
      <c r="F22" s="183">
        <v>0</v>
      </c>
      <c r="G22" s="183">
        <v>5025.1000000000004</v>
      </c>
      <c r="H22" s="183">
        <v>0</v>
      </c>
      <c r="I22" s="183">
        <v>0</v>
      </c>
      <c r="J22" s="345"/>
      <c r="K22" s="345"/>
      <c r="L22" s="183">
        <v>46</v>
      </c>
    </row>
    <row r="23" spans="1:12" x14ac:dyDescent="0.25">
      <c r="A23" s="345"/>
      <c r="B23" s="345"/>
      <c r="C23" s="183" t="s">
        <v>14</v>
      </c>
      <c r="D23" s="183">
        <f t="shared" si="15"/>
        <v>5239.2</v>
      </c>
      <c r="E23" s="183">
        <v>0</v>
      </c>
      <c r="F23" s="183">
        <v>0</v>
      </c>
      <c r="G23" s="183">
        <v>5239.2</v>
      </c>
      <c r="H23" s="183">
        <v>0</v>
      </c>
      <c r="I23" s="183">
        <v>0</v>
      </c>
      <c r="J23" s="345"/>
      <c r="K23" s="345"/>
      <c r="L23" s="183">
        <v>46</v>
      </c>
    </row>
    <row r="24" spans="1:12" x14ac:dyDescent="0.25">
      <c r="A24" s="345"/>
      <c r="B24" s="345"/>
      <c r="C24" s="9" t="s">
        <v>15</v>
      </c>
      <c r="D24" s="9">
        <f t="shared" si="15"/>
        <v>4933.8</v>
      </c>
      <c r="E24" s="9">
        <v>0</v>
      </c>
      <c r="F24" s="9">
        <v>0</v>
      </c>
      <c r="G24" s="9">
        <v>4933.8</v>
      </c>
      <c r="H24" s="9">
        <v>0</v>
      </c>
      <c r="I24" s="9">
        <v>0</v>
      </c>
      <c r="J24" s="345"/>
      <c r="K24" s="345"/>
      <c r="L24" s="183">
        <v>46</v>
      </c>
    </row>
    <row r="25" spans="1:12" ht="45" x14ac:dyDescent="0.25">
      <c r="A25" s="345"/>
      <c r="B25" s="345"/>
      <c r="C25" s="183" t="s">
        <v>403</v>
      </c>
      <c r="D25" s="183">
        <f t="shared" si="15"/>
        <v>5019.3999999999996</v>
      </c>
      <c r="E25" s="183">
        <v>0</v>
      </c>
      <c r="F25" s="183">
        <v>0</v>
      </c>
      <c r="G25" s="183">
        <v>5019.3999999999996</v>
      </c>
      <c r="H25" s="183">
        <v>0</v>
      </c>
      <c r="I25" s="183">
        <v>0</v>
      </c>
      <c r="J25" s="345"/>
      <c r="K25" s="345"/>
      <c r="L25" s="183">
        <v>46</v>
      </c>
    </row>
    <row r="26" spans="1:12" ht="41.25" customHeight="1" x14ac:dyDescent="0.25">
      <c r="A26" s="341"/>
      <c r="B26" s="341"/>
      <c r="C26" s="183" t="s">
        <v>404</v>
      </c>
      <c r="D26" s="183">
        <f t="shared" si="15"/>
        <v>5703.9</v>
      </c>
      <c r="E26" s="183">
        <v>0</v>
      </c>
      <c r="F26" s="183">
        <v>0</v>
      </c>
      <c r="G26" s="183">
        <v>5703.9</v>
      </c>
      <c r="H26" s="183">
        <v>0</v>
      </c>
      <c r="I26" s="183">
        <v>0</v>
      </c>
      <c r="J26" s="341"/>
      <c r="K26" s="341"/>
      <c r="L26" s="183">
        <v>46</v>
      </c>
    </row>
    <row r="27" spans="1:12" ht="28.5" x14ac:dyDescent="0.25">
      <c r="A27" s="340" t="s">
        <v>352</v>
      </c>
      <c r="B27" s="340" t="s">
        <v>129</v>
      </c>
      <c r="C27" s="9" t="s">
        <v>318</v>
      </c>
      <c r="D27" s="9">
        <f>SUM(D28:D34)</f>
        <v>4078.6</v>
      </c>
      <c r="E27" s="9">
        <f t="shared" ref="E27" si="16">SUM(E28:E34)</f>
        <v>0</v>
      </c>
      <c r="F27" s="9">
        <f t="shared" ref="F27" si="17">SUM(F28:F34)</f>
        <v>0</v>
      </c>
      <c r="G27" s="9">
        <f t="shared" ref="G27" si="18">SUM(G28:G34)</f>
        <v>4078.6</v>
      </c>
      <c r="H27" s="9">
        <f t="shared" ref="H27" si="19">SUM(H28:H34)</f>
        <v>0</v>
      </c>
      <c r="I27" s="9">
        <f t="shared" ref="I27" si="20">SUM(I28:I34)</f>
        <v>0</v>
      </c>
      <c r="J27" s="340" t="s">
        <v>614</v>
      </c>
      <c r="K27" s="340" t="s">
        <v>329</v>
      </c>
      <c r="L27" s="9">
        <v>837</v>
      </c>
    </row>
    <row r="28" spans="1:12" x14ac:dyDescent="0.25">
      <c r="A28" s="345"/>
      <c r="B28" s="345"/>
      <c r="C28" s="183" t="s">
        <v>11</v>
      </c>
      <c r="D28" s="183">
        <f>SUM(E28:I28)</f>
        <v>0</v>
      </c>
      <c r="E28" s="183">
        <v>0</v>
      </c>
      <c r="F28" s="183">
        <v>0</v>
      </c>
      <c r="G28" s="183">
        <v>0</v>
      </c>
      <c r="H28" s="183">
        <v>0</v>
      </c>
      <c r="I28" s="183">
        <v>0</v>
      </c>
      <c r="J28" s="345"/>
      <c r="K28" s="345"/>
      <c r="L28" s="183" t="s">
        <v>16</v>
      </c>
    </row>
    <row r="29" spans="1:12" x14ac:dyDescent="0.25">
      <c r="A29" s="345"/>
      <c r="B29" s="345"/>
      <c r="C29" s="183" t="s">
        <v>12</v>
      </c>
      <c r="D29" s="183">
        <f t="shared" ref="D29:D34" si="21">SUM(E29:I29)</f>
        <v>1865.4</v>
      </c>
      <c r="E29" s="183">
        <v>0</v>
      </c>
      <c r="F29" s="183">
        <v>0</v>
      </c>
      <c r="G29" s="183">
        <v>1865.4</v>
      </c>
      <c r="H29" s="183">
        <v>0</v>
      </c>
      <c r="I29" s="183">
        <v>0</v>
      </c>
      <c r="J29" s="345"/>
      <c r="K29" s="345"/>
      <c r="L29" s="183">
        <v>837</v>
      </c>
    </row>
    <row r="30" spans="1:12" x14ac:dyDescent="0.25">
      <c r="A30" s="345"/>
      <c r="B30" s="345"/>
      <c r="C30" s="183" t="s">
        <v>13</v>
      </c>
      <c r="D30" s="183">
        <f t="shared" si="21"/>
        <v>0</v>
      </c>
      <c r="E30" s="183">
        <v>0</v>
      </c>
      <c r="F30" s="183">
        <v>0</v>
      </c>
      <c r="G30" s="183">
        <v>0</v>
      </c>
      <c r="H30" s="183">
        <v>0</v>
      </c>
      <c r="I30" s="183">
        <v>0</v>
      </c>
      <c r="J30" s="345"/>
      <c r="K30" s="345"/>
      <c r="L30" s="183" t="s">
        <v>16</v>
      </c>
    </row>
    <row r="31" spans="1:12" x14ac:dyDescent="0.25">
      <c r="A31" s="345"/>
      <c r="B31" s="345"/>
      <c r="C31" s="183" t="s">
        <v>14</v>
      </c>
      <c r="D31" s="183">
        <f t="shared" si="21"/>
        <v>0</v>
      </c>
      <c r="E31" s="183">
        <v>0</v>
      </c>
      <c r="F31" s="183">
        <v>0</v>
      </c>
      <c r="G31" s="183">
        <v>0</v>
      </c>
      <c r="H31" s="183">
        <v>0</v>
      </c>
      <c r="I31" s="183">
        <v>0</v>
      </c>
      <c r="J31" s="345"/>
      <c r="K31" s="345"/>
      <c r="L31" s="183" t="s">
        <v>16</v>
      </c>
    </row>
    <row r="32" spans="1:12" s="130" customFormat="1" x14ac:dyDescent="0.25">
      <c r="A32" s="345"/>
      <c r="B32" s="345"/>
      <c r="C32" s="9" t="s">
        <v>15</v>
      </c>
      <c r="D32" s="9">
        <f>SUM(E32:I32)</f>
        <v>2213.1999999999998</v>
      </c>
      <c r="E32" s="9">
        <v>0</v>
      </c>
      <c r="F32" s="9">
        <v>0</v>
      </c>
      <c r="G32" s="9">
        <v>2213.1999999999998</v>
      </c>
      <c r="H32" s="9">
        <v>0</v>
      </c>
      <c r="I32" s="9">
        <v>0</v>
      </c>
      <c r="J32" s="345"/>
      <c r="K32" s="345"/>
      <c r="L32" s="9">
        <v>2000</v>
      </c>
    </row>
    <row r="33" spans="1:13" ht="45" x14ac:dyDescent="0.25">
      <c r="A33" s="345"/>
      <c r="B33" s="345"/>
      <c r="C33" s="183" t="s">
        <v>403</v>
      </c>
      <c r="D33" s="183">
        <f t="shared" si="21"/>
        <v>0</v>
      </c>
      <c r="E33" s="183">
        <v>0</v>
      </c>
      <c r="F33" s="183">
        <v>0</v>
      </c>
      <c r="G33" s="183">
        <v>0</v>
      </c>
      <c r="H33" s="183">
        <v>0</v>
      </c>
      <c r="I33" s="183">
        <v>0</v>
      </c>
      <c r="J33" s="345"/>
      <c r="K33" s="345"/>
      <c r="L33" s="183" t="s">
        <v>16</v>
      </c>
    </row>
    <row r="34" spans="1:13" ht="45" x14ac:dyDescent="0.25">
      <c r="A34" s="341"/>
      <c r="B34" s="341"/>
      <c r="C34" s="183" t="s">
        <v>404</v>
      </c>
      <c r="D34" s="183">
        <f t="shared" si="21"/>
        <v>0</v>
      </c>
      <c r="E34" s="183">
        <v>0</v>
      </c>
      <c r="F34" s="183">
        <v>0</v>
      </c>
      <c r="G34" s="183">
        <v>0</v>
      </c>
      <c r="H34" s="183">
        <v>0</v>
      </c>
      <c r="I34" s="183">
        <v>0</v>
      </c>
      <c r="J34" s="341"/>
      <c r="K34" s="341"/>
      <c r="L34" s="183" t="s">
        <v>16</v>
      </c>
    </row>
    <row r="35" spans="1:13" ht="28.5" x14ac:dyDescent="0.25">
      <c r="A35" s="340" t="s">
        <v>354</v>
      </c>
      <c r="B35" s="340" t="s">
        <v>130</v>
      </c>
      <c r="C35" s="9" t="s">
        <v>318</v>
      </c>
      <c r="D35" s="9">
        <f>SUM(D36:D42)</f>
        <v>2800.6</v>
      </c>
      <c r="E35" s="9">
        <f t="shared" ref="E35" si="22">SUM(E36:E42)</f>
        <v>0</v>
      </c>
      <c r="F35" s="9">
        <f t="shared" ref="F35" si="23">SUM(F36:F42)</f>
        <v>0</v>
      </c>
      <c r="G35" s="9">
        <f t="shared" ref="G35" si="24">SUM(G36:G42)</f>
        <v>2800.6</v>
      </c>
      <c r="H35" s="9">
        <f t="shared" ref="H35" si="25">SUM(H36:H42)</f>
        <v>0</v>
      </c>
      <c r="I35" s="9">
        <f t="shared" ref="I35" si="26">SUM(I36:I42)</f>
        <v>0</v>
      </c>
      <c r="J35" s="340" t="s">
        <v>856</v>
      </c>
      <c r="K35" s="340" t="s">
        <v>880</v>
      </c>
      <c r="L35" s="9">
        <v>2</v>
      </c>
    </row>
    <row r="36" spans="1:13" x14ac:dyDescent="0.25">
      <c r="A36" s="345"/>
      <c r="B36" s="345"/>
      <c r="C36" s="183" t="s">
        <v>11</v>
      </c>
      <c r="D36" s="183">
        <f>SUM(E36:I36)</f>
        <v>0</v>
      </c>
      <c r="E36" s="183">
        <v>0</v>
      </c>
      <c r="F36" s="183">
        <v>0</v>
      </c>
      <c r="G36" s="183">
        <v>0</v>
      </c>
      <c r="H36" s="183">
        <v>0</v>
      </c>
      <c r="I36" s="183">
        <v>0</v>
      </c>
      <c r="J36" s="345"/>
      <c r="K36" s="345"/>
      <c r="L36" s="183" t="s">
        <v>16</v>
      </c>
    </row>
    <row r="37" spans="1:13" x14ac:dyDescent="0.25">
      <c r="A37" s="345"/>
      <c r="B37" s="345"/>
      <c r="C37" s="183" t="s">
        <v>12</v>
      </c>
      <c r="D37" s="183">
        <f t="shared" ref="D37:D42" si="27">SUM(E37:I37)</f>
        <v>0</v>
      </c>
      <c r="E37" s="183">
        <v>0</v>
      </c>
      <c r="F37" s="183">
        <v>0</v>
      </c>
      <c r="G37" s="183">
        <v>0</v>
      </c>
      <c r="H37" s="183">
        <v>0</v>
      </c>
      <c r="I37" s="183">
        <v>0</v>
      </c>
      <c r="J37" s="345"/>
      <c r="K37" s="345"/>
      <c r="L37" s="183" t="s">
        <v>16</v>
      </c>
    </row>
    <row r="38" spans="1:13" x14ac:dyDescent="0.25">
      <c r="A38" s="345"/>
      <c r="B38" s="345"/>
      <c r="C38" s="183" t="s">
        <v>13</v>
      </c>
      <c r="D38" s="183">
        <f>SUM(E38:I38)</f>
        <v>1500</v>
      </c>
      <c r="E38" s="183">
        <v>0</v>
      </c>
      <c r="F38" s="183">
        <v>0</v>
      </c>
      <c r="G38" s="183">
        <v>1500</v>
      </c>
      <c r="H38" s="183">
        <v>0</v>
      </c>
      <c r="I38" s="183">
        <v>0</v>
      </c>
      <c r="J38" s="345"/>
      <c r="K38" s="345"/>
      <c r="L38" s="183">
        <v>1</v>
      </c>
    </row>
    <row r="39" spans="1:13" ht="31.5" customHeight="1" x14ac:dyDescent="0.25">
      <c r="A39" s="345"/>
      <c r="B39" s="345"/>
      <c r="C39" s="183" t="s">
        <v>14</v>
      </c>
      <c r="D39" s="183">
        <f t="shared" si="27"/>
        <v>800</v>
      </c>
      <c r="E39" s="183">
        <v>0</v>
      </c>
      <c r="F39" s="183">
        <v>0</v>
      </c>
      <c r="G39" s="183">
        <v>800</v>
      </c>
      <c r="H39" s="183">
        <v>0</v>
      </c>
      <c r="I39" s="183">
        <v>0</v>
      </c>
      <c r="J39" s="345"/>
      <c r="K39" s="345"/>
      <c r="L39" s="183">
        <v>1</v>
      </c>
      <c r="M39" s="100"/>
    </row>
    <row r="40" spans="1:13" s="130" customFormat="1" ht="29.25" customHeight="1" x14ac:dyDescent="0.25">
      <c r="A40" s="345"/>
      <c r="B40" s="345"/>
      <c r="C40" s="9" t="s">
        <v>15</v>
      </c>
      <c r="D40" s="9">
        <f t="shared" si="27"/>
        <v>500.6</v>
      </c>
      <c r="E40" s="9">
        <v>0</v>
      </c>
      <c r="F40" s="9">
        <v>0</v>
      </c>
      <c r="G40" s="9">
        <v>500.6</v>
      </c>
      <c r="H40" s="9">
        <v>0</v>
      </c>
      <c r="I40" s="9">
        <v>0</v>
      </c>
      <c r="J40" s="345"/>
      <c r="K40" s="345"/>
      <c r="L40" s="9">
        <v>1</v>
      </c>
    </row>
    <row r="41" spans="1:13" ht="48.75" customHeight="1" x14ac:dyDescent="0.25">
      <c r="A41" s="345"/>
      <c r="B41" s="345"/>
      <c r="C41" s="183" t="s">
        <v>403</v>
      </c>
      <c r="D41" s="183">
        <f t="shared" si="27"/>
        <v>0</v>
      </c>
      <c r="E41" s="183">
        <v>0</v>
      </c>
      <c r="F41" s="183">
        <v>0</v>
      </c>
      <c r="G41" s="183">
        <v>0</v>
      </c>
      <c r="H41" s="183">
        <v>0</v>
      </c>
      <c r="I41" s="183">
        <v>0</v>
      </c>
      <c r="J41" s="345"/>
      <c r="K41" s="345"/>
      <c r="L41" s="183" t="s">
        <v>16</v>
      </c>
    </row>
    <row r="42" spans="1:13" ht="45" x14ac:dyDescent="0.25">
      <c r="A42" s="341"/>
      <c r="B42" s="341"/>
      <c r="C42" s="183" t="s">
        <v>404</v>
      </c>
      <c r="D42" s="183">
        <f t="shared" si="27"/>
        <v>0</v>
      </c>
      <c r="E42" s="183">
        <v>0</v>
      </c>
      <c r="F42" s="183">
        <v>0</v>
      </c>
      <c r="G42" s="183">
        <v>0</v>
      </c>
      <c r="H42" s="183">
        <v>0</v>
      </c>
      <c r="I42" s="183">
        <v>0</v>
      </c>
      <c r="J42" s="341"/>
      <c r="K42" s="341"/>
      <c r="L42" s="183" t="s">
        <v>16</v>
      </c>
    </row>
    <row r="43" spans="1:13" ht="30" x14ac:dyDescent="0.25">
      <c r="A43" s="340" t="s">
        <v>355</v>
      </c>
      <c r="B43" s="340" t="s">
        <v>877</v>
      </c>
      <c r="C43" s="183" t="s">
        <v>318</v>
      </c>
      <c r="D43" s="9">
        <f>SUM(D44:D50)</f>
        <v>1925</v>
      </c>
      <c r="E43" s="9">
        <f>SUM(E44:E50)</f>
        <v>0</v>
      </c>
      <c r="F43" s="9">
        <f t="shared" ref="F43:I43" si="28">SUM(F44:F50)</f>
        <v>0</v>
      </c>
      <c r="G43" s="9">
        <f t="shared" si="28"/>
        <v>1925</v>
      </c>
      <c r="H43" s="9">
        <f t="shared" si="28"/>
        <v>0</v>
      </c>
      <c r="I43" s="9">
        <f t="shared" si="28"/>
        <v>0</v>
      </c>
      <c r="J43" s="340" t="s">
        <v>614</v>
      </c>
      <c r="K43" s="340" t="s">
        <v>881</v>
      </c>
      <c r="L43" s="9">
        <v>1</v>
      </c>
    </row>
    <row r="44" spans="1:13" x14ac:dyDescent="0.25">
      <c r="A44" s="432"/>
      <c r="B44" s="432"/>
      <c r="C44" s="183" t="s">
        <v>11</v>
      </c>
      <c r="D44" s="183">
        <f>SUM(E44:I44)</f>
        <v>0</v>
      </c>
      <c r="E44" s="183">
        <v>0</v>
      </c>
      <c r="F44" s="183">
        <v>0</v>
      </c>
      <c r="G44" s="183">
        <v>0</v>
      </c>
      <c r="H44" s="183">
        <v>0</v>
      </c>
      <c r="I44" s="183">
        <v>0</v>
      </c>
      <c r="J44" s="345"/>
      <c r="K44" s="345"/>
      <c r="L44" s="183" t="s">
        <v>16</v>
      </c>
    </row>
    <row r="45" spans="1:13" ht="68.25" customHeight="1" x14ac:dyDescent="0.25">
      <c r="A45" s="432"/>
      <c r="B45" s="432"/>
      <c r="C45" s="183" t="s">
        <v>12</v>
      </c>
      <c r="D45" s="183">
        <f t="shared" ref="D45" si="29">SUM(E45:I45)</f>
        <v>0</v>
      </c>
      <c r="E45" s="183">
        <v>0</v>
      </c>
      <c r="F45" s="183">
        <v>0</v>
      </c>
      <c r="G45" s="183">
        <v>0</v>
      </c>
      <c r="H45" s="183">
        <v>0</v>
      </c>
      <c r="I45" s="183">
        <v>0</v>
      </c>
      <c r="J45" s="345"/>
      <c r="K45" s="345"/>
      <c r="L45" s="183" t="s">
        <v>16</v>
      </c>
    </row>
    <row r="46" spans="1:13" x14ac:dyDescent="0.25">
      <c r="A46" s="432"/>
      <c r="B46" s="432"/>
      <c r="C46" s="183" t="s">
        <v>13</v>
      </c>
      <c r="D46" s="183">
        <f>SUM(E46:I46)</f>
        <v>0</v>
      </c>
      <c r="E46" s="183">
        <v>0</v>
      </c>
      <c r="F46" s="183">
        <v>0</v>
      </c>
      <c r="G46" s="183">
        <v>0</v>
      </c>
      <c r="H46" s="183">
        <v>0</v>
      </c>
      <c r="I46" s="183">
        <v>0</v>
      </c>
      <c r="J46" s="345"/>
      <c r="K46" s="345"/>
      <c r="L46" s="183" t="s">
        <v>16</v>
      </c>
    </row>
    <row r="47" spans="1:13" x14ac:dyDescent="0.25">
      <c r="A47" s="432"/>
      <c r="B47" s="432"/>
      <c r="C47" s="183" t="s">
        <v>14</v>
      </c>
      <c r="D47" s="183">
        <f t="shared" ref="D47:D50" si="30">SUM(E47:I47)</f>
        <v>445</v>
      </c>
      <c r="E47" s="183">
        <v>0</v>
      </c>
      <c r="F47" s="183">
        <v>0</v>
      </c>
      <c r="G47" s="183">
        <v>445</v>
      </c>
      <c r="H47" s="183">
        <v>0</v>
      </c>
      <c r="I47" s="183">
        <v>0</v>
      </c>
      <c r="J47" s="345"/>
      <c r="K47" s="345"/>
      <c r="L47" s="183">
        <v>1</v>
      </c>
    </row>
    <row r="48" spans="1:13" s="130" customFormat="1" x14ac:dyDescent="0.25">
      <c r="A48" s="432"/>
      <c r="B48" s="432"/>
      <c r="C48" s="9" t="s">
        <v>15</v>
      </c>
      <c r="D48" s="9">
        <f>E48+F48+G48+H48+I48</f>
        <v>1480</v>
      </c>
      <c r="E48" s="9">
        <v>0</v>
      </c>
      <c r="F48" s="9">
        <v>0</v>
      </c>
      <c r="G48" s="9">
        <v>1480</v>
      </c>
      <c r="H48" s="9">
        <v>0</v>
      </c>
      <c r="I48" s="9">
        <v>0</v>
      </c>
      <c r="J48" s="345"/>
      <c r="K48" s="345"/>
      <c r="L48" s="183">
        <v>1</v>
      </c>
    </row>
    <row r="49" spans="1:12" ht="45" x14ac:dyDescent="0.25">
      <c r="A49" s="432"/>
      <c r="B49" s="432"/>
      <c r="C49" s="183" t="s">
        <v>403</v>
      </c>
      <c r="D49" s="183">
        <f t="shared" si="30"/>
        <v>0</v>
      </c>
      <c r="E49" s="183">
        <v>0</v>
      </c>
      <c r="F49" s="183">
        <v>0</v>
      </c>
      <c r="G49" s="183">
        <v>0</v>
      </c>
      <c r="H49" s="183">
        <v>0</v>
      </c>
      <c r="I49" s="183">
        <v>0</v>
      </c>
      <c r="J49" s="345"/>
      <c r="K49" s="345"/>
      <c r="L49" s="183" t="s">
        <v>16</v>
      </c>
    </row>
    <row r="50" spans="1:12" ht="45" x14ac:dyDescent="0.25">
      <c r="A50" s="433"/>
      <c r="B50" s="433"/>
      <c r="C50" s="183" t="s">
        <v>404</v>
      </c>
      <c r="D50" s="183">
        <f t="shared" si="30"/>
        <v>0</v>
      </c>
      <c r="E50" s="183">
        <v>0</v>
      </c>
      <c r="F50" s="183">
        <v>0</v>
      </c>
      <c r="G50" s="183">
        <v>0</v>
      </c>
      <c r="H50" s="183">
        <v>0</v>
      </c>
      <c r="I50" s="183">
        <v>0</v>
      </c>
      <c r="J50" s="341"/>
      <c r="K50" s="341"/>
      <c r="L50" s="183" t="s">
        <v>16</v>
      </c>
    </row>
    <row r="51" spans="1:12" ht="28.5" customHeight="1" x14ac:dyDescent="0.25">
      <c r="A51" s="435" t="s">
        <v>328</v>
      </c>
      <c r="B51" s="340" t="s">
        <v>402</v>
      </c>
      <c r="C51" s="9" t="s">
        <v>318</v>
      </c>
      <c r="D51" s="9">
        <f>SUM(D52:D58)</f>
        <v>21800.7</v>
      </c>
      <c r="E51" s="9">
        <f t="shared" ref="E51:I51" si="31">SUM(E52:E58)</f>
        <v>0</v>
      </c>
      <c r="F51" s="9">
        <f t="shared" si="31"/>
        <v>15700</v>
      </c>
      <c r="G51" s="9">
        <f t="shared" si="31"/>
        <v>6100.7</v>
      </c>
      <c r="H51" s="9">
        <f t="shared" si="31"/>
        <v>0</v>
      </c>
      <c r="I51" s="9">
        <f t="shared" si="31"/>
        <v>0</v>
      </c>
      <c r="J51" s="340" t="s">
        <v>973</v>
      </c>
      <c r="K51" s="340" t="s">
        <v>919</v>
      </c>
      <c r="L51" s="9" t="s">
        <v>16</v>
      </c>
    </row>
    <row r="52" spans="1:12" x14ac:dyDescent="0.25">
      <c r="A52" s="436"/>
      <c r="B52" s="345"/>
      <c r="C52" s="183" t="s">
        <v>11</v>
      </c>
      <c r="D52" s="183">
        <f>SUM(E52:I52)</f>
        <v>0</v>
      </c>
      <c r="E52" s="183">
        <f>E60+E68+E76</f>
        <v>0</v>
      </c>
      <c r="F52" s="183">
        <f t="shared" ref="F52:I52" si="32">F60+F68+F76</f>
        <v>0</v>
      </c>
      <c r="G52" s="183">
        <f t="shared" si="32"/>
        <v>0</v>
      </c>
      <c r="H52" s="183">
        <f t="shared" si="32"/>
        <v>0</v>
      </c>
      <c r="I52" s="183">
        <f t="shared" si="32"/>
        <v>0</v>
      </c>
      <c r="J52" s="345"/>
      <c r="K52" s="345"/>
      <c r="L52" s="183" t="s">
        <v>16</v>
      </c>
    </row>
    <row r="53" spans="1:12" x14ac:dyDescent="0.25">
      <c r="A53" s="436"/>
      <c r="B53" s="345"/>
      <c r="C53" s="183" t="s">
        <v>12</v>
      </c>
      <c r="D53" s="183">
        <f t="shared" ref="D53" si="33">SUM(E53:I53)</f>
        <v>0</v>
      </c>
      <c r="E53" s="183">
        <f t="shared" ref="E53:I53" si="34">E61+E69+E77</f>
        <v>0</v>
      </c>
      <c r="F53" s="183">
        <f t="shared" si="34"/>
        <v>0</v>
      </c>
      <c r="G53" s="183">
        <f t="shared" si="34"/>
        <v>0</v>
      </c>
      <c r="H53" s="183">
        <f t="shared" si="34"/>
        <v>0</v>
      </c>
      <c r="I53" s="183">
        <f t="shared" si="34"/>
        <v>0</v>
      </c>
      <c r="J53" s="345"/>
      <c r="K53" s="345"/>
      <c r="L53" s="183" t="s">
        <v>16</v>
      </c>
    </row>
    <row r="54" spans="1:12" x14ac:dyDescent="0.25">
      <c r="A54" s="436"/>
      <c r="B54" s="345"/>
      <c r="C54" s="183" t="s">
        <v>13</v>
      </c>
      <c r="D54" s="183">
        <f>SUM(E54:I54)</f>
        <v>0</v>
      </c>
      <c r="E54" s="183">
        <f t="shared" ref="E54:I54" si="35">E62+E70+E78</f>
        <v>0</v>
      </c>
      <c r="F54" s="183">
        <f t="shared" si="35"/>
        <v>0</v>
      </c>
      <c r="G54" s="183">
        <f t="shared" si="35"/>
        <v>0</v>
      </c>
      <c r="H54" s="183">
        <f t="shared" si="35"/>
        <v>0</v>
      </c>
      <c r="I54" s="183">
        <f t="shared" si="35"/>
        <v>0</v>
      </c>
      <c r="J54" s="345"/>
      <c r="K54" s="345"/>
      <c r="L54" s="183" t="s">
        <v>16</v>
      </c>
    </row>
    <row r="55" spans="1:12" x14ac:dyDescent="0.25">
      <c r="A55" s="436"/>
      <c r="B55" s="345"/>
      <c r="C55" s="183" t="s">
        <v>14</v>
      </c>
      <c r="D55" s="183">
        <f>SUM(E55:I55)</f>
        <v>21800.7</v>
      </c>
      <c r="E55" s="183">
        <f t="shared" ref="E55:I55" si="36">E63+E71+E79</f>
        <v>0</v>
      </c>
      <c r="F55" s="183">
        <f>F63+F71+F79</f>
        <v>15700</v>
      </c>
      <c r="G55" s="183">
        <f>G63+G71+G79+G87+G95+G103</f>
        <v>6100.7</v>
      </c>
      <c r="H55" s="183">
        <f t="shared" si="36"/>
        <v>0</v>
      </c>
      <c r="I55" s="183">
        <f t="shared" si="36"/>
        <v>0</v>
      </c>
      <c r="J55" s="345"/>
      <c r="K55" s="345"/>
      <c r="L55" s="183">
        <v>44.3</v>
      </c>
    </row>
    <row r="56" spans="1:12" s="130" customFormat="1" x14ac:dyDescent="0.25">
      <c r="A56" s="436"/>
      <c r="B56" s="345"/>
      <c r="C56" s="9" t="s">
        <v>15</v>
      </c>
      <c r="D56" s="9">
        <f t="shared" ref="D56:D58" si="37">SUM(E56:I56)</f>
        <v>0</v>
      </c>
      <c r="E56" s="9">
        <f t="shared" ref="E56:I56" si="38">E64+E72+E80</f>
        <v>0</v>
      </c>
      <c r="F56" s="9">
        <f t="shared" si="38"/>
        <v>0</v>
      </c>
      <c r="G56" s="9">
        <f t="shared" si="38"/>
        <v>0</v>
      </c>
      <c r="H56" s="9">
        <f t="shared" si="38"/>
        <v>0</v>
      </c>
      <c r="I56" s="9">
        <f t="shared" si="38"/>
        <v>0</v>
      </c>
      <c r="J56" s="345"/>
      <c r="K56" s="345"/>
      <c r="L56" s="9">
        <v>45.4</v>
      </c>
    </row>
    <row r="57" spans="1:12" ht="45" x14ac:dyDescent="0.25">
      <c r="A57" s="436"/>
      <c r="B57" s="345"/>
      <c r="C57" s="183" t="s">
        <v>403</v>
      </c>
      <c r="D57" s="183">
        <f t="shared" si="37"/>
        <v>0</v>
      </c>
      <c r="E57" s="183">
        <f t="shared" ref="E57:I57" si="39">E65+E73+E81</f>
        <v>0</v>
      </c>
      <c r="F57" s="183">
        <f t="shared" si="39"/>
        <v>0</v>
      </c>
      <c r="G57" s="183">
        <f t="shared" si="39"/>
        <v>0</v>
      </c>
      <c r="H57" s="183">
        <f t="shared" si="39"/>
        <v>0</v>
      </c>
      <c r="I57" s="183">
        <f t="shared" si="39"/>
        <v>0</v>
      </c>
      <c r="J57" s="345"/>
      <c r="K57" s="345"/>
      <c r="L57" s="183">
        <v>46.3</v>
      </c>
    </row>
    <row r="58" spans="1:12" ht="45" x14ac:dyDescent="0.25">
      <c r="A58" s="437"/>
      <c r="B58" s="341"/>
      <c r="C58" s="183" t="s">
        <v>404</v>
      </c>
      <c r="D58" s="183">
        <f t="shared" si="37"/>
        <v>0</v>
      </c>
      <c r="E58" s="183">
        <f>E66+E74+E82</f>
        <v>0</v>
      </c>
      <c r="F58" s="183">
        <f>F66+F74+F82</f>
        <v>0</v>
      </c>
      <c r="G58" s="183">
        <f>G66+G74+G82</f>
        <v>0</v>
      </c>
      <c r="H58" s="183">
        <f>H66+H74+H82</f>
        <v>0</v>
      </c>
      <c r="I58" s="183">
        <f>I66+I74+I82</f>
        <v>0</v>
      </c>
      <c r="J58" s="341"/>
      <c r="K58" s="341"/>
      <c r="L58" s="183">
        <v>46.2</v>
      </c>
    </row>
    <row r="59" spans="1:12" ht="28.5" customHeight="1" x14ac:dyDescent="0.25">
      <c r="A59" s="340" t="s">
        <v>508</v>
      </c>
      <c r="B59" s="340" t="s">
        <v>407</v>
      </c>
      <c r="C59" s="9" t="s">
        <v>318</v>
      </c>
      <c r="D59" s="9">
        <f>SUM(D60:D66)</f>
        <v>7443.3</v>
      </c>
      <c r="E59" s="9">
        <f t="shared" ref="E59:I59" si="40">SUM(E60:E66)</f>
        <v>0</v>
      </c>
      <c r="F59" s="9">
        <f t="shared" si="40"/>
        <v>5075.1000000000004</v>
      </c>
      <c r="G59" s="9">
        <f t="shared" si="40"/>
        <v>2368.1999999999998</v>
      </c>
      <c r="H59" s="9">
        <f t="shared" si="40"/>
        <v>0</v>
      </c>
      <c r="I59" s="9">
        <f t="shared" si="40"/>
        <v>0</v>
      </c>
      <c r="J59" s="340" t="s">
        <v>612</v>
      </c>
      <c r="K59" s="340" t="s">
        <v>493</v>
      </c>
      <c r="L59" s="9">
        <v>1</v>
      </c>
    </row>
    <row r="60" spans="1:12" x14ac:dyDescent="0.25">
      <c r="A60" s="345"/>
      <c r="B60" s="345"/>
      <c r="C60" s="183" t="s">
        <v>11</v>
      </c>
      <c r="D60" s="183">
        <f>SUM(E60:I60)</f>
        <v>0</v>
      </c>
      <c r="E60" s="183">
        <v>0</v>
      </c>
      <c r="F60" s="183">
        <v>0</v>
      </c>
      <c r="G60" s="183">
        <v>0</v>
      </c>
      <c r="H60" s="183">
        <v>0</v>
      </c>
      <c r="I60" s="183">
        <v>0</v>
      </c>
      <c r="J60" s="345"/>
      <c r="K60" s="345"/>
      <c r="L60" s="183" t="s">
        <v>16</v>
      </c>
    </row>
    <row r="61" spans="1:12" x14ac:dyDescent="0.25">
      <c r="A61" s="345"/>
      <c r="B61" s="345"/>
      <c r="C61" s="183" t="s">
        <v>12</v>
      </c>
      <c r="D61" s="183">
        <f t="shared" ref="D61" si="41">SUM(E61:I61)</f>
        <v>0</v>
      </c>
      <c r="E61" s="183">
        <v>0</v>
      </c>
      <c r="F61" s="183">
        <v>0</v>
      </c>
      <c r="G61" s="183">
        <v>0</v>
      </c>
      <c r="H61" s="183">
        <v>0</v>
      </c>
      <c r="I61" s="183">
        <v>0</v>
      </c>
      <c r="J61" s="345"/>
      <c r="K61" s="345"/>
      <c r="L61" s="183" t="s">
        <v>16</v>
      </c>
    </row>
    <row r="62" spans="1:12" x14ac:dyDescent="0.25">
      <c r="A62" s="345"/>
      <c r="B62" s="345"/>
      <c r="C62" s="183" t="s">
        <v>13</v>
      </c>
      <c r="D62" s="183">
        <f>SUM(E62:I62)</f>
        <v>0</v>
      </c>
      <c r="E62" s="183">
        <v>0</v>
      </c>
      <c r="F62" s="183">
        <v>0</v>
      </c>
      <c r="G62" s="183">
        <v>0</v>
      </c>
      <c r="H62" s="183">
        <v>0</v>
      </c>
      <c r="I62" s="183">
        <v>0</v>
      </c>
      <c r="J62" s="345"/>
      <c r="K62" s="345"/>
      <c r="L62" s="183" t="s">
        <v>16</v>
      </c>
    </row>
    <row r="63" spans="1:12" x14ac:dyDescent="0.25">
      <c r="A63" s="345"/>
      <c r="B63" s="345"/>
      <c r="C63" s="183" t="s">
        <v>14</v>
      </c>
      <c r="D63" s="183">
        <f t="shared" ref="D63:D66" si="42">SUM(E63:I63)</f>
        <v>7443.3</v>
      </c>
      <c r="E63" s="183">
        <v>0</v>
      </c>
      <c r="F63" s="183">
        <v>5075.1000000000004</v>
      </c>
      <c r="G63" s="183">
        <v>2368.1999999999998</v>
      </c>
      <c r="H63" s="183">
        <v>0</v>
      </c>
      <c r="I63" s="183">
        <v>0</v>
      </c>
      <c r="J63" s="345"/>
      <c r="K63" s="345"/>
      <c r="L63" s="183">
        <v>1</v>
      </c>
    </row>
    <row r="64" spans="1:12" s="130" customFormat="1" x14ac:dyDescent="0.25">
      <c r="A64" s="345"/>
      <c r="B64" s="345"/>
      <c r="C64" s="9" t="s">
        <v>15</v>
      </c>
      <c r="D64" s="9">
        <f t="shared" si="42"/>
        <v>0</v>
      </c>
      <c r="E64" s="9">
        <v>0</v>
      </c>
      <c r="F64" s="9">
        <v>0</v>
      </c>
      <c r="G64" s="9">
        <v>0</v>
      </c>
      <c r="H64" s="9">
        <v>0</v>
      </c>
      <c r="I64" s="9">
        <v>0</v>
      </c>
      <c r="J64" s="345"/>
      <c r="K64" s="345"/>
      <c r="L64" s="9" t="s">
        <v>16</v>
      </c>
    </row>
    <row r="65" spans="1:12" ht="45" x14ac:dyDescent="0.25">
      <c r="A65" s="345"/>
      <c r="B65" s="345"/>
      <c r="C65" s="183" t="s">
        <v>403</v>
      </c>
      <c r="D65" s="183">
        <f t="shared" si="42"/>
        <v>0</v>
      </c>
      <c r="E65" s="183">
        <v>0</v>
      </c>
      <c r="F65" s="183">
        <v>0</v>
      </c>
      <c r="G65" s="183">
        <v>0</v>
      </c>
      <c r="H65" s="183">
        <v>0</v>
      </c>
      <c r="I65" s="183">
        <v>0</v>
      </c>
      <c r="J65" s="345"/>
      <c r="K65" s="345"/>
      <c r="L65" s="183" t="s">
        <v>16</v>
      </c>
    </row>
    <row r="66" spans="1:12" ht="45" x14ac:dyDescent="0.25">
      <c r="A66" s="341"/>
      <c r="B66" s="341"/>
      <c r="C66" s="183" t="s">
        <v>404</v>
      </c>
      <c r="D66" s="183">
        <f t="shared" si="42"/>
        <v>0</v>
      </c>
      <c r="E66" s="183">
        <v>0</v>
      </c>
      <c r="F66" s="183">
        <v>0</v>
      </c>
      <c r="G66" s="183">
        <v>0</v>
      </c>
      <c r="H66" s="183">
        <v>0</v>
      </c>
      <c r="I66" s="183">
        <v>0</v>
      </c>
      <c r="J66" s="341"/>
      <c r="K66" s="341"/>
      <c r="L66" s="183" t="s">
        <v>16</v>
      </c>
    </row>
    <row r="67" spans="1:12" ht="28.5" customHeight="1" x14ac:dyDescent="0.25">
      <c r="A67" s="340" t="s">
        <v>509</v>
      </c>
      <c r="B67" s="340" t="s">
        <v>408</v>
      </c>
      <c r="C67" s="9" t="s">
        <v>318</v>
      </c>
      <c r="D67" s="9">
        <f>SUM(D68:D74)</f>
        <v>9336.2999999999993</v>
      </c>
      <c r="E67" s="9">
        <f t="shared" ref="E67:I67" si="43">SUM(E68:E74)</f>
        <v>0</v>
      </c>
      <c r="F67" s="9">
        <f t="shared" si="43"/>
        <v>6835.7</v>
      </c>
      <c r="G67" s="9">
        <f t="shared" si="43"/>
        <v>2500.6</v>
      </c>
      <c r="H67" s="9">
        <f t="shared" si="43"/>
        <v>0</v>
      </c>
      <c r="I67" s="9">
        <f t="shared" si="43"/>
        <v>0</v>
      </c>
      <c r="J67" s="340" t="s">
        <v>612</v>
      </c>
      <c r="K67" s="340" t="s">
        <v>492</v>
      </c>
      <c r="L67" s="9">
        <v>1</v>
      </c>
    </row>
    <row r="68" spans="1:12" x14ac:dyDescent="0.25">
      <c r="A68" s="345"/>
      <c r="B68" s="345"/>
      <c r="C68" s="183" t="s">
        <v>11</v>
      </c>
      <c r="D68" s="183">
        <f>SUM(E68:I68)</f>
        <v>0</v>
      </c>
      <c r="E68" s="183">
        <v>0</v>
      </c>
      <c r="F68" s="183">
        <v>0</v>
      </c>
      <c r="G68" s="183">
        <v>0</v>
      </c>
      <c r="H68" s="183">
        <v>0</v>
      </c>
      <c r="I68" s="183">
        <v>0</v>
      </c>
      <c r="J68" s="345"/>
      <c r="K68" s="345"/>
      <c r="L68" s="183" t="s">
        <v>16</v>
      </c>
    </row>
    <row r="69" spans="1:12" x14ac:dyDescent="0.25">
      <c r="A69" s="345"/>
      <c r="B69" s="345"/>
      <c r="C69" s="183" t="s">
        <v>12</v>
      </c>
      <c r="D69" s="183">
        <f t="shared" ref="D69" si="44">SUM(E69:I69)</f>
        <v>0</v>
      </c>
      <c r="E69" s="183">
        <v>0</v>
      </c>
      <c r="F69" s="183">
        <v>0</v>
      </c>
      <c r="G69" s="183">
        <v>0</v>
      </c>
      <c r="H69" s="183">
        <v>0</v>
      </c>
      <c r="I69" s="183">
        <v>0</v>
      </c>
      <c r="J69" s="345"/>
      <c r="K69" s="345"/>
      <c r="L69" s="183" t="s">
        <v>16</v>
      </c>
    </row>
    <row r="70" spans="1:12" x14ac:dyDescent="0.25">
      <c r="A70" s="345"/>
      <c r="B70" s="345"/>
      <c r="C70" s="183" t="s">
        <v>13</v>
      </c>
      <c r="D70" s="183">
        <f>SUM(E70:I70)</f>
        <v>0</v>
      </c>
      <c r="E70" s="183">
        <v>0</v>
      </c>
      <c r="F70" s="183">
        <v>0</v>
      </c>
      <c r="G70" s="183">
        <v>0</v>
      </c>
      <c r="H70" s="183">
        <v>0</v>
      </c>
      <c r="I70" s="183">
        <v>0</v>
      </c>
      <c r="J70" s="345"/>
      <c r="K70" s="345"/>
      <c r="L70" s="183" t="s">
        <v>16</v>
      </c>
    </row>
    <row r="71" spans="1:12" x14ac:dyDescent="0.25">
      <c r="A71" s="345"/>
      <c r="B71" s="345"/>
      <c r="C71" s="183" t="s">
        <v>14</v>
      </c>
      <c r="D71" s="183">
        <f t="shared" ref="D71:D74" si="45">SUM(E71:I71)</f>
        <v>9336.2999999999993</v>
      </c>
      <c r="E71" s="183">
        <v>0</v>
      </c>
      <c r="F71" s="183">
        <v>6835.7</v>
      </c>
      <c r="G71" s="183">
        <v>2500.6</v>
      </c>
      <c r="H71" s="183">
        <v>0</v>
      </c>
      <c r="I71" s="183">
        <v>0</v>
      </c>
      <c r="J71" s="345"/>
      <c r="K71" s="345"/>
      <c r="L71" s="183">
        <v>1</v>
      </c>
    </row>
    <row r="72" spans="1:12" s="130" customFormat="1" x14ac:dyDescent="0.25">
      <c r="A72" s="345"/>
      <c r="B72" s="345"/>
      <c r="C72" s="9" t="s">
        <v>15</v>
      </c>
      <c r="D72" s="9">
        <f t="shared" si="45"/>
        <v>0</v>
      </c>
      <c r="E72" s="9">
        <v>0</v>
      </c>
      <c r="F72" s="9">
        <v>0</v>
      </c>
      <c r="G72" s="9">
        <v>0</v>
      </c>
      <c r="H72" s="9">
        <v>0</v>
      </c>
      <c r="I72" s="9">
        <v>0</v>
      </c>
      <c r="J72" s="345"/>
      <c r="K72" s="345"/>
      <c r="L72" s="9" t="s">
        <v>16</v>
      </c>
    </row>
    <row r="73" spans="1:12" ht="45" x14ac:dyDescent="0.25">
      <c r="A73" s="345"/>
      <c r="B73" s="345"/>
      <c r="C73" s="183" t="s">
        <v>403</v>
      </c>
      <c r="D73" s="183">
        <f t="shared" si="45"/>
        <v>0</v>
      </c>
      <c r="E73" s="183">
        <v>0</v>
      </c>
      <c r="F73" s="183">
        <v>0</v>
      </c>
      <c r="G73" s="183">
        <v>0</v>
      </c>
      <c r="H73" s="183">
        <v>0</v>
      </c>
      <c r="I73" s="183">
        <v>0</v>
      </c>
      <c r="J73" s="345"/>
      <c r="K73" s="345"/>
      <c r="L73" s="183" t="s">
        <v>16</v>
      </c>
    </row>
    <row r="74" spans="1:12" ht="45" x14ac:dyDescent="0.25">
      <c r="A74" s="341"/>
      <c r="B74" s="341"/>
      <c r="C74" s="183" t="s">
        <v>404</v>
      </c>
      <c r="D74" s="183">
        <f t="shared" si="45"/>
        <v>0</v>
      </c>
      <c r="E74" s="183">
        <v>0</v>
      </c>
      <c r="F74" s="183">
        <v>0</v>
      </c>
      <c r="G74" s="183">
        <v>0</v>
      </c>
      <c r="H74" s="183">
        <v>0</v>
      </c>
      <c r="I74" s="183">
        <v>0</v>
      </c>
      <c r="J74" s="341"/>
      <c r="K74" s="341"/>
      <c r="L74" s="183" t="s">
        <v>16</v>
      </c>
    </row>
    <row r="75" spans="1:12" ht="28.5" customHeight="1" x14ac:dyDescent="0.25">
      <c r="A75" s="340" t="s">
        <v>510</v>
      </c>
      <c r="B75" s="340" t="s">
        <v>409</v>
      </c>
      <c r="C75" s="9" t="s">
        <v>318</v>
      </c>
      <c r="D75" s="9">
        <f>SUM(D76:D82)</f>
        <v>4721.0999999999995</v>
      </c>
      <c r="E75" s="9">
        <f t="shared" ref="E75:I75" si="46">SUM(E76:E82)</f>
        <v>0</v>
      </c>
      <c r="F75" s="9">
        <f t="shared" si="46"/>
        <v>3789.2</v>
      </c>
      <c r="G75" s="9">
        <f t="shared" si="46"/>
        <v>931.9</v>
      </c>
      <c r="H75" s="9">
        <f t="shared" si="46"/>
        <v>0</v>
      </c>
      <c r="I75" s="9">
        <f t="shared" si="46"/>
        <v>0</v>
      </c>
      <c r="J75" s="340" t="s">
        <v>612</v>
      </c>
      <c r="K75" s="340" t="s">
        <v>494</v>
      </c>
      <c r="L75" s="9">
        <v>1</v>
      </c>
    </row>
    <row r="76" spans="1:12" x14ac:dyDescent="0.25">
      <c r="A76" s="345"/>
      <c r="B76" s="345"/>
      <c r="C76" s="183" t="s">
        <v>11</v>
      </c>
      <c r="D76" s="183">
        <f>SUM(E76:I76)</f>
        <v>0</v>
      </c>
      <c r="E76" s="183">
        <v>0</v>
      </c>
      <c r="F76" s="183">
        <v>0</v>
      </c>
      <c r="G76" s="183">
        <v>0</v>
      </c>
      <c r="H76" s="183">
        <v>0</v>
      </c>
      <c r="I76" s="183">
        <v>0</v>
      </c>
      <c r="J76" s="345"/>
      <c r="K76" s="345"/>
      <c r="L76" s="183" t="s">
        <v>16</v>
      </c>
    </row>
    <row r="77" spans="1:12" x14ac:dyDescent="0.25">
      <c r="A77" s="345"/>
      <c r="B77" s="345"/>
      <c r="C77" s="183" t="s">
        <v>12</v>
      </c>
      <c r="D77" s="183">
        <f t="shared" ref="D77" si="47">SUM(E77:I77)</f>
        <v>0</v>
      </c>
      <c r="E77" s="183">
        <v>0</v>
      </c>
      <c r="F77" s="183">
        <v>0</v>
      </c>
      <c r="G77" s="183">
        <v>0</v>
      </c>
      <c r="H77" s="183">
        <v>0</v>
      </c>
      <c r="I77" s="183">
        <v>0</v>
      </c>
      <c r="J77" s="345"/>
      <c r="K77" s="345"/>
      <c r="L77" s="183" t="s">
        <v>16</v>
      </c>
    </row>
    <row r="78" spans="1:12" x14ac:dyDescent="0.25">
      <c r="A78" s="345"/>
      <c r="B78" s="345"/>
      <c r="C78" s="183" t="s">
        <v>13</v>
      </c>
      <c r="D78" s="183">
        <f>SUM(E78:I78)</f>
        <v>0</v>
      </c>
      <c r="E78" s="183">
        <v>0</v>
      </c>
      <c r="F78" s="183">
        <v>0</v>
      </c>
      <c r="G78" s="183">
        <v>0</v>
      </c>
      <c r="H78" s="183">
        <v>0</v>
      </c>
      <c r="I78" s="183">
        <v>0</v>
      </c>
      <c r="J78" s="345"/>
      <c r="K78" s="345"/>
      <c r="L78" s="183" t="s">
        <v>16</v>
      </c>
    </row>
    <row r="79" spans="1:12" x14ac:dyDescent="0.25">
      <c r="A79" s="345"/>
      <c r="B79" s="345"/>
      <c r="C79" s="183" t="s">
        <v>14</v>
      </c>
      <c r="D79" s="183">
        <f t="shared" ref="D79:D82" si="48">SUM(E79:I79)</f>
        <v>4721.0999999999995</v>
      </c>
      <c r="E79" s="183">
        <v>0</v>
      </c>
      <c r="F79" s="183">
        <v>3789.2</v>
      </c>
      <c r="G79" s="183">
        <v>931.9</v>
      </c>
      <c r="H79" s="183">
        <v>0</v>
      </c>
      <c r="I79" s="183">
        <v>0</v>
      </c>
      <c r="J79" s="345"/>
      <c r="K79" s="345"/>
      <c r="L79" s="183">
        <v>1</v>
      </c>
    </row>
    <row r="80" spans="1:12" s="130" customFormat="1" x14ac:dyDescent="0.25">
      <c r="A80" s="345"/>
      <c r="B80" s="345"/>
      <c r="C80" s="9" t="s">
        <v>15</v>
      </c>
      <c r="D80" s="9">
        <f t="shared" si="48"/>
        <v>0</v>
      </c>
      <c r="E80" s="9">
        <v>0</v>
      </c>
      <c r="F80" s="9">
        <v>0</v>
      </c>
      <c r="G80" s="9">
        <v>0</v>
      </c>
      <c r="H80" s="9">
        <v>0</v>
      </c>
      <c r="I80" s="9">
        <v>0</v>
      </c>
      <c r="J80" s="345"/>
      <c r="K80" s="345"/>
      <c r="L80" s="9" t="s">
        <v>16</v>
      </c>
    </row>
    <row r="81" spans="1:12" ht="45" x14ac:dyDescent="0.25">
      <c r="A81" s="345"/>
      <c r="B81" s="345"/>
      <c r="C81" s="183" t="s">
        <v>403</v>
      </c>
      <c r="D81" s="183">
        <f t="shared" si="48"/>
        <v>0</v>
      </c>
      <c r="E81" s="183">
        <v>0</v>
      </c>
      <c r="F81" s="183">
        <v>0</v>
      </c>
      <c r="G81" s="183">
        <v>0</v>
      </c>
      <c r="H81" s="183">
        <v>0</v>
      </c>
      <c r="I81" s="183">
        <v>0</v>
      </c>
      <c r="J81" s="345"/>
      <c r="K81" s="345"/>
      <c r="L81" s="183" t="s">
        <v>16</v>
      </c>
    </row>
    <row r="82" spans="1:12" ht="45" x14ac:dyDescent="0.25">
      <c r="A82" s="341"/>
      <c r="B82" s="341"/>
      <c r="C82" s="183" t="s">
        <v>404</v>
      </c>
      <c r="D82" s="183">
        <f t="shared" si="48"/>
        <v>0</v>
      </c>
      <c r="E82" s="183">
        <v>0</v>
      </c>
      <c r="F82" s="183">
        <v>0</v>
      </c>
      <c r="G82" s="183">
        <v>0</v>
      </c>
      <c r="H82" s="183">
        <v>0</v>
      </c>
      <c r="I82" s="183">
        <v>0</v>
      </c>
      <c r="J82" s="341"/>
      <c r="K82" s="341"/>
      <c r="L82" s="183" t="s">
        <v>16</v>
      </c>
    </row>
    <row r="83" spans="1:12" ht="30" x14ac:dyDescent="0.25">
      <c r="A83" s="340" t="s">
        <v>519</v>
      </c>
      <c r="B83" s="340" t="s">
        <v>805</v>
      </c>
      <c r="C83" s="183" t="s">
        <v>318</v>
      </c>
      <c r="D83" s="183">
        <f>SUM(D84:D90)</f>
        <v>92.6</v>
      </c>
      <c r="E83" s="183">
        <f t="shared" ref="E83:I83" si="49">SUM(E84:E90)</f>
        <v>0</v>
      </c>
      <c r="F83" s="183">
        <f t="shared" si="49"/>
        <v>0</v>
      </c>
      <c r="G83" s="183">
        <f t="shared" si="49"/>
        <v>92.6</v>
      </c>
      <c r="H83" s="183">
        <f t="shared" si="49"/>
        <v>0</v>
      </c>
      <c r="I83" s="183">
        <f t="shared" si="49"/>
        <v>0</v>
      </c>
      <c r="J83" s="340" t="s">
        <v>612</v>
      </c>
      <c r="K83" s="340" t="s">
        <v>494</v>
      </c>
      <c r="L83" s="183">
        <v>1</v>
      </c>
    </row>
    <row r="84" spans="1:12" x14ac:dyDescent="0.25">
      <c r="A84" s="432"/>
      <c r="B84" s="432"/>
      <c r="C84" s="183" t="s">
        <v>11</v>
      </c>
      <c r="D84" s="183">
        <f>SUM(E84:I84)</f>
        <v>0</v>
      </c>
      <c r="E84" s="183">
        <v>0</v>
      </c>
      <c r="F84" s="183">
        <v>0</v>
      </c>
      <c r="G84" s="183">
        <v>0</v>
      </c>
      <c r="H84" s="183">
        <v>0</v>
      </c>
      <c r="I84" s="183">
        <v>0</v>
      </c>
      <c r="J84" s="432"/>
      <c r="K84" s="432"/>
      <c r="L84" s="183" t="s">
        <v>16</v>
      </c>
    </row>
    <row r="85" spans="1:12" x14ac:dyDescent="0.25">
      <c r="A85" s="432"/>
      <c r="B85" s="432"/>
      <c r="C85" s="183" t="s">
        <v>12</v>
      </c>
      <c r="D85" s="183">
        <f t="shared" ref="D85" si="50">SUM(E85:I85)</f>
        <v>0</v>
      </c>
      <c r="E85" s="183">
        <v>0</v>
      </c>
      <c r="F85" s="183">
        <v>0</v>
      </c>
      <c r="G85" s="183">
        <v>0</v>
      </c>
      <c r="H85" s="183">
        <v>0</v>
      </c>
      <c r="I85" s="183">
        <v>0</v>
      </c>
      <c r="J85" s="432"/>
      <c r="K85" s="432"/>
      <c r="L85" s="183" t="s">
        <v>16</v>
      </c>
    </row>
    <row r="86" spans="1:12" x14ac:dyDescent="0.25">
      <c r="A86" s="432"/>
      <c r="B86" s="432"/>
      <c r="C86" s="183" t="s">
        <v>13</v>
      </c>
      <c r="D86" s="183">
        <f>SUM(E86:I86)</f>
        <v>0</v>
      </c>
      <c r="E86" s="183">
        <v>0</v>
      </c>
      <c r="F86" s="183">
        <v>0</v>
      </c>
      <c r="G86" s="183">
        <v>0</v>
      </c>
      <c r="H86" s="183">
        <v>0</v>
      </c>
      <c r="I86" s="183">
        <v>0</v>
      </c>
      <c r="J86" s="432"/>
      <c r="K86" s="432"/>
      <c r="L86" s="183" t="s">
        <v>16</v>
      </c>
    </row>
    <row r="87" spans="1:12" x14ac:dyDescent="0.25">
      <c r="A87" s="432"/>
      <c r="B87" s="432"/>
      <c r="C87" s="183" t="s">
        <v>14</v>
      </c>
      <c r="D87" s="183">
        <f t="shared" ref="D87:D90" si="51">SUM(E87:I87)</f>
        <v>92.6</v>
      </c>
      <c r="E87" s="183">
        <v>0</v>
      </c>
      <c r="F87" s="183">
        <v>0</v>
      </c>
      <c r="G87" s="183">
        <v>92.6</v>
      </c>
      <c r="H87" s="183">
        <v>0</v>
      </c>
      <c r="I87" s="183">
        <v>0</v>
      </c>
      <c r="J87" s="432"/>
      <c r="K87" s="432"/>
      <c r="L87" s="183">
        <v>1</v>
      </c>
    </row>
    <row r="88" spans="1:12" s="130" customFormat="1" ht="21" customHeight="1" x14ac:dyDescent="0.25">
      <c r="A88" s="432"/>
      <c r="B88" s="432"/>
      <c r="C88" s="9" t="s">
        <v>15</v>
      </c>
      <c r="D88" s="9">
        <f t="shared" si="51"/>
        <v>0</v>
      </c>
      <c r="E88" s="9">
        <v>0</v>
      </c>
      <c r="F88" s="9">
        <v>0</v>
      </c>
      <c r="G88" s="9">
        <v>0</v>
      </c>
      <c r="H88" s="9">
        <v>0</v>
      </c>
      <c r="I88" s="9">
        <v>0</v>
      </c>
      <c r="J88" s="432"/>
      <c r="K88" s="432"/>
      <c r="L88" s="9" t="s">
        <v>16</v>
      </c>
    </row>
    <row r="89" spans="1:12" ht="45" x14ac:dyDescent="0.25">
      <c r="A89" s="432"/>
      <c r="B89" s="432"/>
      <c r="C89" s="183" t="s">
        <v>403</v>
      </c>
      <c r="D89" s="183">
        <f t="shared" si="51"/>
        <v>0</v>
      </c>
      <c r="E89" s="183">
        <v>0</v>
      </c>
      <c r="F89" s="183">
        <v>0</v>
      </c>
      <c r="G89" s="183">
        <v>0</v>
      </c>
      <c r="H89" s="183">
        <v>0</v>
      </c>
      <c r="I89" s="183">
        <v>0</v>
      </c>
      <c r="J89" s="432"/>
      <c r="K89" s="432"/>
      <c r="L89" s="183" t="s">
        <v>16</v>
      </c>
    </row>
    <row r="90" spans="1:12" ht="45" x14ac:dyDescent="0.25">
      <c r="A90" s="433"/>
      <c r="B90" s="433"/>
      <c r="C90" s="183" t="s">
        <v>404</v>
      </c>
      <c r="D90" s="183">
        <f t="shared" si="51"/>
        <v>0</v>
      </c>
      <c r="E90" s="183">
        <v>0</v>
      </c>
      <c r="F90" s="183">
        <v>0</v>
      </c>
      <c r="G90" s="183">
        <v>0</v>
      </c>
      <c r="H90" s="183">
        <v>0</v>
      </c>
      <c r="I90" s="183">
        <v>0</v>
      </c>
      <c r="J90" s="433"/>
      <c r="K90" s="433"/>
      <c r="L90" s="183" t="s">
        <v>16</v>
      </c>
    </row>
    <row r="91" spans="1:12" ht="30" x14ac:dyDescent="0.25">
      <c r="A91" s="431" t="s">
        <v>520</v>
      </c>
      <c r="B91" s="340" t="s">
        <v>806</v>
      </c>
      <c r="C91" s="183" t="s">
        <v>318</v>
      </c>
      <c r="D91" s="183">
        <f t="shared" ref="D91:I91" si="52">SUM(D92:D98)</f>
        <v>140.80000000000001</v>
      </c>
      <c r="E91" s="183">
        <f t="shared" si="52"/>
        <v>0</v>
      </c>
      <c r="F91" s="183">
        <f t="shared" si="52"/>
        <v>0</v>
      </c>
      <c r="G91" s="183">
        <f t="shared" si="52"/>
        <v>140.80000000000001</v>
      </c>
      <c r="H91" s="183">
        <f t="shared" si="52"/>
        <v>0</v>
      </c>
      <c r="I91" s="183">
        <f t="shared" si="52"/>
        <v>0</v>
      </c>
      <c r="J91" s="340" t="s">
        <v>612</v>
      </c>
      <c r="K91" s="340" t="s">
        <v>494</v>
      </c>
      <c r="L91" s="183">
        <v>1</v>
      </c>
    </row>
    <row r="92" spans="1:12" x14ac:dyDescent="0.25">
      <c r="A92" s="432"/>
      <c r="B92" s="345"/>
      <c r="C92" s="183" t="s">
        <v>11</v>
      </c>
      <c r="D92" s="183">
        <f>SUM(E92:I92)</f>
        <v>0</v>
      </c>
      <c r="E92" s="183">
        <v>0</v>
      </c>
      <c r="F92" s="183">
        <v>0</v>
      </c>
      <c r="G92" s="183">
        <v>0</v>
      </c>
      <c r="H92" s="183">
        <v>0</v>
      </c>
      <c r="I92" s="183">
        <v>0</v>
      </c>
      <c r="J92" s="345"/>
      <c r="K92" s="345"/>
      <c r="L92" s="183" t="s">
        <v>16</v>
      </c>
    </row>
    <row r="93" spans="1:12" x14ac:dyDescent="0.25">
      <c r="A93" s="432"/>
      <c r="B93" s="345"/>
      <c r="C93" s="183" t="s">
        <v>12</v>
      </c>
      <c r="D93" s="183">
        <f t="shared" ref="D93" si="53">SUM(E93:I93)</f>
        <v>0</v>
      </c>
      <c r="E93" s="183">
        <v>0</v>
      </c>
      <c r="F93" s="183">
        <v>0</v>
      </c>
      <c r="G93" s="183">
        <v>0</v>
      </c>
      <c r="H93" s="183">
        <v>0</v>
      </c>
      <c r="I93" s="183">
        <v>0</v>
      </c>
      <c r="J93" s="345"/>
      <c r="K93" s="345"/>
      <c r="L93" s="183" t="s">
        <v>16</v>
      </c>
    </row>
    <row r="94" spans="1:12" x14ac:dyDescent="0.25">
      <c r="A94" s="432"/>
      <c r="B94" s="345"/>
      <c r="C94" s="183" t="s">
        <v>13</v>
      </c>
      <c r="D94" s="183">
        <f>SUM(E94:I94)</f>
        <v>0</v>
      </c>
      <c r="E94" s="183">
        <v>0</v>
      </c>
      <c r="F94" s="183">
        <v>0</v>
      </c>
      <c r="G94" s="183">
        <v>0</v>
      </c>
      <c r="H94" s="183">
        <v>0</v>
      </c>
      <c r="I94" s="183">
        <v>0</v>
      </c>
      <c r="J94" s="345"/>
      <c r="K94" s="345"/>
      <c r="L94" s="183" t="s">
        <v>16</v>
      </c>
    </row>
    <row r="95" spans="1:12" x14ac:dyDescent="0.25">
      <c r="A95" s="432"/>
      <c r="B95" s="345"/>
      <c r="C95" s="183" t="s">
        <v>14</v>
      </c>
      <c r="D95" s="183">
        <f t="shared" ref="D95:D98" si="54">SUM(E95:I95)</f>
        <v>140.80000000000001</v>
      </c>
      <c r="E95" s="183">
        <v>0</v>
      </c>
      <c r="F95" s="183">
        <v>0</v>
      </c>
      <c r="G95" s="183">
        <v>140.80000000000001</v>
      </c>
      <c r="H95" s="183">
        <v>0</v>
      </c>
      <c r="I95" s="183">
        <v>0</v>
      </c>
      <c r="J95" s="345"/>
      <c r="K95" s="345"/>
      <c r="L95" s="183">
        <v>1</v>
      </c>
    </row>
    <row r="96" spans="1:12" s="130" customFormat="1" x14ac:dyDescent="0.25">
      <c r="A96" s="432"/>
      <c r="B96" s="345"/>
      <c r="C96" s="9" t="s">
        <v>15</v>
      </c>
      <c r="D96" s="9">
        <f t="shared" si="54"/>
        <v>0</v>
      </c>
      <c r="E96" s="9">
        <v>0</v>
      </c>
      <c r="F96" s="9">
        <v>0</v>
      </c>
      <c r="G96" s="9">
        <v>0</v>
      </c>
      <c r="H96" s="9">
        <v>0</v>
      </c>
      <c r="I96" s="9">
        <v>0</v>
      </c>
      <c r="J96" s="345"/>
      <c r="K96" s="345"/>
      <c r="L96" s="9" t="s">
        <v>16</v>
      </c>
    </row>
    <row r="97" spans="1:12" ht="45" x14ac:dyDescent="0.25">
      <c r="A97" s="432"/>
      <c r="B97" s="345"/>
      <c r="C97" s="183" t="s">
        <v>403</v>
      </c>
      <c r="D97" s="183">
        <f t="shared" si="54"/>
        <v>0</v>
      </c>
      <c r="E97" s="183">
        <v>0</v>
      </c>
      <c r="F97" s="183">
        <v>0</v>
      </c>
      <c r="G97" s="183">
        <v>0</v>
      </c>
      <c r="H97" s="183">
        <v>0</v>
      </c>
      <c r="I97" s="183">
        <v>0</v>
      </c>
      <c r="J97" s="345"/>
      <c r="K97" s="345"/>
      <c r="L97" s="183" t="s">
        <v>16</v>
      </c>
    </row>
    <row r="98" spans="1:12" ht="45" x14ac:dyDescent="0.25">
      <c r="A98" s="433"/>
      <c r="B98" s="341"/>
      <c r="C98" s="183" t="s">
        <v>404</v>
      </c>
      <c r="D98" s="183">
        <f t="shared" si="54"/>
        <v>0</v>
      </c>
      <c r="E98" s="183">
        <v>0</v>
      </c>
      <c r="F98" s="183">
        <v>0</v>
      </c>
      <c r="G98" s="183">
        <v>0</v>
      </c>
      <c r="H98" s="183">
        <v>0</v>
      </c>
      <c r="I98" s="183">
        <v>0</v>
      </c>
      <c r="J98" s="341"/>
      <c r="K98" s="341"/>
      <c r="L98" s="183" t="s">
        <v>16</v>
      </c>
    </row>
    <row r="99" spans="1:12" ht="30" x14ac:dyDescent="0.25">
      <c r="A99" s="431" t="s">
        <v>521</v>
      </c>
      <c r="B99" s="340" t="s">
        <v>808</v>
      </c>
      <c r="C99" s="183" t="s">
        <v>318</v>
      </c>
      <c r="D99" s="183">
        <f t="shared" ref="D99:I99" si="55">SUM(D100:D106)</f>
        <v>66.599999999999994</v>
      </c>
      <c r="E99" s="183">
        <f t="shared" si="55"/>
        <v>0</v>
      </c>
      <c r="F99" s="183">
        <f t="shared" si="55"/>
        <v>0</v>
      </c>
      <c r="G99" s="183">
        <f t="shared" si="55"/>
        <v>66.599999999999994</v>
      </c>
      <c r="H99" s="183">
        <f t="shared" si="55"/>
        <v>0</v>
      </c>
      <c r="I99" s="183">
        <f t="shared" si="55"/>
        <v>0</v>
      </c>
      <c r="J99" s="340" t="s">
        <v>612</v>
      </c>
      <c r="K99" s="340" t="s">
        <v>494</v>
      </c>
      <c r="L99" s="183">
        <v>1</v>
      </c>
    </row>
    <row r="100" spans="1:12" x14ac:dyDescent="0.25">
      <c r="A100" s="432"/>
      <c r="B100" s="345"/>
      <c r="C100" s="183" t="s">
        <v>11</v>
      </c>
      <c r="D100" s="183">
        <f>SUM(E100:I100)</f>
        <v>0</v>
      </c>
      <c r="E100" s="183">
        <v>0</v>
      </c>
      <c r="F100" s="183">
        <v>0</v>
      </c>
      <c r="G100" s="183">
        <v>0</v>
      </c>
      <c r="H100" s="183">
        <v>0</v>
      </c>
      <c r="I100" s="183">
        <v>0</v>
      </c>
      <c r="J100" s="345"/>
      <c r="K100" s="345"/>
      <c r="L100" s="183" t="s">
        <v>16</v>
      </c>
    </row>
    <row r="101" spans="1:12" x14ac:dyDescent="0.25">
      <c r="A101" s="432"/>
      <c r="B101" s="345"/>
      <c r="C101" s="183" t="s">
        <v>12</v>
      </c>
      <c r="D101" s="183">
        <f t="shared" ref="D101" si="56">SUM(E101:I101)</f>
        <v>0</v>
      </c>
      <c r="E101" s="183">
        <v>0</v>
      </c>
      <c r="F101" s="183">
        <v>0</v>
      </c>
      <c r="G101" s="183">
        <v>0</v>
      </c>
      <c r="H101" s="183">
        <v>0</v>
      </c>
      <c r="I101" s="183">
        <v>0</v>
      </c>
      <c r="J101" s="345"/>
      <c r="K101" s="345"/>
      <c r="L101" s="183" t="s">
        <v>16</v>
      </c>
    </row>
    <row r="102" spans="1:12" x14ac:dyDescent="0.25">
      <c r="A102" s="432"/>
      <c r="B102" s="345"/>
      <c r="C102" s="183" t="s">
        <v>13</v>
      </c>
      <c r="D102" s="183">
        <f>SUM(E102:I102)</f>
        <v>0</v>
      </c>
      <c r="E102" s="183">
        <v>0</v>
      </c>
      <c r="F102" s="183">
        <v>0</v>
      </c>
      <c r="G102" s="183">
        <v>0</v>
      </c>
      <c r="H102" s="183">
        <v>0</v>
      </c>
      <c r="I102" s="183">
        <v>0</v>
      </c>
      <c r="J102" s="345"/>
      <c r="K102" s="345"/>
      <c r="L102" s="183" t="s">
        <v>16</v>
      </c>
    </row>
    <row r="103" spans="1:12" x14ac:dyDescent="0.25">
      <c r="A103" s="432"/>
      <c r="B103" s="345"/>
      <c r="C103" s="183" t="s">
        <v>14</v>
      </c>
      <c r="D103" s="183">
        <f t="shared" ref="D103:D106" si="57">SUM(E103:I103)</f>
        <v>66.599999999999994</v>
      </c>
      <c r="E103" s="183">
        <v>0</v>
      </c>
      <c r="F103" s="183">
        <v>0</v>
      </c>
      <c r="G103" s="183">
        <v>66.599999999999994</v>
      </c>
      <c r="H103" s="183">
        <v>0</v>
      </c>
      <c r="I103" s="183">
        <v>0</v>
      </c>
      <c r="J103" s="345"/>
      <c r="K103" s="345"/>
      <c r="L103" s="183">
        <v>1</v>
      </c>
    </row>
    <row r="104" spans="1:12" s="130" customFormat="1" x14ac:dyDescent="0.25">
      <c r="A104" s="432"/>
      <c r="B104" s="345"/>
      <c r="C104" s="9" t="s">
        <v>15</v>
      </c>
      <c r="D104" s="9">
        <f t="shared" si="57"/>
        <v>0</v>
      </c>
      <c r="E104" s="9">
        <v>0</v>
      </c>
      <c r="F104" s="9">
        <v>0</v>
      </c>
      <c r="G104" s="9">
        <v>0</v>
      </c>
      <c r="H104" s="9">
        <v>0</v>
      </c>
      <c r="I104" s="9">
        <v>0</v>
      </c>
      <c r="J104" s="345"/>
      <c r="K104" s="345"/>
      <c r="L104" s="9" t="s">
        <v>16</v>
      </c>
    </row>
    <row r="105" spans="1:12" ht="45" x14ac:dyDescent="0.25">
      <c r="A105" s="432"/>
      <c r="B105" s="345"/>
      <c r="C105" s="183" t="s">
        <v>403</v>
      </c>
      <c r="D105" s="183">
        <f t="shared" si="57"/>
        <v>0</v>
      </c>
      <c r="E105" s="183">
        <v>0</v>
      </c>
      <c r="F105" s="183">
        <v>0</v>
      </c>
      <c r="G105" s="183">
        <v>0</v>
      </c>
      <c r="H105" s="183">
        <v>0</v>
      </c>
      <c r="I105" s="183">
        <v>0</v>
      </c>
      <c r="J105" s="345"/>
      <c r="K105" s="345"/>
      <c r="L105" s="183" t="s">
        <v>16</v>
      </c>
    </row>
    <row r="106" spans="1:12" ht="56.25" customHeight="1" x14ac:dyDescent="0.25">
      <c r="A106" s="433"/>
      <c r="B106" s="341"/>
      <c r="C106" s="183" t="s">
        <v>404</v>
      </c>
      <c r="D106" s="183">
        <f t="shared" si="57"/>
        <v>0</v>
      </c>
      <c r="E106" s="183">
        <v>0</v>
      </c>
      <c r="F106" s="183">
        <v>0</v>
      </c>
      <c r="G106" s="183">
        <v>0</v>
      </c>
      <c r="H106" s="183">
        <v>0</v>
      </c>
      <c r="I106" s="183">
        <v>0</v>
      </c>
      <c r="J106" s="341"/>
      <c r="K106" s="341"/>
      <c r="L106" s="183" t="s">
        <v>16</v>
      </c>
    </row>
    <row r="107" spans="1:12" ht="28.5" x14ac:dyDescent="0.25">
      <c r="A107" s="340" t="s">
        <v>306</v>
      </c>
      <c r="B107" s="340" t="s">
        <v>954</v>
      </c>
      <c r="C107" s="9" t="s">
        <v>318</v>
      </c>
      <c r="D107" s="108">
        <f>SUM(D108:D114)</f>
        <v>28838.799999999999</v>
      </c>
      <c r="E107" s="108">
        <f t="shared" ref="E107:I107" si="58">SUM(E108:E114)</f>
        <v>0</v>
      </c>
      <c r="F107" s="9">
        <f t="shared" si="58"/>
        <v>24382.199999999997</v>
      </c>
      <c r="G107" s="9">
        <f t="shared" si="58"/>
        <v>2457</v>
      </c>
      <c r="H107" s="9">
        <f t="shared" si="58"/>
        <v>1999.6000000000001</v>
      </c>
      <c r="I107" s="9">
        <f t="shared" si="58"/>
        <v>0</v>
      </c>
      <c r="J107" s="340" t="s">
        <v>962</v>
      </c>
      <c r="K107" s="340" t="s">
        <v>341</v>
      </c>
      <c r="L107" s="9">
        <v>25</v>
      </c>
    </row>
    <row r="108" spans="1:12" x14ac:dyDescent="0.25">
      <c r="A108" s="345"/>
      <c r="B108" s="345"/>
      <c r="C108" s="183" t="s">
        <v>11</v>
      </c>
      <c r="D108" s="105">
        <v>0</v>
      </c>
      <c r="E108" s="105">
        <f>E116</f>
        <v>0</v>
      </c>
      <c r="F108" s="183">
        <v>0</v>
      </c>
      <c r="G108" s="183">
        <f t="shared" ref="G108:I108" si="59">G116</f>
        <v>0</v>
      </c>
      <c r="H108" s="183">
        <f t="shared" si="59"/>
        <v>0</v>
      </c>
      <c r="I108" s="183">
        <f t="shared" si="59"/>
        <v>0</v>
      </c>
      <c r="J108" s="345"/>
      <c r="K108" s="345"/>
      <c r="L108" s="183" t="s">
        <v>16</v>
      </c>
    </row>
    <row r="109" spans="1:12" x14ac:dyDescent="0.25">
      <c r="A109" s="345"/>
      <c r="B109" s="345"/>
      <c r="C109" s="183" t="s">
        <v>12</v>
      </c>
      <c r="D109" s="105">
        <v>0</v>
      </c>
      <c r="E109" s="105">
        <f t="shared" ref="E109:I109" si="60">E117</f>
        <v>0</v>
      </c>
      <c r="F109" s="183">
        <v>0</v>
      </c>
      <c r="G109" s="183">
        <f t="shared" si="60"/>
        <v>0</v>
      </c>
      <c r="H109" s="183">
        <f t="shared" si="60"/>
        <v>0</v>
      </c>
      <c r="I109" s="183">
        <f t="shared" si="60"/>
        <v>0</v>
      </c>
      <c r="J109" s="345"/>
      <c r="K109" s="345"/>
      <c r="L109" s="183" t="s">
        <v>16</v>
      </c>
    </row>
    <row r="110" spans="1:12" x14ac:dyDescent="0.25">
      <c r="A110" s="345"/>
      <c r="B110" s="345"/>
      <c r="C110" s="183" t="s">
        <v>13</v>
      </c>
      <c r="D110" s="105">
        <v>0</v>
      </c>
      <c r="E110" s="105">
        <f t="shared" ref="E110" si="61">E118</f>
        <v>0</v>
      </c>
      <c r="F110" s="183">
        <v>0</v>
      </c>
      <c r="G110" s="183">
        <f t="shared" ref="G110:I110" si="62">G118</f>
        <v>0</v>
      </c>
      <c r="H110" s="183">
        <f t="shared" si="62"/>
        <v>0</v>
      </c>
      <c r="I110" s="183">
        <f t="shared" si="62"/>
        <v>0</v>
      </c>
      <c r="J110" s="345"/>
      <c r="K110" s="345"/>
      <c r="L110" s="183" t="s">
        <v>16</v>
      </c>
    </row>
    <row r="111" spans="1:12" x14ac:dyDescent="0.25">
      <c r="A111" s="345"/>
      <c r="B111" s="345"/>
      <c r="C111" s="183" t="s">
        <v>14</v>
      </c>
      <c r="D111" s="105">
        <f t="shared" ref="D111:D114" si="63">SUM(E111:I111)</f>
        <v>0</v>
      </c>
      <c r="E111" s="105">
        <f t="shared" ref="E111:I111" si="64">E119</f>
        <v>0</v>
      </c>
      <c r="F111" s="183">
        <f t="shared" si="64"/>
        <v>0</v>
      </c>
      <c r="G111" s="183">
        <f t="shared" si="64"/>
        <v>0</v>
      </c>
      <c r="H111" s="183">
        <f t="shared" si="64"/>
        <v>0</v>
      </c>
      <c r="I111" s="183">
        <f t="shared" si="64"/>
        <v>0</v>
      </c>
      <c r="J111" s="345"/>
      <c r="K111" s="345"/>
      <c r="L111" s="183" t="s">
        <v>16</v>
      </c>
    </row>
    <row r="112" spans="1:12" x14ac:dyDescent="0.25">
      <c r="A112" s="345"/>
      <c r="B112" s="345"/>
      <c r="C112" s="9" t="s">
        <v>15</v>
      </c>
      <c r="D112" s="108">
        <f t="shared" si="63"/>
        <v>9871.4</v>
      </c>
      <c r="E112" s="9">
        <f t="shared" ref="E112" si="65">E120+E128+E137</f>
        <v>0</v>
      </c>
      <c r="F112" s="9">
        <f>F120+F128+F137</f>
        <v>8127.4</v>
      </c>
      <c r="G112" s="9">
        <f>G120+G128+G137</f>
        <v>1066.8</v>
      </c>
      <c r="H112" s="9">
        <f>H120+H128+H137</f>
        <v>677.2</v>
      </c>
      <c r="I112" s="9">
        <f t="shared" ref="I112" si="66">I120+I128+I137</f>
        <v>0</v>
      </c>
      <c r="J112" s="345"/>
      <c r="K112" s="345"/>
      <c r="L112" s="183">
        <v>25</v>
      </c>
    </row>
    <row r="113" spans="1:14" ht="45" x14ac:dyDescent="0.25">
      <c r="A113" s="345"/>
      <c r="B113" s="345"/>
      <c r="C113" s="183" t="s">
        <v>403</v>
      </c>
      <c r="D113" s="105">
        <f t="shared" si="63"/>
        <v>9483.7000000000007</v>
      </c>
      <c r="E113" s="183">
        <f t="shared" ref="E113:I113" si="67">E121+E129+E138</f>
        <v>0</v>
      </c>
      <c r="F113" s="183">
        <f t="shared" si="67"/>
        <v>8127.4</v>
      </c>
      <c r="G113" s="183">
        <v>695.1</v>
      </c>
      <c r="H113" s="183">
        <f t="shared" si="67"/>
        <v>661.2</v>
      </c>
      <c r="I113" s="183">
        <f t="shared" si="67"/>
        <v>0</v>
      </c>
      <c r="J113" s="345"/>
      <c r="K113" s="345"/>
      <c r="L113" s="183">
        <v>25</v>
      </c>
    </row>
    <row r="114" spans="1:14" ht="45" x14ac:dyDescent="0.25">
      <c r="A114" s="341"/>
      <c r="B114" s="341"/>
      <c r="C114" s="183" t="s">
        <v>404</v>
      </c>
      <c r="D114" s="105">
        <f t="shared" si="63"/>
        <v>9483.7000000000007</v>
      </c>
      <c r="E114" s="183">
        <f t="shared" ref="E114:I114" si="68">E122+E130+E139</f>
        <v>0</v>
      </c>
      <c r="F114" s="183">
        <f t="shared" si="68"/>
        <v>8127.4</v>
      </c>
      <c r="G114" s="183">
        <f t="shared" si="68"/>
        <v>695.1</v>
      </c>
      <c r="H114" s="183">
        <f t="shared" si="68"/>
        <v>661.2</v>
      </c>
      <c r="I114" s="183">
        <f t="shared" si="68"/>
        <v>0</v>
      </c>
      <c r="J114" s="341"/>
      <c r="K114" s="341"/>
      <c r="L114" s="183">
        <v>25</v>
      </c>
    </row>
    <row r="115" spans="1:14" ht="28.5" customHeight="1" x14ac:dyDescent="0.25">
      <c r="A115" s="340" t="s">
        <v>958</v>
      </c>
      <c r="B115" s="340" t="s">
        <v>147</v>
      </c>
      <c r="C115" s="9" t="s">
        <v>318</v>
      </c>
      <c r="D115" s="108">
        <f>D120+D121+D122</f>
        <v>24878.799999999999</v>
      </c>
      <c r="E115" s="108">
        <f t="shared" ref="E115:I115" si="69">E120+E121+E122</f>
        <v>0</v>
      </c>
      <c r="F115" s="108">
        <f t="shared" si="69"/>
        <v>20782.199999999997</v>
      </c>
      <c r="G115" s="108">
        <f t="shared" si="69"/>
        <v>2457</v>
      </c>
      <c r="H115" s="108">
        <f t="shared" si="69"/>
        <v>1639.6000000000001</v>
      </c>
      <c r="I115" s="108">
        <f t="shared" si="69"/>
        <v>0</v>
      </c>
      <c r="J115" s="340" t="s">
        <v>962</v>
      </c>
      <c r="K115" s="340" t="s">
        <v>991</v>
      </c>
      <c r="L115" s="9" t="s">
        <v>16</v>
      </c>
      <c r="N115" s="129"/>
    </row>
    <row r="116" spans="1:14" x14ac:dyDescent="0.25">
      <c r="A116" s="345"/>
      <c r="B116" s="345"/>
      <c r="C116" s="183" t="s">
        <v>11</v>
      </c>
      <c r="D116" s="105">
        <v>0</v>
      </c>
      <c r="E116" s="105">
        <v>0</v>
      </c>
      <c r="F116" s="105">
        <v>0</v>
      </c>
      <c r="G116" s="105">
        <v>0</v>
      </c>
      <c r="H116" s="105">
        <v>0</v>
      </c>
      <c r="I116" s="105">
        <v>0</v>
      </c>
      <c r="J116" s="345"/>
      <c r="K116" s="345"/>
      <c r="L116" s="183" t="s">
        <v>16</v>
      </c>
    </row>
    <row r="117" spans="1:14" x14ac:dyDescent="0.25">
      <c r="A117" s="345"/>
      <c r="B117" s="345"/>
      <c r="C117" s="183" t="s">
        <v>12</v>
      </c>
      <c r="D117" s="105">
        <v>0</v>
      </c>
      <c r="E117" s="105">
        <v>0</v>
      </c>
      <c r="F117" s="105">
        <v>0</v>
      </c>
      <c r="G117" s="105">
        <v>0</v>
      </c>
      <c r="H117" s="105">
        <v>0</v>
      </c>
      <c r="I117" s="105">
        <v>0</v>
      </c>
      <c r="J117" s="345"/>
      <c r="K117" s="345"/>
      <c r="L117" s="183" t="s">
        <v>16</v>
      </c>
      <c r="N117" s="129"/>
    </row>
    <row r="118" spans="1:14" x14ac:dyDescent="0.25">
      <c r="A118" s="345"/>
      <c r="B118" s="345"/>
      <c r="C118" s="183" t="s">
        <v>13</v>
      </c>
      <c r="D118" s="105">
        <v>0</v>
      </c>
      <c r="E118" s="105">
        <v>0</v>
      </c>
      <c r="F118" s="105">
        <v>0</v>
      </c>
      <c r="G118" s="105">
        <v>0</v>
      </c>
      <c r="H118" s="105">
        <v>0</v>
      </c>
      <c r="I118" s="105">
        <v>0</v>
      </c>
      <c r="J118" s="345"/>
      <c r="K118" s="345"/>
      <c r="L118" s="183" t="s">
        <v>16</v>
      </c>
    </row>
    <row r="119" spans="1:14" x14ac:dyDescent="0.25">
      <c r="A119" s="345"/>
      <c r="B119" s="345"/>
      <c r="C119" s="183" t="s">
        <v>14</v>
      </c>
      <c r="D119" s="105">
        <f>SUM(E119:I119)</f>
        <v>0</v>
      </c>
      <c r="E119" s="105">
        <v>0</v>
      </c>
      <c r="F119" s="105">
        <v>0</v>
      </c>
      <c r="G119" s="105">
        <v>0</v>
      </c>
      <c r="H119" s="105">
        <v>0</v>
      </c>
      <c r="I119" s="109">
        <v>0</v>
      </c>
      <c r="J119" s="345"/>
      <c r="K119" s="345"/>
      <c r="L119" s="183" t="s">
        <v>16</v>
      </c>
    </row>
    <row r="120" spans="1:14" x14ac:dyDescent="0.25">
      <c r="A120" s="345"/>
      <c r="B120" s="345"/>
      <c r="C120" s="9" t="s">
        <v>15</v>
      </c>
      <c r="D120" s="108">
        <f>SUM(E120:I120)</f>
        <v>8551.4</v>
      </c>
      <c r="E120" s="108">
        <v>0</v>
      </c>
      <c r="F120" s="108">
        <v>6927.4</v>
      </c>
      <c r="G120" s="108">
        <v>1066.8</v>
      </c>
      <c r="H120" s="108">
        <v>557.20000000000005</v>
      </c>
      <c r="I120" s="107">
        <v>0</v>
      </c>
      <c r="J120" s="345"/>
      <c r="K120" s="345"/>
      <c r="L120" s="183" t="s">
        <v>946</v>
      </c>
    </row>
    <row r="121" spans="1:14" ht="63.75" customHeight="1" x14ac:dyDescent="0.25">
      <c r="A121" s="345"/>
      <c r="B121" s="345"/>
      <c r="C121" s="183" t="s">
        <v>403</v>
      </c>
      <c r="D121" s="108">
        <f>SUM(E121:I121)</f>
        <v>8163.7</v>
      </c>
      <c r="E121" s="108">
        <v>0</v>
      </c>
      <c r="F121" s="108">
        <v>6927.4</v>
      </c>
      <c r="G121" s="108">
        <v>695.1</v>
      </c>
      <c r="H121" s="108">
        <v>541.20000000000005</v>
      </c>
      <c r="I121" s="107">
        <v>0</v>
      </c>
      <c r="J121" s="345"/>
      <c r="K121" s="345"/>
      <c r="L121" s="183" t="s">
        <v>946</v>
      </c>
    </row>
    <row r="122" spans="1:14" ht="45" x14ac:dyDescent="0.25">
      <c r="A122" s="341"/>
      <c r="B122" s="341"/>
      <c r="C122" s="183" t="s">
        <v>404</v>
      </c>
      <c r="D122" s="9">
        <f t="shared" ref="D122" si="70">SUM(E122:I122)</f>
        <v>8163.7</v>
      </c>
      <c r="E122" s="9">
        <v>0</v>
      </c>
      <c r="F122" s="9">
        <v>6927.4</v>
      </c>
      <c r="G122" s="108">
        <v>695.1</v>
      </c>
      <c r="H122" s="9">
        <v>541.20000000000005</v>
      </c>
      <c r="I122" s="9">
        <v>0</v>
      </c>
      <c r="J122" s="345"/>
      <c r="K122" s="341"/>
      <c r="L122" s="183" t="s">
        <v>946</v>
      </c>
    </row>
    <row r="123" spans="1:14" ht="28.5" customHeight="1" x14ac:dyDescent="0.25">
      <c r="A123" s="340" t="s">
        <v>959</v>
      </c>
      <c r="B123" s="438" t="s">
        <v>943</v>
      </c>
      <c r="C123" s="9" t="s">
        <v>318</v>
      </c>
      <c r="D123" s="108">
        <v>0</v>
      </c>
      <c r="E123" s="108">
        <v>0</v>
      </c>
      <c r="F123" s="9">
        <v>0</v>
      </c>
      <c r="G123" s="108">
        <v>0</v>
      </c>
      <c r="H123" s="108">
        <v>0</v>
      </c>
      <c r="I123" s="108">
        <f>SUM(I124:I270)</f>
        <v>0</v>
      </c>
      <c r="J123" s="345"/>
      <c r="K123" s="340" t="s">
        <v>992</v>
      </c>
      <c r="L123" s="9">
        <v>0</v>
      </c>
      <c r="N123" s="129"/>
    </row>
    <row r="124" spans="1:14" x14ac:dyDescent="0.25">
      <c r="A124" s="345"/>
      <c r="B124" s="439"/>
      <c r="C124" s="183" t="s">
        <v>11</v>
      </c>
      <c r="D124" s="105">
        <v>0</v>
      </c>
      <c r="E124" s="105">
        <v>0</v>
      </c>
      <c r="F124" s="105">
        <v>0</v>
      </c>
      <c r="G124" s="105">
        <v>0</v>
      </c>
      <c r="H124" s="105">
        <v>0</v>
      </c>
      <c r="I124" s="105">
        <v>0</v>
      </c>
      <c r="J124" s="345"/>
      <c r="K124" s="345"/>
      <c r="L124" s="183">
        <v>0</v>
      </c>
    </row>
    <row r="125" spans="1:14" x14ac:dyDescent="0.25">
      <c r="A125" s="345"/>
      <c r="B125" s="439"/>
      <c r="C125" s="183" t="s">
        <v>12</v>
      </c>
      <c r="D125" s="105">
        <v>0</v>
      </c>
      <c r="E125" s="105">
        <v>0</v>
      </c>
      <c r="F125" s="105">
        <v>0</v>
      </c>
      <c r="G125" s="105">
        <v>0</v>
      </c>
      <c r="H125" s="105">
        <v>0</v>
      </c>
      <c r="I125" s="105">
        <v>0</v>
      </c>
      <c r="J125" s="345"/>
      <c r="K125" s="345"/>
      <c r="L125" s="183">
        <v>0</v>
      </c>
    </row>
    <row r="126" spans="1:14" x14ac:dyDescent="0.25">
      <c r="A126" s="345"/>
      <c r="B126" s="439"/>
      <c r="C126" s="183" t="s">
        <v>13</v>
      </c>
      <c r="D126" s="105">
        <v>0</v>
      </c>
      <c r="E126" s="105">
        <v>0</v>
      </c>
      <c r="F126" s="105">
        <v>0</v>
      </c>
      <c r="G126" s="105">
        <v>0</v>
      </c>
      <c r="H126" s="105">
        <v>0</v>
      </c>
      <c r="I126" s="105">
        <v>0</v>
      </c>
      <c r="J126" s="345"/>
      <c r="K126" s="345"/>
      <c r="L126" s="183">
        <v>0</v>
      </c>
    </row>
    <row r="127" spans="1:14" x14ac:dyDescent="0.25">
      <c r="A127" s="345"/>
      <c r="B127" s="439"/>
      <c r="C127" s="183" t="s">
        <v>14</v>
      </c>
      <c r="D127" s="105">
        <f>SUM(E127:I127)</f>
        <v>0</v>
      </c>
      <c r="E127" s="105">
        <v>0</v>
      </c>
      <c r="F127" s="105">
        <v>0</v>
      </c>
      <c r="G127" s="105">
        <v>0</v>
      </c>
      <c r="H127" s="105">
        <v>0</v>
      </c>
      <c r="I127" s="109">
        <v>0</v>
      </c>
      <c r="J127" s="345"/>
      <c r="K127" s="345"/>
      <c r="L127" s="183">
        <v>0</v>
      </c>
    </row>
    <row r="128" spans="1:14" x14ac:dyDescent="0.25">
      <c r="A128" s="345"/>
      <c r="B128" s="439"/>
      <c r="C128" s="9" t="s">
        <v>15</v>
      </c>
      <c r="D128" s="108">
        <f t="shared" ref="D128:D130" si="71">SUM(E128:I128)</f>
        <v>0</v>
      </c>
      <c r="E128" s="108">
        <v>0</v>
      </c>
      <c r="F128" s="108">
        <v>0</v>
      </c>
      <c r="G128" s="108">
        <v>0</v>
      </c>
      <c r="H128" s="108">
        <v>0</v>
      </c>
      <c r="I128" s="107">
        <v>0</v>
      </c>
      <c r="J128" s="345"/>
      <c r="K128" s="345"/>
      <c r="L128" s="183">
        <v>0</v>
      </c>
    </row>
    <row r="129" spans="1:14" ht="63.75" customHeight="1" x14ac:dyDescent="0.25">
      <c r="A129" s="345"/>
      <c r="B129" s="439"/>
      <c r="C129" s="183" t="s">
        <v>403</v>
      </c>
      <c r="D129" s="105">
        <f t="shared" si="71"/>
        <v>0</v>
      </c>
      <c r="E129" s="105">
        <v>0</v>
      </c>
      <c r="F129" s="105">
        <v>0</v>
      </c>
      <c r="G129" s="105">
        <v>0</v>
      </c>
      <c r="H129" s="105">
        <v>0</v>
      </c>
      <c r="I129" s="109">
        <v>0</v>
      </c>
      <c r="J129" s="345"/>
      <c r="K129" s="345"/>
      <c r="L129" s="183">
        <v>0</v>
      </c>
    </row>
    <row r="130" spans="1:14" ht="45" x14ac:dyDescent="0.25">
      <c r="A130" s="345"/>
      <c r="B130" s="439"/>
      <c r="C130" s="183" t="s">
        <v>404</v>
      </c>
      <c r="D130" s="183">
        <f t="shared" si="71"/>
        <v>0</v>
      </c>
      <c r="E130" s="183">
        <v>0</v>
      </c>
      <c r="F130" s="183">
        <v>0</v>
      </c>
      <c r="G130" s="183">
        <v>0</v>
      </c>
      <c r="H130" s="183">
        <v>0</v>
      </c>
      <c r="I130" s="183">
        <v>0</v>
      </c>
      <c r="J130" s="345"/>
      <c r="K130" s="345"/>
      <c r="L130" s="183">
        <v>0</v>
      </c>
    </row>
    <row r="131" spans="1:14" ht="45" x14ac:dyDescent="0.25">
      <c r="A131" s="341"/>
      <c r="B131" s="440"/>
      <c r="C131" s="183" t="s">
        <v>404</v>
      </c>
      <c r="D131" s="183">
        <f t="shared" ref="D131" si="72">SUM(E131:I131)</f>
        <v>0</v>
      </c>
      <c r="E131" s="183">
        <v>0</v>
      </c>
      <c r="F131" s="183">
        <v>0</v>
      </c>
      <c r="G131" s="183">
        <v>0</v>
      </c>
      <c r="H131" s="183">
        <v>0</v>
      </c>
      <c r="I131" s="183">
        <v>0</v>
      </c>
      <c r="J131" s="341"/>
      <c r="K131" s="341"/>
      <c r="L131" s="183">
        <v>0</v>
      </c>
    </row>
    <row r="132" spans="1:14" ht="37.5" customHeight="1" x14ac:dyDescent="0.25">
      <c r="A132" s="340" t="s">
        <v>960</v>
      </c>
      <c r="B132" s="340" t="s">
        <v>937</v>
      </c>
      <c r="C132" s="9" t="s">
        <v>318</v>
      </c>
      <c r="D132" s="9">
        <f>SUM(D133:D139)</f>
        <v>3960</v>
      </c>
      <c r="E132" s="9">
        <f t="shared" ref="E132" si="73">SUM(E133:E139)</f>
        <v>0</v>
      </c>
      <c r="F132" s="9">
        <f>SUM(F133:F139)</f>
        <v>3600</v>
      </c>
      <c r="G132" s="9">
        <f t="shared" ref="G132:I132" si="74">SUM(G133:G139)</f>
        <v>0</v>
      </c>
      <c r="H132" s="9">
        <f>SUM(H133:H139)</f>
        <v>360</v>
      </c>
      <c r="I132" s="9">
        <f t="shared" si="74"/>
        <v>0</v>
      </c>
      <c r="J132" s="340" t="s">
        <v>614</v>
      </c>
      <c r="K132" s="340" t="s">
        <v>988</v>
      </c>
      <c r="L132" s="9" t="s">
        <v>989</v>
      </c>
      <c r="N132" s="129"/>
    </row>
    <row r="133" spans="1:14" ht="15" customHeight="1" x14ac:dyDescent="0.25">
      <c r="A133" s="345"/>
      <c r="B133" s="345"/>
      <c r="C133" s="183" t="s">
        <v>11</v>
      </c>
      <c r="D133" s="105">
        <v>0</v>
      </c>
      <c r="E133" s="105">
        <v>0</v>
      </c>
      <c r="F133" s="105">
        <v>0</v>
      </c>
      <c r="G133" s="105">
        <v>0</v>
      </c>
      <c r="H133" s="105">
        <v>0</v>
      </c>
      <c r="I133" s="105">
        <v>0</v>
      </c>
      <c r="J133" s="345"/>
      <c r="K133" s="345"/>
      <c r="L133" s="183" t="s">
        <v>16</v>
      </c>
    </row>
    <row r="134" spans="1:14" x14ac:dyDescent="0.25">
      <c r="A134" s="345"/>
      <c r="B134" s="345"/>
      <c r="C134" s="183" t="s">
        <v>12</v>
      </c>
      <c r="D134" s="105">
        <v>0</v>
      </c>
      <c r="E134" s="105">
        <v>0</v>
      </c>
      <c r="F134" s="105">
        <v>0</v>
      </c>
      <c r="G134" s="105">
        <v>0</v>
      </c>
      <c r="H134" s="105">
        <v>0</v>
      </c>
      <c r="I134" s="105">
        <v>0</v>
      </c>
      <c r="J134" s="345"/>
      <c r="K134" s="345"/>
      <c r="L134" s="183" t="s">
        <v>16</v>
      </c>
    </row>
    <row r="135" spans="1:14" ht="31.5" customHeight="1" x14ac:dyDescent="0.25">
      <c r="A135" s="345"/>
      <c r="B135" s="345"/>
      <c r="C135" s="183" t="s">
        <v>13</v>
      </c>
      <c r="D135" s="105">
        <v>0</v>
      </c>
      <c r="E135" s="105">
        <v>0</v>
      </c>
      <c r="F135" s="105">
        <v>0</v>
      </c>
      <c r="G135" s="105">
        <v>0</v>
      </c>
      <c r="H135" s="105">
        <v>0</v>
      </c>
      <c r="I135" s="105">
        <v>0</v>
      </c>
      <c r="J135" s="345"/>
      <c r="K135" s="345"/>
      <c r="L135" s="183" t="s">
        <v>16</v>
      </c>
    </row>
    <row r="136" spans="1:14" ht="32.25" customHeight="1" x14ac:dyDescent="0.25">
      <c r="A136" s="345"/>
      <c r="B136" s="345"/>
      <c r="C136" s="183" t="s">
        <v>14</v>
      </c>
      <c r="D136" s="105">
        <f>SUM(E136:I136)</f>
        <v>0</v>
      </c>
      <c r="E136" s="105">
        <v>0</v>
      </c>
      <c r="F136" s="105">
        <v>0</v>
      </c>
      <c r="G136" s="105">
        <v>0</v>
      </c>
      <c r="H136" s="105">
        <v>0</v>
      </c>
      <c r="I136" s="109">
        <v>0</v>
      </c>
      <c r="J136" s="345"/>
      <c r="K136" s="345"/>
      <c r="L136" s="183" t="s">
        <v>16</v>
      </c>
    </row>
    <row r="137" spans="1:14" ht="23.25" customHeight="1" x14ac:dyDescent="0.25">
      <c r="A137" s="345"/>
      <c r="B137" s="345"/>
      <c r="C137" s="9" t="s">
        <v>15</v>
      </c>
      <c r="D137" s="108">
        <f t="shared" ref="D137:D139" si="75">SUM(E137:I137)</f>
        <v>1320</v>
      </c>
      <c r="E137" s="108">
        <v>0</v>
      </c>
      <c r="F137" s="108">
        <v>1200</v>
      </c>
      <c r="G137" s="108">
        <v>0</v>
      </c>
      <c r="H137" s="108">
        <v>120</v>
      </c>
      <c r="I137" s="107">
        <v>0</v>
      </c>
      <c r="J137" s="345"/>
      <c r="K137" s="345"/>
      <c r="L137" s="183" t="s">
        <v>990</v>
      </c>
    </row>
    <row r="138" spans="1:14" ht="75" customHeight="1" x14ac:dyDescent="0.25">
      <c r="A138" s="345"/>
      <c r="B138" s="345"/>
      <c r="C138" s="183" t="s">
        <v>403</v>
      </c>
      <c r="D138" s="105">
        <f t="shared" si="75"/>
        <v>1320</v>
      </c>
      <c r="E138" s="105">
        <v>0</v>
      </c>
      <c r="F138" s="105">
        <v>1200</v>
      </c>
      <c r="G138" s="105">
        <v>0</v>
      </c>
      <c r="H138" s="105">
        <v>120</v>
      </c>
      <c r="I138" s="109">
        <v>0</v>
      </c>
      <c r="J138" s="345"/>
      <c r="K138" s="345"/>
      <c r="L138" s="183" t="s">
        <v>990</v>
      </c>
    </row>
    <row r="139" spans="1:14" ht="88.5" customHeight="1" x14ac:dyDescent="0.25">
      <c r="A139" s="345"/>
      <c r="B139" s="345"/>
      <c r="C139" s="183" t="s">
        <v>404</v>
      </c>
      <c r="D139" s="183">
        <f t="shared" si="75"/>
        <v>1320</v>
      </c>
      <c r="E139" s="183">
        <v>0</v>
      </c>
      <c r="F139" s="183">
        <v>1200</v>
      </c>
      <c r="G139" s="183">
        <v>0</v>
      </c>
      <c r="H139" s="183">
        <v>120</v>
      </c>
      <c r="I139" s="183">
        <v>0</v>
      </c>
      <c r="J139" s="345"/>
      <c r="K139" s="341"/>
      <c r="L139" s="183" t="s">
        <v>990</v>
      </c>
    </row>
    <row r="140" spans="1:14" ht="28.5" customHeight="1" x14ac:dyDescent="0.25">
      <c r="A140" s="340" t="s">
        <v>961</v>
      </c>
      <c r="B140" s="340" t="s">
        <v>944</v>
      </c>
      <c r="C140" s="9" t="s">
        <v>318</v>
      </c>
      <c r="D140" s="108">
        <f>D145</f>
        <v>486.8</v>
      </c>
      <c r="E140" s="9">
        <f>SUM(E141:E147)</f>
        <v>0</v>
      </c>
      <c r="F140" s="9">
        <v>0</v>
      </c>
      <c r="G140" s="9">
        <f>SUM(G141:G147)</f>
        <v>486.8</v>
      </c>
      <c r="H140" s="9">
        <f>SUM(H141:H147)</f>
        <v>0</v>
      </c>
      <c r="I140" s="9">
        <f>SUM(I141:I147)</f>
        <v>0</v>
      </c>
      <c r="J140" s="340" t="s">
        <v>614</v>
      </c>
      <c r="K140" s="340" t="s">
        <v>982</v>
      </c>
      <c r="L140" s="9">
        <v>1</v>
      </c>
      <c r="N140" s="129"/>
    </row>
    <row r="141" spans="1:14" x14ac:dyDescent="0.25">
      <c r="A141" s="345"/>
      <c r="B141" s="345"/>
      <c r="C141" s="183" t="s">
        <v>11</v>
      </c>
      <c r="D141" s="105">
        <v>0</v>
      </c>
      <c r="E141" s="105">
        <v>0</v>
      </c>
      <c r="F141" s="105">
        <v>0</v>
      </c>
      <c r="G141" s="105">
        <v>0</v>
      </c>
      <c r="H141" s="105">
        <v>0</v>
      </c>
      <c r="I141" s="105">
        <v>0</v>
      </c>
      <c r="J141" s="345"/>
      <c r="K141" s="345"/>
      <c r="L141" s="183">
        <v>0</v>
      </c>
    </row>
    <row r="142" spans="1:14" x14ac:dyDescent="0.25">
      <c r="A142" s="345"/>
      <c r="B142" s="345"/>
      <c r="C142" s="183" t="s">
        <v>12</v>
      </c>
      <c r="D142" s="105">
        <v>0</v>
      </c>
      <c r="E142" s="105">
        <v>0</v>
      </c>
      <c r="F142" s="105">
        <v>0</v>
      </c>
      <c r="G142" s="105">
        <v>0</v>
      </c>
      <c r="H142" s="105">
        <v>0</v>
      </c>
      <c r="I142" s="105">
        <v>0</v>
      </c>
      <c r="J142" s="345"/>
      <c r="K142" s="345"/>
      <c r="L142" s="183">
        <v>0</v>
      </c>
    </row>
    <row r="143" spans="1:14" x14ac:dyDescent="0.25">
      <c r="A143" s="345"/>
      <c r="B143" s="345"/>
      <c r="C143" s="183" t="s">
        <v>13</v>
      </c>
      <c r="D143" s="105">
        <v>0</v>
      </c>
      <c r="E143" s="105">
        <v>0</v>
      </c>
      <c r="F143" s="105">
        <v>0</v>
      </c>
      <c r="G143" s="105">
        <v>0</v>
      </c>
      <c r="H143" s="105">
        <v>0</v>
      </c>
      <c r="I143" s="105">
        <v>0</v>
      </c>
      <c r="J143" s="345"/>
      <c r="K143" s="345"/>
      <c r="L143" s="183">
        <v>0</v>
      </c>
    </row>
    <row r="144" spans="1:14" x14ac:dyDescent="0.25">
      <c r="A144" s="345"/>
      <c r="B144" s="345"/>
      <c r="C144" s="183" t="s">
        <v>14</v>
      </c>
      <c r="D144" s="105">
        <f>SUM(E144:I144)</f>
        <v>0</v>
      </c>
      <c r="E144" s="105">
        <v>0</v>
      </c>
      <c r="F144" s="105">
        <v>0</v>
      </c>
      <c r="G144" s="105">
        <v>0</v>
      </c>
      <c r="H144" s="105">
        <v>0</v>
      </c>
      <c r="I144" s="109">
        <v>0</v>
      </c>
      <c r="J144" s="345"/>
      <c r="K144" s="345"/>
      <c r="L144" s="183">
        <v>0</v>
      </c>
    </row>
    <row r="145" spans="1:14" x14ac:dyDescent="0.25">
      <c r="A145" s="345"/>
      <c r="B145" s="345"/>
      <c r="C145" s="9" t="s">
        <v>15</v>
      </c>
      <c r="D145" s="108">
        <f t="shared" ref="D145:D147" si="76">SUM(E145:I145)</f>
        <v>486.8</v>
      </c>
      <c r="E145" s="108">
        <v>0</v>
      </c>
      <c r="F145" s="108">
        <v>0</v>
      </c>
      <c r="G145" s="108">
        <v>486.8</v>
      </c>
      <c r="H145" s="108">
        <v>0</v>
      </c>
      <c r="I145" s="107">
        <v>0</v>
      </c>
      <c r="J145" s="345"/>
      <c r="K145" s="345"/>
      <c r="L145" s="183">
        <v>1</v>
      </c>
    </row>
    <row r="146" spans="1:14" ht="70.5" customHeight="1" x14ac:dyDescent="0.25">
      <c r="A146" s="345"/>
      <c r="B146" s="345"/>
      <c r="C146" s="183" t="s">
        <v>403</v>
      </c>
      <c r="D146" s="105">
        <f t="shared" si="76"/>
        <v>0</v>
      </c>
      <c r="E146" s="105">
        <v>0</v>
      </c>
      <c r="F146" s="105">
        <v>0</v>
      </c>
      <c r="G146" s="105">
        <v>0</v>
      </c>
      <c r="H146" s="105">
        <v>0</v>
      </c>
      <c r="I146" s="109">
        <v>0</v>
      </c>
      <c r="J146" s="345"/>
      <c r="K146" s="345"/>
      <c r="L146" s="183">
        <v>0</v>
      </c>
    </row>
    <row r="147" spans="1:14" ht="45" x14ac:dyDescent="0.25">
      <c r="A147" s="345"/>
      <c r="B147" s="147"/>
      <c r="C147" s="183" t="s">
        <v>404</v>
      </c>
      <c r="D147" s="183">
        <f t="shared" si="76"/>
        <v>0</v>
      </c>
      <c r="E147" s="183">
        <v>0</v>
      </c>
      <c r="F147" s="183">
        <v>0</v>
      </c>
      <c r="G147" s="183">
        <v>0</v>
      </c>
      <c r="H147" s="183">
        <v>0</v>
      </c>
      <c r="I147" s="183">
        <v>0</v>
      </c>
      <c r="J147" s="345"/>
      <c r="K147" s="341"/>
      <c r="L147" s="183">
        <v>0</v>
      </c>
    </row>
    <row r="148" spans="1:14" x14ac:dyDescent="0.25">
      <c r="A148" s="342" t="s">
        <v>330</v>
      </c>
      <c r="B148" s="343"/>
      <c r="C148" s="343"/>
      <c r="D148" s="343"/>
      <c r="E148" s="343"/>
      <c r="F148" s="343"/>
      <c r="G148" s="343"/>
      <c r="H148" s="343"/>
      <c r="I148" s="343"/>
      <c r="J148" s="343"/>
      <c r="K148" s="343"/>
      <c r="L148" s="434"/>
    </row>
    <row r="149" spans="1:14" ht="43.5" customHeight="1" x14ac:dyDescent="0.25">
      <c r="A149" s="342" t="s">
        <v>132</v>
      </c>
      <c r="B149" s="434"/>
      <c r="C149" s="183" t="s">
        <v>11</v>
      </c>
      <c r="D149" s="183">
        <v>3078</v>
      </c>
      <c r="E149" s="183"/>
      <c r="G149" s="183">
        <v>3078</v>
      </c>
      <c r="H149" s="183"/>
      <c r="I149" s="183" t="s">
        <v>16</v>
      </c>
      <c r="J149" s="340" t="s">
        <v>963</v>
      </c>
      <c r="K149" s="340" t="s">
        <v>471</v>
      </c>
      <c r="L149" s="183">
        <v>2550</v>
      </c>
    </row>
    <row r="150" spans="1:14" ht="28.5" x14ac:dyDescent="0.25">
      <c r="A150" s="340" t="s">
        <v>248</v>
      </c>
      <c r="B150" s="340" t="s">
        <v>332</v>
      </c>
      <c r="C150" s="9" t="s">
        <v>318</v>
      </c>
      <c r="D150" s="9">
        <f>SUM(D151:D157)</f>
        <v>24474.5</v>
      </c>
      <c r="E150" s="9">
        <f>SUM(E151:E157)</f>
        <v>2822.6</v>
      </c>
      <c r="F150" s="9">
        <f t="shared" ref="F150" si="77">SUM(F151:F157)</f>
        <v>3532.4</v>
      </c>
      <c r="G150" s="9">
        <f t="shared" ref="G150" si="78">SUM(G151:G157)</f>
        <v>18119.5</v>
      </c>
      <c r="H150" s="9">
        <f t="shared" ref="H150" si="79">SUM(H151:H157)</f>
        <v>0</v>
      </c>
      <c r="I150" s="9">
        <f t="shared" ref="I150" si="80">SUM(I151:I157)</f>
        <v>0</v>
      </c>
      <c r="J150" s="345"/>
      <c r="K150" s="345"/>
      <c r="L150" s="9">
        <v>16350</v>
      </c>
    </row>
    <row r="151" spans="1:14" x14ac:dyDescent="0.25">
      <c r="A151" s="345"/>
      <c r="B151" s="345"/>
      <c r="C151" s="183" t="s">
        <v>11</v>
      </c>
      <c r="D151" s="183">
        <f>SUM(E151:I151)</f>
        <v>0</v>
      </c>
      <c r="E151" s="183">
        <f>E159+E167+E175+E183+E191+E199+E207+E215+E223</f>
        <v>0</v>
      </c>
      <c r="F151" s="183">
        <f t="shared" ref="F151:I151" si="81">F159+F167+F175+F183+F191+F199+F207+F215+F223</f>
        <v>0</v>
      </c>
      <c r="G151" s="183">
        <f t="shared" si="81"/>
        <v>0</v>
      </c>
      <c r="H151" s="183">
        <f t="shared" si="81"/>
        <v>0</v>
      </c>
      <c r="I151" s="183">
        <f t="shared" si="81"/>
        <v>0</v>
      </c>
      <c r="J151" s="345"/>
      <c r="K151" s="345"/>
      <c r="L151" s="183" t="s">
        <v>16</v>
      </c>
    </row>
    <row r="152" spans="1:14" x14ac:dyDescent="0.25">
      <c r="A152" s="345"/>
      <c r="B152" s="345"/>
      <c r="C152" s="183" t="s">
        <v>12</v>
      </c>
      <c r="D152" s="183">
        <f t="shared" ref="D152:D157" si="82">SUM(E152:I152)</f>
        <v>3546.8</v>
      </c>
      <c r="E152" s="183">
        <f t="shared" ref="E152:I152" si="83">E160+E168+E176+E184+E192+E200+E208+E216+E224</f>
        <v>0</v>
      </c>
      <c r="F152" s="183">
        <f t="shared" si="83"/>
        <v>0</v>
      </c>
      <c r="G152" s="183">
        <f t="shared" si="83"/>
        <v>3546.8</v>
      </c>
      <c r="H152" s="183">
        <f t="shared" si="83"/>
        <v>0</v>
      </c>
      <c r="I152" s="183">
        <f t="shared" si="83"/>
        <v>0</v>
      </c>
      <c r="J152" s="345"/>
      <c r="K152" s="345"/>
      <c r="L152" s="183">
        <v>2600</v>
      </c>
    </row>
    <row r="153" spans="1:14" x14ac:dyDescent="0.25">
      <c r="A153" s="345"/>
      <c r="B153" s="345"/>
      <c r="C153" s="183" t="s">
        <v>13</v>
      </c>
      <c r="D153" s="183">
        <f>SUM(E153:I153)</f>
        <v>4319.8999999999996</v>
      </c>
      <c r="E153" s="183">
        <f t="shared" ref="E153:I153" si="84">E161+E169+E177+E185+E193+E201+E209+E217+E225</f>
        <v>0</v>
      </c>
      <c r="F153" s="183">
        <f t="shared" si="84"/>
        <v>1325.9</v>
      </c>
      <c r="G153" s="183">
        <f t="shared" si="84"/>
        <v>2994</v>
      </c>
      <c r="H153" s="183">
        <f t="shared" si="84"/>
        <v>0</v>
      </c>
      <c r="I153" s="183">
        <f t="shared" si="84"/>
        <v>0</v>
      </c>
      <c r="J153" s="345"/>
      <c r="K153" s="345"/>
      <c r="L153" s="183">
        <v>2650</v>
      </c>
    </row>
    <row r="154" spans="1:14" x14ac:dyDescent="0.25">
      <c r="A154" s="345"/>
      <c r="B154" s="345"/>
      <c r="C154" s="183" t="s">
        <v>14</v>
      </c>
      <c r="D154" s="183">
        <f>SUM(E154:I154)</f>
        <v>7168</v>
      </c>
      <c r="E154" s="183">
        <f>E162+E170+E178+E186+E194+E202+E210+E218+E226+E234+E242</f>
        <v>2822.6</v>
      </c>
      <c r="F154" s="183">
        <f t="shared" ref="F154:I154" si="85">F162+F170+F178+F186+F194+F202+F210+F218+F226+F234+F242</f>
        <v>2206.5</v>
      </c>
      <c r="G154" s="183">
        <f>G162+G170+G178+G186+G194+G202+G210+G218+G226+G234+G242</f>
        <v>2138.9</v>
      </c>
      <c r="H154" s="183">
        <f t="shared" si="85"/>
        <v>0</v>
      </c>
      <c r="I154" s="183">
        <f t="shared" si="85"/>
        <v>0</v>
      </c>
      <c r="J154" s="345"/>
      <c r="K154" s="345"/>
      <c r="L154" s="183">
        <v>2700</v>
      </c>
    </row>
    <row r="155" spans="1:14" x14ac:dyDescent="0.25">
      <c r="A155" s="345"/>
      <c r="B155" s="345"/>
      <c r="C155" s="9" t="s">
        <v>15</v>
      </c>
      <c r="D155" s="9">
        <f t="shared" si="82"/>
        <v>3650.5</v>
      </c>
      <c r="E155" s="9">
        <f t="shared" ref="E155:I155" si="86">E163+E171+E179+E187+E195+E203+E211+E219+E227+E235+E243</f>
        <v>0</v>
      </c>
      <c r="F155" s="9">
        <f t="shared" si="86"/>
        <v>0</v>
      </c>
      <c r="G155" s="9">
        <f t="shared" si="86"/>
        <v>3650.5</v>
      </c>
      <c r="H155" s="9">
        <f t="shared" si="86"/>
        <v>0</v>
      </c>
      <c r="I155" s="9">
        <f t="shared" si="86"/>
        <v>0</v>
      </c>
      <c r="J155" s="345"/>
      <c r="K155" s="345"/>
      <c r="L155" s="183">
        <v>2800</v>
      </c>
    </row>
    <row r="156" spans="1:14" ht="45" x14ac:dyDescent="0.25">
      <c r="A156" s="345"/>
      <c r="B156" s="345"/>
      <c r="C156" s="183" t="s">
        <v>403</v>
      </c>
      <c r="D156" s="183">
        <f t="shared" si="82"/>
        <v>2871.8999999999996</v>
      </c>
      <c r="E156" s="183">
        <f t="shared" ref="E156" si="87">E164+E172+E180+E188+E196+E204+E212+E220+E228+E236+E244</f>
        <v>0</v>
      </c>
      <c r="F156" s="183">
        <f t="shared" ref="F156:I156" si="88">F164+F172+F180+F188+F196+F204+F212+F220+F228+F236</f>
        <v>0</v>
      </c>
      <c r="G156" s="183">
        <f t="shared" si="88"/>
        <v>2871.8999999999996</v>
      </c>
      <c r="H156" s="183">
        <f t="shared" si="88"/>
        <v>0</v>
      </c>
      <c r="I156" s="183">
        <f t="shared" si="88"/>
        <v>0</v>
      </c>
      <c r="J156" s="345"/>
      <c r="K156" s="345"/>
      <c r="L156" s="183">
        <v>2800</v>
      </c>
    </row>
    <row r="157" spans="1:14" ht="45" x14ac:dyDescent="0.25">
      <c r="A157" s="341"/>
      <c r="B157" s="341"/>
      <c r="C157" s="183" t="s">
        <v>404</v>
      </c>
      <c r="D157" s="183">
        <f t="shared" si="82"/>
        <v>2917.3999999999996</v>
      </c>
      <c r="E157" s="183">
        <f>E165+E173+E181+E189+E197+E205+E213+E221+E229+E237+E245</f>
        <v>0</v>
      </c>
      <c r="F157" s="183">
        <f>F165+F173+F181+F189+F197+F205+F213+F221+F229+F237</f>
        <v>0</v>
      </c>
      <c r="G157" s="183">
        <f>G165+G173+G181+G189+G197+G205+G213+G221+G229+G237</f>
        <v>2917.3999999999996</v>
      </c>
      <c r="H157" s="183">
        <f>H165+H173+H181+H189+H197+H205+H213+H221+H229+H237</f>
        <v>0</v>
      </c>
      <c r="I157" s="183">
        <f>I165+I173+I181+I189+I197+I205+I213+I221+I229+I237</f>
        <v>0</v>
      </c>
      <c r="J157" s="341"/>
      <c r="K157" s="341"/>
      <c r="L157" s="183">
        <v>2800</v>
      </c>
    </row>
    <row r="158" spans="1:14" ht="28.5" x14ac:dyDescent="0.25">
      <c r="A158" s="340" t="s">
        <v>202</v>
      </c>
      <c r="B158" s="340" t="s">
        <v>135</v>
      </c>
      <c r="C158" s="9" t="s">
        <v>318</v>
      </c>
      <c r="D158" s="9">
        <f>SUM(D159:D165)</f>
        <v>960</v>
      </c>
      <c r="E158" s="9">
        <f t="shared" ref="E158" si="89">SUM(E159:E165)</f>
        <v>0</v>
      </c>
      <c r="F158" s="9">
        <f t="shared" ref="F158" si="90">SUM(F159:F165)</f>
        <v>0</v>
      </c>
      <c r="G158" s="9">
        <f t="shared" ref="G158" si="91">SUM(G159:G165)</f>
        <v>960</v>
      </c>
      <c r="H158" s="9">
        <f t="shared" ref="H158" si="92">SUM(H159:H165)</f>
        <v>0</v>
      </c>
      <c r="I158" s="9">
        <f t="shared" ref="I158" si="93">SUM(I159:I165)</f>
        <v>0</v>
      </c>
      <c r="J158" s="340" t="s">
        <v>964</v>
      </c>
      <c r="K158" s="340" t="s">
        <v>333</v>
      </c>
      <c r="L158" s="9">
        <v>13200</v>
      </c>
      <c r="N158" s="129"/>
    </row>
    <row r="159" spans="1:14" x14ac:dyDescent="0.25">
      <c r="A159" s="345"/>
      <c r="B159" s="345"/>
      <c r="C159" s="183" t="s">
        <v>11</v>
      </c>
      <c r="D159" s="183">
        <f>SUM(E159:I159)</f>
        <v>0</v>
      </c>
      <c r="E159" s="183">
        <v>0</v>
      </c>
      <c r="F159" s="183">
        <v>0</v>
      </c>
      <c r="G159" s="183">
        <v>0</v>
      </c>
      <c r="H159" s="183">
        <v>0</v>
      </c>
      <c r="I159" s="183">
        <v>0</v>
      </c>
      <c r="J159" s="345"/>
      <c r="K159" s="345"/>
      <c r="L159" s="183" t="s">
        <v>16</v>
      </c>
    </row>
    <row r="160" spans="1:14" x14ac:dyDescent="0.25">
      <c r="A160" s="345"/>
      <c r="B160" s="345"/>
      <c r="C160" s="183" t="s">
        <v>12</v>
      </c>
      <c r="D160" s="183">
        <f t="shared" ref="D160:D165" si="94">SUM(E160:I160)</f>
        <v>160</v>
      </c>
      <c r="E160" s="183">
        <v>0</v>
      </c>
      <c r="F160" s="183">
        <v>0</v>
      </c>
      <c r="G160" s="183">
        <v>160</v>
      </c>
      <c r="H160" s="183">
        <v>0</v>
      </c>
      <c r="I160" s="183">
        <v>0</v>
      </c>
      <c r="J160" s="345"/>
      <c r="K160" s="345"/>
      <c r="L160" s="183">
        <v>2200</v>
      </c>
    </row>
    <row r="161" spans="1:12" x14ac:dyDescent="0.25">
      <c r="A161" s="345"/>
      <c r="B161" s="345"/>
      <c r="C161" s="183" t="s">
        <v>13</v>
      </c>
      <c r="D161" s="183">
        <f>SUM(E161:I161)</f>
        <v>160</v>
      </c>
      <c r="E161" s="183">
        <v>0</v>
      </c>
      <c r="F161" s="183">
        <v>0</v>
      </c>
      <c r="G161" s="183">
        <v>160</v>
      </c>
      <c r="H161" s="183">
        <v>0</v>
      </c>
      <c r="I161" s="183">
        <v>0</v>
      </c>
      <c r="J161" s="345"/>
      <c r="K161" s="345"/>
      <c r="L161" s="183">
        <v>2200</v>
      </c>
    </row>
    <row r="162" spans="1:12" x14ac:dyDescent="0.25">
      <c r="A162" s="345"/>
      <c r="B162" s="345"/>
      <c r="C162" s="183" t="s">
        <v>14</v>
      </c>
      <c r="D162" s="183">
        <f t="shared" si="94"/>
        <v>160</v>
      </c>
      <c r="E162" s="183">
        <v>0</v>
      </c>
      <c r="F162" s="183">
        <v>0</v>
      </c>
      <c r="G162" s="183">
        <v>160</v>
      </c>
      <c r="H162" s="183">
        <v>0</v>
      </c>
      <c r="I162" s="183">
        <v>0</v>
      </c>
      <c r="J162" s="345"/>
      <c r="K162" s="345"/>
      <c r="L162" s="183">
        <v>2200</v>
      </c>
    </row>
    <row r="163" spans="1:12" s="130" customFormat="1" x14ac:dyDescent="0.25">
      <c r="A163" s="345"/>
      <c r="B163" s="345"/>
      <c r="C163" s="9" t="s">
        <v>15</v>
      </c>
      <c r="D163" s="9">
        <f t="shared" si="94"/>
        <v>160</v>
      </c>
      <c r="E163" s="9">
        <v>0</v>
      </c>
      <c r="F163" s="9">
        <v>0</v>
      </c>
      <c r="G163" s="9">
        <v>160</v>
      </c>
      <c r="H163" s="9">
        <v>0</v>
      </c>
      <c r="I163" s="9">
        <v>0</v>
      </c>
      <c r="J163" s="345"/>
      <c r="K163" s="345"/>
      <c r="L163" s="9">
        <v>2200</v>
      </c>
    </row>
    <row r="164" spans="1:12" ht="45" x14ac:dyDescent="0.25">
      <c r="A164" s="345"/>
      <c r="B164" s="345"/>
      <c r="C164" s="183" t="s">
        <v>403</v>
      </c>
      <c r="D164" s="183">
        <f t="shared" si="94"/>
        <v>160</v>
      </c>
      <c r="E164" s="183">
        <v>0</v>
      </c>
      <c r="F164" s="183">
        <v>0</v>
      </c>
      <c r="G164" s="183">
        <v>160</v>
      </c>
      <c r="H164" s="183">
        <v>0</v>
      </c>
      <c r="I164" s="183">
        <v>0</v>
      </c>
      <c r="J164" s="345"/>
      <c r="K164" s="345"/>
      <c r="L164" s="183">
        <v>2200</v>
      </c>
    </row>
    <row r="165" spans="1:12" ht="45" x14ac:dyDescent="0.25">
      <c r="A165" s="341"/>
      <c r="B165" s="341"/>
      <c r="C165" s="183" t="s">
        <v>404</v>
      </c>
      <c r="D165" s="183">
        <f t="shared" si="94"/>
        <v>160</v>
      </c>
      <c r="E165" s="183">
        <v>0</v>
      </c>
      <c r="F165" s="183">
        <v>0</v>
      </c>
      <c r="G165" s="183">
        <v>160</v>
      </c>
      <c r="H165" s="183">
        <v>0</v>
      </c>
      <c r="I165" s="183">
        <v>0</v>
      </c>
      <c r="J165" s="341"/>
      <c r="K165" s="341"/>
      <c r="L165" s="183">
        <v>2200</v>
      </c>
    </row>
    <row r="166" spans="1:12" ht="28.5" x14ac:dyDescent="0.25">
      <c r="A166" s="340" t="s">
        <v>203</v>
      </c>
      <c r="B166" s="340" t="s">
        <v>137</v>
      </c>
      <c r="C166" s="9" t="s">
        <v>318</v>
      </c>
      <c r="D166" s="9">
        <f>SUM(D167:D173)</f>
        <v>5918</v>
      </c>
      <c r="E166" s="9">
        <f>SUM(E167:E173)</f>
        <v>0</v>
      </c>
      <c r="F166" s="9">
        <f>SUM(F167:F173)</f>
        <v>0</v>
      </c>
      <c r="G166" s="9">
        <f t="shared" ref="G166:I166" si="95">SUM(G167:G173)</f>
        <v>5918</v>
      </c>
      <c r="H166" s="9">
        <f t="shared" si="95"/>
        <v>0</v>
      </c>
      <c r="I166" s="9">
        <f t="shared" si="95"/>
        <v>0</v>
      </c>
      <c r="J166" s="340" t="s">
        <v>824</v>
      </c>
      <c r="K166" s="340" t="s">
        <v>329</v>
      </c>
      <c r="L166" s="9">
        <v>3540</v>
      </c>
    </row>
    <row r="167" spans="1:12" x14ac:dyDescent="0.25">
      <c r="A167" s="345"/>
      <c r="B167" s="345"/>
      <c r="C167" s="183" t="s">
        <v>11</v>
      </c>
      <c r="D167" s="183">
        <f>SUM(E167:I167)</f>
        <v>0</v>
      </c>
      <c r="E167" s="183">
        <v>0</v>
      </c>
      <c r="F167" s="183">
        <v>0</v>
      </c>
      <c r="G167" s="183">
        <v>0</v>
      </c>
      <c r="H167" s="183">
        <v>0</v>
      </c>
      <c r="I167" s="183">
        <v>0</v>
      </c>
      <c r="J167" s="345"/>
      <c r="K167" s="345"/>
      <c r="L167" s="183" t="s">
        <v>16</v>
      </c>
    </row>
    <row r="168" spans="1:12" x14ac:dyDescent="0.25">
      <c r="A168" s="345"/>
      <c r="B168" s="345"/>
      <c r="C168" s="183" t="s">
        <v>12</v>
      </c>
      <c r="D168" s="183">
        <f t="shared" ref="D168:D173" si="96">SUM(E168:I168)</f>
        <v>1028</v>
      </c>
      <c r="E168" s="183">
        <v>0</v>
      </c>
      <c r="F168" s="183">
        <v>0</v>
      </c>
      <c r="G168" s="183">
        <v>1028</v>
      </c>
      <c r="H168" s="183">
        <v>0</v>
      </c>
      <c r="I168" s="183">
        <v>0</v>
      </c>
      <c r="J168" s="345"/>
      <c r="K168" s="345"/>
      <c r="L168" s="183">
        <v>580</v>
      </c>
    </row>
    <row r="169" spans="1:12" x14ac:dyDescent="0.25">
      <c r="A169" s="345"/>
      <c r="B169" s="345"/>
      <c r="C169" s="183" t="s">
        <v>13</v>
      </c>
      <c r="D169" s="183">
        <f>SUM(E169:I169)</f>
        <v>788</v>
      </c>
      <c r="E169" s="183">
        <v>0</v>
      </c>
      <c r="F169" s="183">
        <v>0</v>
      </c>
      <c r="G169" s="183">
        <v>788</v>
      </c>
      <c r="H169" s="183">
        <v>0</v>
      </c>
      <c r="I169" s="183">
        <v>0</v>
      </c>
      <c r="J169" s="345"/>
      <c r="K169" s="345"/>
      <c r="L169" s="183">
        <v>580</v>
      </c>
    </row>
    <row r="170" spans="1:12" x14ac:dyDescent="0.25">
      <c r="A170" s="345"/>
      <c r="B170" s="345"/>
      <c r="C170" s="183" t="s">
        <v>14</v>
      </c>
      <c r="D170" s="183">
        <f t="shared" si="96"/>
        <v>1132</v>
      </c>
      <c r="E170" s="183">
        <v>0</v>
      </c>
      <c r="F170" s="183">
        <v>0</v>
      </c>
      <c r="G170" s="183">
        <v>1132</v>
      </c>
      <c r="H170" s="183">
        <v>0</v>
      </c>
      <c r="I170" s="183">
        <v>0</v>
      </c>
      <c r="J170" s="345"/>
      <c r="K170" s="345"/>
      <c r="L170" s="183">
        <v>580</v>
      </c>
    </row>
    <row r="171" spans="1:12" s="130" customFormat="1" ht="21.75" customHeight="1" x14ac:dyDescent="0.25">
      <c r="A171" s="345"/>
      <c r="B171" s="345"/>
      <c r="C171" s="9" t="s">
        <v>15</v>
      </c>
      <c r="D171" s="9">
        <f t="shared" si="96"/>
        <v>990</v>
      </c>
      <c r="E171" s="9">
        <v>0</v>
      </c>
      <c r="F171" s="9">
        <v>0</v>
      </c>
      <c r="G171" s="9">
        <v>990</v>
      </c>
      <c r="H171" s="9">
        <v>0</v>
      </c>
      <c r="I171" s="9">
        <v>0</v>
      </c>
      <c r="J171" s="345"/>
      <c r="K171" s="345"/>
      <c r="L171" s="9">
        <v>600</v>
      </c>
    </row>
    <row r="172" spans="1:12" ht="53.25" customHeight="1" x14ac:dyDescent="0.25">
      <c r="A172" s="345"/>
      <c r="B172" s="345"/>
      <c r="C172" s="183" t="s">
        <v>403</v>
      </c>
      <c r="D172" s="183">
        <f t="shared" si="96"/>
        <v>990</v>
      </c>
      <c r="E172" s="183">
        <v>0</v>
      </c>
      <c r="F172" s="183">
        <v>0</v>
      </c>
      <c r="G172" s="183">
        <v>990</v>
      </c>
      <c r="H172" s="183">
        <v>0</v>
      </c>
      <c r="I172" s="183">
        <v>0</v>
      </c>
      <c r="J172" s="345"/>
      <c r="K172" s="345"/>
      <c r="L172" s="183">
        <v>600</v>
      </c>
    </row>
    <row r="173" spans="1:12" ht="51.75" customHeight="1" x14ac:dyDescent="0.25">
      <c r="A173" s="341"/>
      <c r="B173" s="341"/>
      <c r="C173" s="183" t="s">
        <v>404</v>
      </c>
      <c r="D173" s="183">
        <f t="shared" si="96"/>
        <v>990</v>
      </c>
      <c r="E173" s="183">
        <v>0</v>
      </c>
      <c r="F173" s="183">
        <v>0</v>
      </c>
      <c r="G173" s="183">
        <v>990</v>
      </c>
      <c r="H173" s="183">
        <v>0</v>
      </c>
      <c r="I173" s="183">
        <v>0</v>
      </c>
      <c r="J173" s="341"/>
      <c r="K173" s="341"/>
      <c r="L173" s="183">
        <v>600</v>
      </c>
    </row>
    <row r="174" spans="1:12" ht="37.5" customHeight="1" x14ac:dyDescent="0.25">
      <c r="A174" s="340" t="s">
        <v>204</v>
      </c>
      <c r="B174" s="340" t="s">
        <v>139</v>
      </c>
      <c r="C174" s="9" t="s">
        <v>318</v>
      </c>
      <c r="D174" s="9">
        <f>SUM(D175:D181)</f>
        <v>2572</v>
      </c>
      <c r="E174" s="9">
        <f t="shared" ref="E174" si="97">SUM(E175:E181)</f>
        <v>0</v>
      </c>
      <c r="F174" s="9">
        <f t="shared" ref="F174" si="98">SUM(F175:F181)</f>
        <v>0</v>
      </c>
      <c r="G174" s="9">
        <f t="shared" ref="G174" si="99">SUM(G175:G181)</f>
        <v>2572</v>
      </c>
      <c r="H174" s="9">
        <f t="shared" ref="H174" si="100">SUM(H175:H181)</f>
        <v>0</v>
      </c>
      <c r="I174" s="9">
        <f t="shared" ref="I174" si="101">SUM(I175:I181)</f>
        <v>0</v>
      </c>
      <c r="J174" s="340" t="s">
        <v>964</v>
      </c>
      <c r="K174" s="340" t="s">
        <v>335</v>
      </c>
      <c r="L174" s="9" t="s">
        <v>562</v>
      </c>
    </row>
    <row r="175" spans="1:12" ht="21.75" customHeight="1" x14ac:dyDescent="0.25">
      <c r="A175" s="345"/>
      <c r="B175" s="345"/>
      <c r="C175" s="183" t="s">
        <v>11</v>
      </c>
      <c r="D175" s="183">
        <f>SUM(E175:I175)</f>
        <v>0</v>
      </c>
      <c r="E175" s="183">
        <v>0</v>
      </c>
      <c r="F175" s="183">
        <v>0</v>
      </c>
      <c r="G175" s="183">
        <v>0</v>
      </c>
      <c r="H175" s="183">
        <v>0</v>
      </c>
      <c r="I175" s="183">
        <v>0</v>
      </c>
      <c r="J175" s="345"/>
      <c r="K175" s="345"/>
      <c r="L175" s="183" t="s">
        <v>16</v>
      </c>
    </row>
    <row r="176" spans="1:12" ht="21" customHeight="1" x14ac:dyDescent="0.25">
      <c r="A176" s="345"/>
      <c r="B176" s="345"/>
      <c r="C176" s="183" t="s">
        <v>12</v>
      </c>
      <c r="D176" s="183">
        <f t="shared" ref="D176:D181" si="102">SUM(E176:I176)</f>
        <v>638.79999999999995</v>
      </c>
      <c r="E176" s="183">
        <v>0</v>
      </c>
      <c r="F176" s="183">
        <v>0</v>
      </c>
      <c r="G176" s="183">
        <v>638.79999999999995</v>
      </c>
      <c r="H176" s="183">
        <v>0</v>
      </c>
      <c r="I176" s="183">
        <v>0</v>
      </c>
      <c r="J176" s="345"/>
      <c r="K176" s="345"/>
      <c r="L176" s="183" t="s">
        <v>336</v>
      </c>
    </row>
    <row r="177" spans="1:12" x14ac:dyDescent="0.25">
      <c r="A177" s="345"/>
      <c r="B177" s="345"/>
      <c r="C177" s="183" t="s">
        <v>13</v>
      </c>
      <c r="D177" s="183">
        <f>SUM(E177:I177)</f>
        <v>680</v>
      </c>
      <c r="E177" s="183">
        <v>0</v>
      </c>
      <c r="F177" s="183">
        <v>0</v>
      </c>
      <c r="G177" s="183">
        <v>680</v>
      </c>
      <c r="H177" s="183">
        <v>0</v>
      </c>
      <c r="I177" s="183">
        <v>0</v>
      </c>
      <c r="J177" s="345"/>
      <c r="K177" s="345"/>
      <c r="L177" s="183" t="s">
        <v>336</v>
      </c>
    </row>
    <row r="178" spans="1:12" x14ac:dyDescent="0.25">
      <c r="A178" s="345"/>
      <c r="B178" s="345"/>
      <c r="C178" s="183" t="s">
        <v>14</v>
      </c>
      <c r="D178" s="183">
        <f t="shared" si="102"/>
        <v>0</v>
      </c>
      <c r="E178" s="183">
        <v>0</v>
      </c>
      <c r="F178" s="183">
        <v>0</v>
      </c>
      <c r="G178" s="183">
        <v>0</v>
      </c>
      <c r="H178" s="183">
        <v>0</v>
      </c>
      <c r="I178" s="183">
        <v>0</v>
      </c>
      <c r="J178" s="345"/>
      <c r="K178" s="345"/>
      <c r="L178" s="183" t="s">
        <v>336</v>
      </c>
    </row>
    <row r="179" spans="1:12" x14ac:dyDescent="0.25">
      <c r="A179" s="345"/>
      <c r="B179" s="345"/>
      <c r="C179" s="9" t="s">
        <v>15</v>
      </c>
      <c r="D179" s="9">
        <f t="shared" si="102"/>
        <v>482</v>
      </c>
      <c r="E179" s="9">
        <v>0</v>
      </c>
      <c r="F179" s="9">
        <v>0</v>
      </c>
      <c r="G179" s="9">
        <v>482</v>
      </c>
      <c r="H179" s="9">
        <v>0</v>
      </c>
      <c r="I179" s="9">
        <v>0</v>
      </c>
      <c r="J179" s="345"/>
      <c r="K179" s="345"/>
      <c r="L179" s="183" t="s">
        <v>336</v>
      </c>
    </row>
    <row r="180" spans="1:12" ht="45" x14ac:dyDescent="0.25">
      <c r="A180" s="345"/>
      <c r="B180" s="345"/>
      <c r="C180" s="183" t="s">
        <v>403</v>
      </c>
      <c r="D180" s="183">
        <f t="shared" si="102"/>
        <v>385.6</v>
      </c>
      <c r="E180" s="183">
        <v>0</v>
      </c>
      <c r="F180" s="183">
        <v>0</v>
      </c>
      <c r="G180" s="183">
        <v>385.6</v>
      </c>
      <c r="H180" s="183">
        <v>0</v>
      </c>
      <c r="I180" s="183">
        <v>0</v>
      </c>
      <c r="J180" s="345"/>
      <c r="K180" s="345"/>
      <c r="L180" s="183" t="s">
        <v>336</v>
      </c>
    </row>
    <row r="181" spans="1:12" ht="45" x14ac:dyDescent="0.25">
      <c r="A181" s="341"/>
      <c r="B181" s="341"/>
      <c r="C181" s="183" t="s">
        <v>404</v>
      </c>
      <c r="D181" s="183">
        <f t="shared" si="102"/>
        <v>385.6</v>
      </c>
      <c r="E181" s="183">
        <v>0</v>
      </c>
      <c r="F181" s="183">
        <v>0</v>
      </c>
      <c r="G181" s="183">
        <v>385.6</v>
      </c>
      <c r="H181" s="183">
        <v>0</v>
      </c>
      <c r="I181" s="183">
        <v>0</v>
      </c>
      <c r="J181" s="341"/>
      <c r="K181" s="341"/>
      <c r="L181" s="183" t="s">
        <v>336</v>
      </c>
    </row>
    <row r="182" spans="1:12" ht="28.5" x14ac:dyDescent="0.25">
      <c r="A182" s="340" t="s">
        <v>49</v>
      </c>
      <c r="B182" s="340" t="s">
        <v>141</v>
      </c>
      <c r="C182" s="9" t="s">
        <v>318</v>
      </c>
      <c r="D182" s="9">
        <f>SUM(D183:D189)</f>
        <v>904.2</v>
      </c>
      <c r="E182" s="9">
        <f t="shared" ref="E182" si="103">SUM(E183:E189)</f>
        <v>0</v>
      </c>
      <c r="F182" s="9">
        <f t="shared" ref="F182" si="104">SUM(F183:F189)</f>
        <v>0</v>
      </c>
      <c r="G182" s="9">
        <f t="shared" ref="G182" si="105">SUM(G183:G189)</f>
        <v>904.2</v>
      </c>
      <c r="H182" s="9">
        <f t="shared" ref="H182" si="106">SUM(H183:H189)</f>
        <v>0</v>
      </c>
      <c r="I182" s="9">
        <f t="shared" ref="I182" si="107">SUM(I183:I189)</f>
        <v>0</v>
      </c>
      <c r="J182" s="340" t="s">
        <v>824</v>
      </c>
      <c r="K182" s="340" t="s">
        <v>983</v>
      </c>
      <c r="L182" s="9">
        <v>21000</v>
      </c>
    </row>
    <row r="183" spans="1:12" x14ac:dyDescent="0.25">
      <c r="A183" s="345"/>
      <c r="B183" s="345"/>
      <c r="C183" s="183" t="s">
        <v>11</v>
      </c>
      <c r="D183" s="183">
        <f>SUM(E183:I183)</f>
        <v>0</v>
      </c>
      <c r="E183" s="183">
        <v>0</v>
      </c>
      <c r="F183" s="183">
        <v>0</v>
      </c>
      <c r="G183" s="183">
        <v>0</v>
      </c>
      <c r="H183" s="183">
        <v>0</v>
      </c>
      <c r="I183" s="183">
        <v>0</v>
      </c>
      <c r="J183" s="345"/>
      <c r="K183" s="345"/>
      <c r="L183" s="183"/>
    </row>
    <row r="184" spans="1:12" x14ac:dyDescent="0.25">
      <c r="A184" s="345"/>
      <c r="B184" s="345"/>
      <c r="C184" s="183" t="s">
        <v>12</v>
      </c>
      <c r="D184" s="183">
        <f t="shared" ref="D184:D189" si="108">SUM(E184:I184)</f>
        <v>170</v>
      </c>
      <c r="E184" s="183">
        <v>0</v>
      </c>
      <c r="F184" s="183">
        <v>0</v>
      </c>
      <c r="G184" s="183">
        <v>170</v>
      </c>
      <c r="H184" s="183">
        <v>0</v>
      </c>
      <c r="I184" s="183">
        <v>0</v>
      </c>
      <c r="J184" s="345"/>
      <c r="K184" s="345"/>
      <c r="L184" s="183">
        <v>3500</v>
      </c>
    </row>
    <row r="185" spans="1:12" x14ac:dyDescent="0.25">
      <c r="A185" s="345"/>
      <c r="B185" s="345"/>
      <c r="C185" s="183" t="s">
        <v>13</v>
      </c>
      <c r="D185" s="183">
        <f>SUM(E185:I185)</f>
        <v>195</v>
      </c>
      <c r="E185" s="183">
        <v>0</v>
      </c>
      <c r="F185" s="183">
        <v>0</v>
      </c>
      <c r="G185" s="183">
        <v>195</v>
      </c>
      <c r="H185" s="183">
        <v>0</v>
      </c>
      <c r="I185" s="183">
        <v>0</v>
      </c>
      <c r="J185" s="345"/>
      <c r="K185" s="345"/>
      <c r="L185" s="183">
        <v>3500</v>
      </c>
    </row>
    <row r="186" spans="1:12" x14ac:dyDescent="0.25">
      <c r="A186" s="345"/>
      <c r="B186" s="345"/>
      <c r="C186" s="183" t="s">
        <v>14</v>
      </c>
      <c r="D186" s="183">
        <f t="shared" si="108"/>
        <v>0</v>
      </c>
      <c r="E186" s="183">
        <v>0</v>
      </c>
      <c r="F186" s="183">
        <v>0</v>
      </c>
      <c r="G186" s="183">
        <v>0</v>
      </c>
      <c r="H186" s="183">
        <v>0</v>
      </c>
      <c r="I186" s="183">
        <v>0</v>
      </c>
      <c r="J186" s="345"/>
      <c r="K186" s="345"/>
      <c r="L186" s="183">
        <v>3500</v>
      </c>
    </row>
    <row r="187" spans="1:12" s="130" customFormat="1" x14ac:dyDescent="0.25">
      <c r="A187" s="345"/>
      <c r="B187" s="345"/>
      <c r="C187" s="9" t="s">
        <v>15</v>
      </c>
      <c r="D187" s="9">
        <f t="shared" si="108"/>
        <v>78</v>
      </c>
      <c r="E187" s="9">
        <v>0</v>
      </c>
      <c r="F187" s="9">
        <v>0</v>
      </c>
      <c r="G187" s="9">
        <v>78</v>
      </c>
      <c r="H187" s="9">
        <v>0</v>
      </c>
      <c r="I187" s="9">
        <v>0</v>
      </c>
      <c r="J187" s="345"/>
      <c r="K187" s="345"/>
      <c r="L187" s="9">
        <v>3500</v>
      </c>
    </row>
    <row r="188" spans="1:12" ht="45" x14ac:dyDescent="0.25">
      <c r="A188" s="345"/>
      <c r="B188" s="345"/>
      <c r="C188" s="183" t="s">
        <v>403</v>
      </c>
      <c r="D188" s="183">
        <f t="shared" si="108"/>
        <v>230.6</v>
      </c>
      <c r="E188" s="183">
        <v>0</v>
      </c>
      <c r="F188" s="183">
        <v>0</v>
      </c>
      <c r="G188" s="183">
        <v>230.6</v>
      </c>
      <c r="H188" s="183">
        <v>0</v>
      </c>
      <c r="I188" s="183">
        <v>0</v>
      </c>
      <c r="J188" s="345"/>
      <c r="K188" s="345"/>
      <c r="L188" s="183">
        <v>3500</v>
      </c>
    </row>
    <row r="189" spans="1:12" ht="45" x14ac:dyDescent="0.25">
      <c r="A189" s="341"/>
      <c r="B189" s="341"/>
      <c r="C189" s="183" t="s">
        <v>404</v>
      </c>
      <c r="D189" s="183">
        <f t="shared" si="108"/>
        <v>230.6</v>
      </c>
      <c r="E189" s="183">
        <v>0</v>
      </c>
      <c r="F189" s="183">
        <v>0</v>
      </c>
      <c r="G189" s="183">
        <v>230.6</v>
      </c>
      <c r="H189" s="183">
        <v>0</v>
      </c>
      <c r="I189" s="183">
        <v>0</v>
      </c>
      <c r="J189" s="341"/>
      <c r="K189" s="341"/>
      <c r="L189" s="183">
        <v>3500</v>
      </c>
    </row>
    <row r="190" spans="1:12" ht="28.5" x14ac:dyDescent="0.25">
      <c r="A190" s="340" t="s">
        <v>511</v>
      </c>
      <c r="B190" s="340" t="s">
        <v>143</v>
      </c>
      <c r="C190" s="9" t="s">
        <v>318</v>
      </c>
      <c r="D190" s="9">
        <f>SUM(D191:D197)</f>
        <v>5464.2</v>
      </c>
      <c r="E190" s="9">
        <f t="shared" ref="E190" si="109">SUM(E191:E197)</f>
        <v>0</v>
      </c>
      <c r="F190" s="9">
        <f t="shared" ref="F190" si="110">SUM(F191:F197)</f>
        <v>0</v>
      </c>
      <c r="G190" s="9">
        <f>SUM(G191:G197)</f>
        <v>5464.2</v>
      </c>
      <c r="H190" s="9">
        <f t="shared" ref="H190" si="111">SUM(H191:H197)</f>
        <v>0</v>
      </c>
      <c r="I190" s="9">
        <f t="shared" ref="I190" si="112">SUM(I191:I197)</f>
        <v>0</v>
      </c>
      <c r="J190" s="340" t="s">
        <v>824</v>
      </c>
      <c r="K190" s="340" t="s">
        <v>337</v>
      </c>
      <c r="L190" s="9">
        <v>4560</v>
      </c>
    </row>
    <row r="191" spans="1:12" x14ac:dyDescent="0.25">
      <c r="A191" s="345"/>
      <c r="B191" s="345"/>
      <c r="C191" s="183" t="s">
        <v>11</v>
      </c>
      <c r="D191" s="183">
        <f>SUM(E191:I191)</f>
        <v>0</v>
      </c>
      <c r="E191" s="183">
        <v>0</v>
      </c>
      <c r="F191" s="183">
        <v>0</v>
      </c>
      <c r="G191" s="183">
        <v>0</v>
      </c>
      <c r="H191" s="183">
        <v>0</v>
      </c>
      <c r="I191" s="183">
        <v>0</v>
      </c>
      <c r="J191" s="345"/>
      <c r="K191" s="345"/>
      <c r="L191" s="183"/>
    </row>
    <row r="192" spans="1:12" x14ac:dyDescent="0.25">
      <c r="A192" s="345"/>
      <c r="B192" s="345"/>
      <c r="C192" s="183" t="s">
        <v>12</v>
      </c>
      <c r="D192" s="183">
        <f t="shared" ref="D192:D197" si="113">SUM(E192:I192)</f>
        <v>1050</v>
      </c>
      <c r="E192" s="183">
        <v>0</v>
      </c>
      <c r="F192" s="183">
        <v>0</v>
      </c>
      <c r="G192" s="183">
        <v>1050</v>
      </c>
      <c r="H192" s="183">
        <v>0</v>
      </c>
      <c r="I192" s="183">
        <v>0</v>
      </c>
      <c r="J192" s="345"/>
      <c r="K192" s="345"/>
      <c r="L192" s="183">
        <v>760</v>
      </c>
    </row>
    <row r="193" spans="1:12" x14ac:dyDescent="0.25">
      <c r="A193" s="345"/>
      <c r="B193" s="345"/>
      <c r="C193" s="183" t="s">
        <v>13</v>
      </c>
      <c r="D193" s="183">
        <f>SUM(E193:I193)</f>
        <v>410</v>
      </c>
      <c r="E193" s="183">
        <v>0</v>
      </c>
      <c r="F193" s="183">
        <v>0</v>
      </c>
      <c r="G193" s="183">
        <v>410</v>
      </c>
      <c r="H193" s="183">
        <v>0</v>
      </c>
      <c r="I193" s="183">
        <v>0</v>
      </c>
      <c r="J193" s="345"/>
      <c r="K193" s="345"/>
      <c r="L193" s="183">
        <v>760</v>
      </c>
    </row>
    <row r="194" spans="1:12" x14ac:dyDescent="0.25">
      <c r="A194" s="345"/>
      <c r="B194" s="345"/>
      <c r="C194" s="183" t="s">
        <v>14</v>
      </c>
      <c r="D194" s="183">
        <f t="shared" si="113"/>
        <v>706.8</v>
      </c>
      <c r="E194" s="183">
        <v>0</v>
      </c>
      <c r="F194" s="183">
        <v>0</v>
      </c>
      <c r="G194" s="183">
        <v>706.8</v>
      </c>
      <c r="H194" s="183">
        <v>0</v>
      </c>
      <c r="I194" s="183">
        <v>0</v>
      </c>
      <c r="J194" s="345"/>
      <c r="K194" s="345"/>
      <c r="L194" s="183">
        <v>760</v>
      </c>
    </row>
    <row r="195" spans="1:12" s="130" customFormat="1" x14ac:dyDescent="0.25">
      <c r="A195" s="345"/>
      <c r="B195" s="345"/>
      <c r="C195" s="9" t="s">
        <v>15</v>
      </c>
      <c r="D195" s="9">
        <f t="shared" si="113"/>
        <v>1040.5</v>
      </c>
      <c r="E195" s="9">
        <v>0</v>
      </c>
      <c r="F195" s="9">
        <v>0</v>
      </c>
      <c r="G195" s="9">
        <v>1040.5</v>
      </c>
      <c r="H195" s="9">
        <v>0</v>
      </c>
      <c r="I195" s="9">
        <v>0</v>
      </c>
      <c r="J195" s="345"/>
      <c r="K195" s="345"/>
      <c r="L195" s="9">
        <v>760</v>
      </c>
    </row>
    <row r="196" spans="1:12" ht="45" x14ac:dyDescent="0.25">
      <c r="A196" s="345"/>
      <c r="B196" s="345"/>
      <c r="C196" s="183" t="s">
        <v>403</v>
      </c>
      <c r="D196" s="183">
        <f t="shared" si="113"/>
        <v>1105.7</v>
      </c>
      <c r="E196" s="183">
        <v>0</v>
      </c>
      <c r="F196" s="183">
        <v>0</v>
      </c>
      <c r="G196" s="183">
        <v>1105.7</v>
      </c>
      <c r="H196" s="183">
        <v>0</v>
      </c>
      <c r="I196" s="183">
        <v>0</v>
      </c>
      <c r="J196" s="345"/>
      <c r="K196" s="345"/>
      <c r="L196" s="183">
        <v>760</v>
      </c>
    </row>
    <row r="197" spans="1:12" ht="45" x14ac:dyDescent="0.25">
      <c r="A197" s="341"/>
      <c r="B197" s="341"/>
      <c r="C197" s="183" t="s">
        <v>404</v>
      </c>
      <c r="D197" s="183">
        <f t="shared" si="113"/>
        <v>1151.2</v>
      </c>
      <c r="E197" s="183">
        <v>0</v>
      </c>
      <c r="F197" s="183">
        <v>0</v>
      </c>
      <c r="G197" s="183">
        <v>1151.2</v>
      </c>
      <c r="H197" s="183">
        <v>0</v>
      </c>
      <c r="I197" s="183">
        <v>0</v>
      </c>
      <c r="J197" s="341"/>
      <c r="K197" s="341"/>
      <c r="L197" s="183">
        <v>760</v>
      </c>
    </row>
    <row r="198" spans="1:12" ht="28.5" x14ac:dyDescent="0.25">
      <c r="A198" s="340" t="s">
        <v>512</v>
      </c>
      <c r="B198" s="340" t="s">
        <v>338</v>
      </c>
      <c r="C198" s="9" t="s">
        <v>318</v>
      </c>
      <c r="D198" s="9">
        <f>SUM(D199:D205)</f>
        <v>1900</v>
      </c>
      <c r="E198" s="9">
        <f t="shared" ref="E198" si="114">SUM(E199:E205)</f>
        <v>0</v>
      </c>
      <c r="F198" s="9">
        <f t="shared" ref="F198" si="115">SUM(F199:F205)</f>
        <v>0</v>
      </c>
      <c r="G198" s="9">
        <f t="shared" ref="G198" si="116">SUM(G199:G205)</f>
        <v>1900</v>
      </c>
      <c r="H198" s="9">
        <f t="shared" ref="H198" si="117">SUM(H199:H205)</f>
        <v>0</v>
      </c>
      <c r="I198" s="9">
        <f t="shared" ref="I198" si="118">SUM(I199:I205)</f>
        <v>0</v>
      </c>
      <c r="J198" s="340" t="s">
        <v>876</v>
      </c>
      <c r="K198" s="340" t="s">
        <v>984</v>
      </c>
      <c r="L198" s="9">
        <v>5</v>
      </c>
    </row>
    <row r="199" spans="1:12" x14ac:dyDescent="0.25">
      <c r="A199" s="345"/>
      <c r="B199" s="345"/>
      <c r="C199" s="183" t="s">
        <v>11</v>
      </c>
      <c r="D199" s="183">
        <f>SUM(E199:I199)</f>
        <v>0</v>
      </c>
      <c r="E199" s="183">
        <v>0</v>
      </c>
      <c r="F199" s="183">
        <v>0</v>
      </c>
      <c r="G199" s="183">
        <v>0</v>
      </c>
      <c r="H199" s="183">
        <v>0</v>
      </c>
      <c r="I199" s="183">
        <v>0</v>
      </c>
      <c r="J199" s="345"/>
      <c r="K199" s="345"/>
      <c r="L199" s="183" t="s">
        <v>16</v>
      </c>
    </row>
    <row r="200" spans="1:12" x14ac:dyDescent="0.25">
      <c r="A200" s="345"/>
      <c r="B200" s="345"/>
      <c r="C200" s="183" t="s">
        <v>12</v>
      </c>
      <c r="D200" s="183">
        <f t="shared" ref="D200:D205" si="119">SUM(E200:I200)</f>
        <v>500</v>
      </c>
      <c r="E200" s="183">
        <v>0</v>
      </c>
      <c r="F200" s="183">
        <v>0</v>
      </c>
      <c r="G200" s="183">
        <v>500</v>
      </c>
      <c r="H200" s="183">
        <v>0</v>
      </c>
      <c r="I200" s="183">
        <v>0</v>
      </c>
      <c r="J200" s="345"/>
      <c r="K200" s="345"/>
      <c r="L200" s="183">
        <v>1</v>
      </c>
    </row>
    <row r="201" spans="1:12" x14ac:dyDescent="0.25">
      <c r="A201" s="345"/>
      <c r="B201" s="345"/>
      <c r="C201" s="183" t="s">
        <v>13</v>
      </c>
      <c r="D201" s="183">
        <f>SUM(E201:I201)</f>
        <v>500</v>
      </c>
      <c r="E201" s="183">
        <v>0</v>
      </c>
      <c r="F201" s="183">
        <v>0</v>
      </c>
      <c r="G201" s="183">
        <v>500</v>
      </c>
      <c r="H201" s="183">
        <v>0</v>
      </c>
      <c r="I201" s="183">
        <v>0</v>
      </c>
      <c r="J201" s="345"/>
      <c r="K201" s="345"/>
      <c r="L201" s="183">
        <v>1</v>
      </c>
    </row>
    <row r="202" spans="1:12" x14ac:dyDescent="0.25">
      <c r="A202" s="345"/>
      <c r="B202" s="345"/>
      <c r="C202" s="183" t="s">
        <v>14</v>
      </c>
      <c r="D202" s="183">
        <f t="shared" si="119"/>
        <v>0</v>
      </c>
      <c r="E202" s="183">
        <v>0</v>
      </c>
      <c r="F202" s="183">
        <v>0</v>
      </c>
      <c r="G202" s="183">
        <v>0</v>
      </c>
      <c r="H202" s="183">
        <v>0</v>
      </c>
      <c r="I202" s="183">
        <v>0</v>
      </c>
      <c r="J202" s="345"/>
      <c r="K202" s="345"/>
      <c r="L202" s="183" t="s">
        <v>16</v>
      </c>
    </row>
    <row r="203" spans="1:12" s="130" customFormat="1" x14ac:dyDescent="0.25">
      <c r="A203" s="345"/>
      <c r="B203" s="345"/>
      <c r="C203" s="9" t="s">
        <v>15</v>
      </c>
      <c r="D203" s="9">
        <f t="shared" si="119"/>
        <v>900</v>
      </c>
      <c r="E203" s="9">
        <v>0</v>
      </c>
      <c r="F203" s="9">
        <v>0</v>
      </c>
      <c r="G203" s="9">
        <v>900</v>
      </c>
      <c r="H203" s="9">
        <v>0</v>
      </c>
      <c r="I203" s="9">
        <v>0</v>
      </c>
      <c r="J203" s="345"/>
      <c r="K203" s="345"/>
      <c r="L203" s="9">
        <v>3</v>
      </c>
    </row>
    <row r="204" spans="1:12" ht="45" x14ac:dyDescent="0.25">
      <c r="A204" s="345"/>
      <c r="B204" s="345"/>
      <c r="C204" s="183" t="s">
        <v>403</v>
      </c>
      <c r="D204" s="183">
        <f t="shared" si="119"/>
        <v>0</v>
      </c>
      <c r="E204" s="183">
        <v>0</v>
      </c>
      <c r="F204" s="183">
        <v>0</v>
      </c>
      <c r="G204" s="183">
        <v>0</v>
      </c>
      <c r="H204" s="183">
        <v>0</v>
      </c>
      <c r="I204" s="183">
        <v>0</v>
      </c>
      <c r="J204" s="345"/>
      <c r="K204" s="345"/>
      <c r="L204" s="183" t="s">
        <v>16</v>
      </c>
    </row>
    <row r="205" spans="1:12" ht="45" x14ac:dyDescent="0.25">
      <c r="A205" s="341"/>
      <c r="B205" s="341"/>
      <c r="C205" s="183" t="s">
        <v>404</v>
      </c>
      <c r="D205" s="183">
        <f t="shared" si="119"/>
        <v>0</v>
      </c>
      <c r="E205" s="183">
        <v>0</v>
      </c>
      <c r="F205" s="183">
        <v>0</v>
      </c>
      <c r="G205" s="183">
        <v>0</v>
      </c>
      <c r="H205" s="183">
        <v>0</v>
      </c>
      <c r="I205" s="183">
        <v>0</v>
      </c>
      <c r="J205" s="341"/>
      <c r="K205" s="341"/>
      <c r="L205" s="183" t="s">
        <v>16</v>
      </c>
    </row>
    <row r="206" spans="1:12" ht="28.5" x14ac:dyDescent="0.25">
      <c r="A206" s="340" t="s">
        <v>513</v>
      </c>
      <c r="B206" s="340" t="s">
        <v>231</v>
      </c>
      <c r="C206" s="9" t="s">
        <v>318</v>
      </c>
      <c r="D206" s="9">
        <f>SUM(D207:D213)</f>
        <v>261</v>
      </c>
      <c r="E206" s="9">
        <f t="shared" ref="E206" si="120">SUM(E207:E213)</f>
        <v>0</v>
      </c>
      <c r="F206" s="9">
        <f t="shared" ref="F206" si="121">SUM(F207:F213)</f>
        <v>0</v>
      </c>
      <c r="G206" s="9">
        <f t="shared" ref="G206" si="122">SUM(G207:G213)</f>
        <v>261</v>
      </c>
      <c r="H206" s="9">
        <f t="shared" ref="H206" si="123">SUM(H207:H213)</f>
        <v>0</v>
      </c>
      <c r="I206" s="9">
        <f t="shared" ref="I206" si="124">SUM(I207:I213)</f>
        <v>0</v>
      </c>
      <c r="J206" s="340" t="s">
        <v>326</v>
      </c>
      <c r="K206" s="340" t="s">
        <v>985</v>
      </c>
      <c r="L206" s="9">
        <v>1</v>
      </c>
    </row>
    <row r="207" spans="1:12" x14ac:dyDescent="0.25">
      <c r="A207" s="345"/>
      <c r="B207" s="345"/>
      <c r="C207" s="183" t="s">
        <v>11</v>
      </c>
      <c r="D207" s="183">
        <f>SUM(E207:I207)</f>
        <v>0</v>
      </c>
      <c r="E207" s="183">
        <v>0</v>
      </c>
      <c r="F207" s="183">
        <v>0</v>
      </c>
      <c r="G207" s="183">
        <v>0</v>
      </c>
      <c r="H207" s="183">
        <v>0</v>
      </c>
      <c r="I207" s="183">
        <v>0</v>
      </c>
      <c r="J207" s="345"/>
      <c r="K207" s="345"/>
      <c r="L207" s="183" t="s">
        <v>16</v>
      </c>
    </row>
    <row r="208" spans="1:12" x14ac:dyDescent="0.25">
      <c r="A208" s="345"/>
      <c r="B208" s="345"/>
      <c r="C208" s="183" t="s">
        <v>12</v>
      </c>
      <c r="D208" s="183">
        <f t="shared" ref="D208:D213" si="125">SUM(E208:I208)</f>
        <v>0</v>
      </c>
      <c r="E208" s="183">
        <v>0</v>
      </c>
      <c r="F208" s="183">
        <v>0</v>
      </c>
      <c r="G208" s="183">
        <v>0</v>
      </c>
      <c r="H208" s="183">
        <v>0</v>
      </c>
      <c r="I208" s="183">
        <v>0</v>
      </c>
      <c r="J208" s="345"/>
      <c r="K208" s="345"/>
      <c r="L208" s="183" t="s">
        <v>16</v>
      </c>
    </row>
    <row r="209" spans="1:12" x14ac:dyDescent="0.25">
      <c r="A209" s="345"/>
      <c r="B209" s="345"/>
      <c r="C209" s="183" t="s">
        <v>13</v>
      </c>
      <c r="D209" s="183">
        <f>SUM(E209:I209)</f>
        <v>261</v>
      </c>
      <c r="E209" s="183">
        <v>0</v>
      </c>
      <c r="F209" s="183">
        <v>0</v>
      </c>
      <c r="G209" s="183">
        <v>261</v>
      </c>
      <c r="H209" s="183">
        <v>0</v>
      </c>
      <c r="I209" s="183">
        <v>0</v>
      </c>
      <c r="J209" s="345"/>
      <c r="K209" s="345"/>
      <c r="L209" s="183">
        <v>1</v>
      </c>
    </row>
    <row r="210" spans="1:12" x14ac:dyDescent="0.25">
      <c r="A210" s="345"/>
      <c r="B210" s="345"/>
      <c r="C210" s="183" t="s">
        <v>14</v>
      </c>
      <c r="D210" s="183">
        <f t="shared" si="125"/>
        <v>0</v>
      </c>
      <c r="E210" s="183">
        <v>0</v>
      </c>
      <c r="F210" s="183">
        <v>0</v>
      </c>
      <c r="G210" s="183">
        <v>0</v>
      </c>
      <c r="H210" s="183">
        <v>0</v>
      </c>
      <c r="I210" s="183">
        <v>0</v>
      </c>
      <c r="J210" s="345"/>
      <c r="K210" s="345"/>
      <c r="L210" s="183" t="s">
        <v>16</v>
      </c>
    </row>
    <row r="211" spans="1:12" s="130" customFormat="1" x14ac:dyDescent="0.25">
      <c r="A211" s="345"/>
      <c r="B211" s="345"/>
      <c r="C211" s="9" t="s">
        <v>15</v>
      </c>
      <c r="D211" s="9">
        <f t="shared" si="125"/>
        <v>0</v>
      </c>
      <c r="E211" s="9">
        <v>0</v>
      </c>
      <c r="F211" s="9">
        <v>0</v>
      </c>
      <c r="G211" s="9">
        <v>0</v>
      </c>
      <c r="H211" s="9">
        <v>0</v>
      </c>
      <c r="I211" s="9">
        <v>0</v>
      </c>
      <c r="J211" s="345"/>
      <c r="K211" s="345"/>
      <c r="L211" s="9" t="s">
        <v>16</v>
      </c>
    </row>
    <row r="212" spans="1:12" ht="45" x14ac:dyDescent="0.25">
      <c r="A212" s="345"/>
      <c r="B212" s="345"/>
      <c r="C212" s="183" t="s">
        <v>403</v>
      </c>
      <c r="D212" s="183">
        <f t="shared" si="125"/>
        <v>0</v>
      </c>
      <c r="E212" s="183">
        <v>0</v>
      </c>
      <c r="F212" s="183">
        <v>0</v>
      </c>
      <c r="G212" s="183">
        <v>0</v>
      </c>
      <c r="H212" s="183">
        <v>0</v>
      </c>
      <c r="I212" s="183">
        <v>0</v>
      </c>
      <c r="J212" s="345"/>
      <c r="K212" s="345"/>
      <c r="L212" s="183" t="s">
        <v>16</v>
      </c>
    </row>
    <row r="213" spans="1:12" ht="45" x14ac:dyDescent="0.25">
      <c r="A213" s="341"/>
      <c r="B213" s="341"/>
      <c r="C213" s="183" t="s">
        <v>404</v>
      </c>
      <c r="D213" s="183">
        <f t="shared" si="125"/>
        <v>0</v>
      </c>
      <c r="E213" s="183">
        <v>0</v>
      </c>
      <c r="F213" s="183">
        <v>0</v>
      </c>
      <c r="G213" s="183">
        <v>0</v>
      </c>
      <c r="H213" s="183">
        <v>0</v>
      </c>
      <c r="I213" s="183">
        <v>0</v>
      </c>
      <c r="J213" s="341"/>
      <c r="K213" s="341"/>
      <c r="L213" s="183" t="s">
        <v>16</v>
      </c>
    </row>
    <row r="214" spans="1:12" ht="28.5" x14ac:dyDescent="0.25">
      <c r="A214" s="340" t="s">
        <v>514</v>
      </c>
      <c r="B214" s="340" t="s">
        <v>400</v>
      </c>
      <c r="C214" s="9" t="s">
        <v>318</v>
      </c>
      <c r="D214" s="9">
        <f>SUM(D215:D221)</f>
        <v>2400</v>
      </c>
      <c r="E214" s="9">
        <f t="shared" ref="E214:I214" si="126">SUM(E215:E221)</f>
        <v>0</v>
      </c>
      <c r="F214" s="9">
        <f t="shared" si="126"/>
        <v>2400</v>
      </c>
      <c r="G214" s="9">
        <f t="shared" si="126"/>
        <v>0</v>
      </c>
      <c r="H214" s="9">
        <f t="shared" si="126"/>
        <v>0</v>
      </c>
      <c r="I214" s="9">
        <f t="shared" si="126"/>
        <v>0</v>
      </c>
      <c r="J214" s="340" t="s">
        <v>823</v>
      </c>
      <c r="K214" s="340" t="s">
        <v>401</v>
      </c>
      <c r="L214" s="9">
        <v>8</v>
      </c>
    </row>
    <row r="215" spans="1:12" x14ac:dyDescent="0.25">
      <c r="A215" s="345"/>
      <c r="B215" s="345"/>
      <c r="C215" s="183" t="s">
        <v>11</v>
      </c>
      <c r="D215" s="183">
        <f>SUM(E215:I215)</f>
        <v>0</v>
      </c>
      <c r="E215" s="183">
        <v>0</v>
      </c>
      <c r="F215" s="183">
        <v>0</v>
      </c>
      <c r="G215" s="183">
        <v>0</v>
      </c>
      <c r="H215" s="183">
        <v>0</v>
      </c>
      <c r="I215" s="183">
        <v>0</v>
      </c>
      <c r="J215" s="345"/>
      <c r="K215" s="345"/>
      <c r="L215" s="183" t="s">
        <v>16</v>
      </c>
    </row>
    <row r="216" spans="1:12" x14ac:dyDescent="0.25">
      <c r="A216" s="345"/>
      <c r="B216" s="345"/>
      <c r="C216" s="183" t="s">
        <v>12</v>
      </c>
      <c r="D216" s="183">
        <f t="shared" ref="D216" si="127">SUM(E216:I216)</f>
        <v>0</v>
      </c>
      <c r="E216" s="183">
        <v>0</v>
      </c>
      <c r="F216" s="183">
        <v>0</v>
      </c>
      <c r="G216" s="183">
        <v>0</v>
      </c>
      <c r="H216" s="183">
        <v>0</v>
      </c>
      <c r="I216" s="183">
        <v>0</v>
      </c>
      <c r="J216" s="345"/>
      <c r="K216" s="345"/>
      <c r="L216" s="183" t="s">
        <v>16</v>
      </c>
    </row>
    <row r="217" spans="1:12" x14ac:dyDescent="0.25">
      <c r="A217" s="345"/>
      <c r="B217" s="345"/>
      <c r="C217" s="183" t="s">
        <v>13</v>
      </c>
      <c r="D217" s="183">
        <f>SUM(E217:I217)</f>
        <v>1200</v>
      </c>
      <c r="E217" s="183">
        <v>0</v>
      </c>
      <c r="F217" s="183">
        <v>1200</v>
      </c>
      <c r="G217" s="183">
        <v>0</v>
      </c>
      <c r="H217" s="183">
        <v>0</v>
      </c>
      <c r="I217" s="183">
        <v>0</v>
      </c>
      <c r="J217" s="345"/>
      <c r="K217" s="345"/>
      <c r="L217" s="183">
        <v>4</v>
      </c>
    </row>
    <row r="218" spans="1:12" x14ac:dyDescent="0.25">
      <c r="A218" s="345"/>
      <c r="B218" s="345"/>
      <c r="C218" s="183" t="s">
        <v>14</v>
      </c>
      <c r="D218" s="183">
        <f t="shared" ref="D218:D221" si="128">SUM(E218:I218)</f>
        <v>1200</v>
      </c>
      <c r="E218" s="183">
        <v>0</v>
      </c>
      <c r="F218" s="183">
        <v>1200</v>
      </c>
      <c r="G218" s="183">
        <v>0</v>
      </c>
      <c r="H218" s="183">
        <v>0</v>
      </c>
      <c r="I218" s="183">
        <v>0</v>
      </c>
      <c r="J218" s="345"/>
      <c r="K218" s="345"/>
      <c r="L218" s="183">
        <v>4</v>
      </c>
    </row>
    <row r="219" spans="1:12" s="130" customFormat="1" x14ac:dyDescent="0.25">
      <c r="A219" s="345"/>
      <c r="B219" s="345"/>
      <c r="C219" s="9" t="s">
        <v>15</v>
      </c>
      <c r="D219" s="9">
        <f t="shared" si="128"/>
        <v>0</v>
      </c>
      <c r="E219" s="9">
        <v>0</v>
      </c>
      <c r="F219" s="9">
        <v>0</v>
      </c>
      <c r="G219" s="9">
        <v>0</v>
      </c>
      <c r="H219" s="9">
        <v>0</v>
      </c>
      <c r="I219" s="9">
        <v>0</v>
      </c>
      <c r="J219" s="345"/>
      <c r="K219" s="345"/>
      <c r="L219" s="9" t="s">
        <v>16</v>
      </c>
    </row>
    <row r="220" spans="1:12" ht="45" x14ac:dyDescent="0.25">
      <c r="A220" s="345"/>
      <c r="B220" s="345"/>
      <c r="C220" s="183" t="s">
        <v>403</v>
      </c>
      <c r="D220" s="183">
        <f t="shared" si="128"/>
        <v>0</v>
      </c>
      <c r="E220" s="183">
        <v>0</v>
      </c>
      <c r="F220" s="183">
        <v>0</v>
      </c>
      <c r="G220" s="183">
        <v>0</v>
      </c>
      <c r="H220" s="183">
        <v>0</v>
      </c>
      <c r="I220" s="183">
        <v>0</v>
      </c>
      <c r="J220" s="345"/>
      <c r="K220" s="345"/>
      <c r="L220" s="183" t="s">
        <v>16</v>
      </c>
    </row>
    <row r="221" spans="1:12" ht="45" x14ac:dyDescent="0.25">
      <c r="A221" s="341"/>
      <c r="B221" s="341"/>
      <c r="C221" s="183" t="s">
        <v>404</v>
      </c>
      <c r="D221" s="183">
        <f t="shared" si="128"/>
        <v>0</v>
      </c>
      <c r="E221" s="183">
        <v>0</v>
      </c>
      <c r="F221" s="183">
        <v>0</v>
      </c>
      <c r="G221" s="183">
        <v>0</v>
      </c>
      <c r="H221" s="183">
        <v>0</v>
      </c>
      <c r="I221" s="183">
        <v>0</v>
      </c>
      <c r="J221" s="341"/>
      <c r="K221" s="341"/>
      <c r="L221" s="183" t="s">
        <v>16</v>
      </c>
    </row>
    <row r="222" spans="1:12" ht="28.5" x14ac:dyDescent="0.25">
      <c r="A222" s="340" t="s">
        <v>556</v>
      </c>
      <c r="B222" s="340" t="s">
        <v>554</v>
      </c>
      <c r="C222" s="9" t="s">
        <v>318</v>
      </c>
      <c r="D222" s="9">
        <f>SUM(D223:D229)</f>
        <v>125.9</v>
      </c>
      <c r="E222" s="9">
        <f t="shared" ref="E222:I222" si="129">SUM(E223:E229)</f>
        <v>0</v>
      </c>
      <c r="F222" s="9">
        <f t="shared" si="129"/>
        <v>125.9</v>
      </c>
      <c r="G222" s="9">
        <f t="shared" si="129"/>
        <v>0</v>
      </c>
      <c r="H222" s="9">
        <f t="shared" si="129"/>
        <v>0</v>
      </c>
      <c r="I222" s="9">
        <f t="shared" si="129"/>
        <v>0</v>
      </c>
      <c r="J222" s="340" t="s">
        <v>326</v>
      </c>
      <c r="K222" s="340" t="s">
        <v>555</v>
      </c>
      <c r="L222" s="9">
        <v>1</v>
      </c>
    </row>
    <row r="223" spans="1:12" x14ac:dyDescent="0.25">
      <c r="A223" s="345"/>
      <c r="B223" s="345"/>
      <c r="C223" s="183" t="s">
        <v>11</v>
      </c>
      <c r="D223" s="183">
        <f>SUM(E223:I223)</f>
        <v>0</v>
      </c>
      <c r="E223" s="183">
        <v>0</v>
      </c>
      <c r="F223" s="183">
        <v>0</v>
      </c>
      <c r="G223" s="183">
        <v>0</v>
      </c>
      <c r="H223" s="183">
        <v>0</v>
      </c>
      <c r="I223" s="183">
        <v>0</v>
      </c>
      <c r="J223" s="345"/>
      <c r="K223" s="345"/>
      <c r="L223" s="183">
        <v>0</v>
      </c>
    </row>
    <row r="224" spans="1:12" x14ac:dyDescent="0.25">
      <c r="A224" s="345"/>
      <c r="B224" s="345"/>
      <c r="C224" s="183" t="s">
        <v>12</v>
      </c>
      <c r="D224" s="183">
        <f t="shared" ref="D224" si="130">SUM(E224:I224)</f>
        <v>0</v>
      </c>
      <c r="E224" s="183">
        <v>0</v>
      </c>
      <c r="F224" s="183">
        <v>0</v>
      </c>
      <c r="G224" s="183">
        <v>0</v>
      </c>
      <c r="H224" s="183">
        <v>0</v>
      </c>
      <c r="I224" s="183">
        <v>0</v>
      </c>
      <c r="J224" s="345"/>
      <c r="K224" s="345"/>
      <c r="L224" s="183">
        <v>0</v>
      </c>
    </row>
    <row r="225" spans="1:13" x14ac:dyDescent="0.25">
      <c r="A225" s="345"/>
      <c r="B225" s="345"/>
      <c r="C225" s="183" t="s">
        <v>13</v>
      </c>
      <c r="D225" s="183">
        <f>SUM(E225:I225)</f>
        <v>125.9</v>
      </c>
      <c r="E225" s="183">
        <v>0</v>
      </c>
      <c r="F225" s="183">
        <v>125.9</v>
      </c>
      <c r="G225" s="183">
        <v>0</v>
      </c>
      <c r="H225" s="183">
        <v>0</v>
      </c>
      <c r="I225" s="183">
        <v>0</v>
      </c>
      <c r="J225" s="345"/>
      <c r="K225" s="345"/>
      <c r="L225" s="183">
        <v>1</v>
      </c>
    </row>
    <row r="226" spans="1:13" x14ac:dyDescent="0.25">
      <c r="A226" s="345"/>
      <c r="B226" s="345"/>
      <c r="C226" s="183" t="s">
        <v>14</v>
      </c>
      <c r="D226" s="183">
        <f t="shared" ref="D226:D229" si="131">SUM(E226:I226)</f>
        <v>0</v>
      </c>
      <c r="E226" s="183">
        <v>0</v>
      </c>
      <c r="F226" s="183">
        <v>0</v>
      </c>
      <c r="G226" s="183">
        <v>0</v>
      </c>
      <c r="H226" s="183">
        <v>0</v>
      </c>
      <c r="I226" s="183">
        <v>0</v>
      </c>
      <c r="J226" s="345"/>
      <c r="K226" s="345"/>
      <c r="L226" s="183">
        <v>0</v>
      </c>
    </row>
    <row r="227" spans="1:13" s="130" customFormat="1" x14ac:dyDescent="0.25">
      <c r="A227" s="345"/>
      <c r="B227" s="345"/>
      <c r="C227" s="9" t="s">
        <v>15</v>
      </c>
      <c r="D227" s="9">
        <f t="shared" si="131"/>
        <v>0</v>
      </c>
      <c r="E227" s="9">
        <v>0</v>
      </c>
      <c r="F227" s="9">
        <v>0</v>
      </c>
      <c r="G227" s="9">
        <v>0</v>
      </c>
      <c r="H227" s="9">
        <v>0</v>
      </c>
      <c r="I227" s="9">
        <v>0</v>
      </c>
      <c r="J227" s="345"/>
      <c r="K227" s="345"/>
      <c r="L227" s="9">
        <v>0</v>
      </c>
    </row>
    <row r="228" spans="1:13" ht="45" x14ac:dyDescent="0.25">
      <c r="A228" s="345"/>
      <c r="B228" s="345"/>
      <c r="C228" s="183" t="s">
        <v>403</v>
      </c>
      <c r="D228" s="183">
        <f t="shared" si="131"/>
        <v>0</v>
      </c>
      <c r="E228" s="183">
        <v>0</v>
      </c>
      <c r="F228" s="183">
        <v>0</v>
      </c>
      <c r="G228" s="183">
        <v>0</v>
      </c>
      <c r="H228" s="183">
        <v>0</v>
      </c>
      <c r="I228" s="183">
        <v>0</v>
      </c>
      <c r="J228" s="345"/>
      <c r="K228" s="345"/>
      <c r="L228" s="183">
        <v>0</v>
      </c>
    </row>
    <row r="229" spans="1:13" ht="55.5" customHeight="1" x14ac:dyDescent="0.25">
      <c r="A229" s="341"/>
      <c r="B229" s="341"/>
      <c r="C229" s="183" t="s">
        <v>404</v>
      </c>
      <c r="D229" s="183">
        <f t="shared" si="131"/>
        <v>0</v>
      </c>
      <c r="E229" s="183">
        <v>0</v>
      </c>
      <c r="F229" s="183">
        <v>0</v>
      </c>
      <c r="G229" s="183">
        <v>0</v>
      </c>
      <c r="H229" s="183">
        <v>0</v>
      </c>
      <c r="I229" s="183">
        <v>0</v>
      </c>
      <c r="J229" s="341"/>
      <c r="K229" s="341"/>
      <c r="L229" s="183">
        <v>0</v>
      </c>
    </row>
    <row r="230" spans="1:13" ht="28.5" x14ac:dyDescent="0.25">
      <c r="A230" s="340" t="s">
        <v>822</v>
      </c>
      <c r="B230" s="340" t="s">
        <v>825</v>
      </c>
      <c r="C230" s="9" t="s">
        <v>318</v>
      </c>
      <c r="D230" s="183">
        <f t="shared" ref="D230:I230" si="132">SUM(D231:D237)</f>
        <v>3000</v>
      </c>
      <c r="E230" s="183">
        <f t="shared" si="132"/>
        <v>2822.6</v>
      </c>
      <c r="F230" s="183">
        <f t="shared" si="132"/>
        <v>87.3</v>
      </c>
      <c r="G230" s="183">
        <f t="shared" si="132"/>
        <v>90.1</v>
      </c>
      <c r="H230" s="183">
        <f t="shared" si="132"/>
        <v>0</v>
      </c>
      <c r="I230" s="183">
        <f t="shared" si="132"/>
        <v>0</v>
      </c>
      <c r="J230" s="340" t="s">
        <v>824</v>
      </c>
      <c r="K230" s="340" t="s">
        <v>986</v>
      </c>
      <c r="L230" s="183">
        <v>1</v>
      </c>
    </row>
    <row r="231" spans="1:13" x14ac:dyDescent="0.25">
      <c r="A231" s="432"/>
      <c r="B231" s="432"/>
      <c r="C231" s="183" t="s">
        <v>11</v>
      </c>
      <c r="D231" s="183">
        <f>SUM(E231:I231)</f>
        <v>0</v>
      </c>
      <c r="E231" s="183">
        <v>0</v>
      </c>
      <c r="F231" s="183">
        <v>0</v>
      </c>
      <c r="G231" s="183">
        <v>0</v>
      </c>
      <c r="H231" s="183">
        <v>0</v>
      </c>
      <c r="I231" s="183">
        <v>0</v>
      </c>
      <c r="J231" s="432"/>
      <c r="K231" s="432"/>
      <c r="L231" s="183">
        <v>0</v>
      </c>
    </row>
    <row r="232" spans="1:13" x14ac:dyDescent="0.25">
      <c r="A232" s="432"/>
      <c r="B232" s="432"/>
      <c r="C232" s="183" t="s">
        <v>12</v>
      </c>
      <c r="D232" s="183">
        <f t="shared" ref="D232" si="133">SUM(E232:I232)</f>
        <v>0</v>
      </c>
      <c r="E232" s="183">
        <v>0</v>
      </c>
      <c r="F232" s="183">
        <v>0</v>
      </c>
      <c r="G232" s="183">
        <v>0</v>
      </c>
      <c r="H232" s="183">
        <v>0</v>
      </c>
      <c r="I232" s="183">
        <v>0</v>
      </c>
      <c r="J232" s="432"/>
      <c r="K232" s="432"/>
      <c r="L232" s="183">
        <v>0</v>
      </c>
    </row>
    <row r="233" spans="1:13" x14ac:dyDescent="0.25">
      <c r="A233" s="432"/>
      <c r="B233" s="432"/>
      <c r="C233" s="183" t="s">
        <v>13</v>
      </c>
      <c r="D233" s="183">
        <v>0</v>
      </c>
      <c r="E233" s="183">
        <v>0</v>
      </c>
      <c r="F233" s="183">
        <v>0</v>
      </c>
      <c r="G233" s="183">
        <v>0</v>
      </c>
      <c r="H233" s="183">
        <v>0</v>
      </c>
      <c r="I233" s="183">
        <v>0</v>
      </c>
      <c r="J233" s="432"/>
      <c r="K233" s="432"/>
      <c r="L233" s="183">
        <v>0</v>
      </c>
    </row>
    <row r="234" spans="1:13" x14ac:dyDescent="0.25">
      <c r="A234" s="432"/>
      <c r="B234" s="432"/>
      <c r="C234" s="183" t="s">
        <v>14</v>
      </c>
      <c r="D234" s="183">
        <f t="shared" ref="D234:D237" si="134">SUM(E234:I234)</f>
        <v>3000</v>
      </c>
      <c r="E234" s="183">
        <v>2822.6</v>
      </c>
      <c r="F234" s="183">
        <v>87.3</v>
      </c>
      <c r="G234" s="183">
        <v>90.1</v>
      </c>
      <c r="H234" s="183">
        <v>0</v>
      </c>
      <c r="I234" s="183">
        <v>0</v>
      </c>
      <c r="J234" s="432"/>
      <c r="K234" s="432"/>
      <c r="L234" s="183">
        <v>1</v>
      </c>
    </row>
    <row r="235" spans="1:13" s="130" customFormat="1" x14ac:dyDescent="0.25">
      <c r="A235" s="432"/>
      <c r="B235" s="432"/>
      <c r="C235" s="9" t="s">
        <v>15</v>
      </c>
      <c r="D235" s="9">
        <f t="shared" si="134"/>
        <v>0</v>
      </c>
      <c r="E235" s="9">
        <v>0</v>
      </c>
      <c r="F235" s="9">
        <v>0</v>
      </c>
      <c r="G235" s="9">
        <v>0</v>
      </c>
      <c r="H235" s="9">
        <v>0</v>
      </c>
      <c r="I235" s="9">
        <v>0</v>
      </c>
      <c r="J235" s="432"/>
      <c r="K235" s="432"/>
      <c r="L235" s="9">
        <v>0</v>
      </c>
      <c r="M235" s="9"/>
    </row>
    <row r="236" spans="1:13" ht="45" x14ac:dyDescent="0.25">
      <c r="A236" s="432"/>
      <c r="B236" s="432"/>
      <c r="C236" s="183" t="s">
        <v>403</v>
      </c>
      <c r="D236" s="183">
        <f t="shared" si="134"/>
        <v>0</v>
      </c>
      <c r="E236" s="183">
        <v>0</v>
      </c>
      <c r="F236" s="183">
        <v>0</v>
      </c>
      <c r="G236" s="183">
        <v>0</v>
      </c>
      <c r="H236" s="183">
        <v>0</v>
      </c>
      <c r="I236" s="183">
        <v>0</v>
      </c>
      <c r="J236" s="432"/>
      <c r="K236" s="432"/>
      <c r="L236" s="183">
        <v>0</v>
      </c>
    </row>
    <row r="237" spans="1:13" ht="45" x14ac:dyDescent="0.25">
      <c r="A237" s="432"/>
      <c r="B237" s="432"/>
      <c r="C237" s="176" t="s">
        <v>404</v>
      </c>
      <c r="D237" s="176">
        <f t="shared" si="134"/>
        <v>0</v>
      </c>
      <c r="E237" s="176">
        <v>0</v>
      </c>
      <c r="F237" s="176">
        <v>0</v>
      </c>
      <c r="G237" s="176">
        <v>0</v>
      </c>
      <c r="H237" s="176">
        <v>0</v>
      </c>
      <c r="I237" s="176">
        <v>0</v>
      </c>
      <c r="J237" s="432"/>
      <c r="K237" s="432"/>
      <c r="L237" s="176">
        <v>0</v>
      </c>
    </row>
    <row r="238" spans="1:13" ht="28.5" x14ac:dyDescent="0.25">
      <c r="A238" s="431" t="s">
        <v>854</v>
      </c>
      <c r="B238" s="340" t="s">
        <v>841</v>
      </c>
      <c r="C238" s="9" t="s">
        <v>318</v>
      </c>
      <c r="D238" s="9">
        <f t="shared" ref="D238:I238" si="135">SUM(D239:D245)</f>
        <v>969.2</v>
      </c>
      <c r="E238" s="9">
        <f t="shared" si="135"/>
        <v>0</v>
      </c>
      <c r="F238" s="9">
        <f t="shared" si="135"/>
        <v>919.2</v>
      </c>
      <c r="G238" s="9">
        <f t="shared" si="135"/>
        <v>50</v>
      </c>
      <c r="H238" s="9">
        <f t="shared" si="135"/>
        <v>0</v>
      </c>
      <c r="I238" s="9">
        <f t="shared" si="135"/>
        <v>0</v>
      </c>
      <c r="J238" s="340" t="s">
        <v>855</v>
      </c>
      <c r="K238" s="340" t="s">
        <v>987</v>
      </c>
      <c r="L238" s="183">
        <v>4</v>
      </c>
    </row>
    <row r="239" spans="1:13" x14ac:dyDescent="0.25">
      <c r="A239" s="432"/>
      <c r="B239" s="345"/>
      <c r="C239" s="183" t="s">
        <v>11</v>
      </c>
      <c r="D239" s="183">
        <f>SUM(E239:I239)</f>
        <v>0</v>
      </c>
      <c r="E239" s="183">
        <v>0</v>
      </c>
      <c r="F239" s="183">
        <v>0</v>
      </c>
      <c r="G239" s="183">
        <v>0</v>
      </c>
      <c r="H239" s="183">
        <v>0</v>
      </c>
      <c r="I239" s="183">
        <v>0</v>
      </c>
      <c r="J239" s="345"/>
      <c r="K239" s="345"/>
      <c r="L239" s="183">
        <v>0</v>
      </c>
    </row>
    <row r="240" spans="1:13" x14ac:dyDescent="0.25">
      <c r="A240" s="432"/>
      <c r="B240" s="345"/>
      <c r="C240" s="183" t="s">
        <v>12</v>
      </c>
      <c r="D240" s="183">
        <f t="shared" ref="D240" si="136">SUM(E240:I240)</f>
        <v>0</v>
      </c>
      <c r="E240" s="183">
        <v>0</v>
      </c>
      <c r="F240" s="183">
        <v>0</v>
      </c>
      <c r="G240" s="183">
        <v>0</v>
      </c>
      <c r="H240" s="183">
        <v>0</v>
      </c>
      <c r="I240" s="183">
        <v>0</v>
      </c>
      <c r="J240" s="345"/>
      <c r="K240" s="345"/>
      <c r="L240" s="183">
        <v>0</v>
      </c>
    </row>
    <row r="241" spans="1:12" x14ac:dyDescent="0.25">
      <c r="A241" s="432"/>
      <c r="B241" s="345"/>
      <c r="C241" s="183" t="s">
        <v>13</v>
      </c>
      <c r="D241" s="183">
        <v>0</v>
      </c>
      <c r="E241" s="183">
        <v>0</v>
      </c>
      <c r="F241" s="183">
        <v>0</v>
      </c>
      <c r="G241" s="183">
        <v>0</v>
      </c>
      <c r="H241" s="183">
        <v>0</v>
      </c>
      <c r="I241" s="183">
        <v>0</v>
      </c>
      <c r="J241" s="345"/>
      <c r="K241" s="345"/>
      <c r="L241" s="183">
        <v>0</v>
      </c>
    </row>
    <row r="242" spans="1:12" x14ac:dyDescent="0.25">
      <c r="A242" s="432"/>
      <c r="B242" s="345"/>
      <c r="C242" s="183" t="s">
        <v>14</v>
      </c>
      <c r="D242" s="183">
        <f t="shared" ref="D242:D245" si="137">SUM(E242:I242)</f>
        <v>969.2</v>
      </c>
      <c r="E242" s="183">
        <v>0</v>
      </c>
      <c r="F242" s="183">
        <v>919.2</v>
      </c>
      <c r="G242" s="183">
        <v>50</v>
      </c>
      <c r="H242" s="183">
        <v>0</v>
      </c>
      <c r="I242" s="183">
        <v>0</v>
      </c>
      <c r="J242" s="345"/>
      <c r="K242" s="345"/>
      <c r="L242" s="183">
        <v>4</v>
      </c>
    </row>
    <row r="243" spans="1:12" s="130" customFormat="1" x14ac:dyDescent="0.25">
      <c r="A243" s="432"/>
      <c r="B243" s="345"/>
      <c r="C243" s="9" t="s">
        <v>15</v>
      </c>
      <c r="D243" s="9">
        <f t="shared" si="137"/>
        <v>0</v>
      </c>
      <c r="E243" s="9">
        <v>0</v>
      </c>
      <c r="F243" s="9">
        <v>0</v>
      </c>
      <c r="G243" s="9">
        <v>0</v>
      </c>
      <c r="H243" s="9">
        <v>0</v>
      </c>
      <c r="I243" s="9">
        <v>0</v>
      </c>
      <c r="J243" s="345"/>
      <c r="K243" s="345"/>
      <c r="L243" s="9">
        <v>0</v>
      </c>
    </row>
    <row r="244" spans="1:12" ht="45" x14ac:dyDescent="0.25">
      <c r="A244" s="432"/>
      <c r="B244" s="345"/>
      <c r="C244" s="183" t="s">
        <v>403</v>
      </c>
      <c r="D244" s="183">
        <f t="shared" si="137"/>
        <v>0</v>
      </c>
      <c r="E244" s="183">
        <v>0</v>
      </c>
      <c r="F244" s="183">
        <v>0</v>
      </c>
      <c r="G244" s="183">
        <v>0</v>
      </c>
      <c r="H244" s="183">
        <v>0</v>
      </c>
      <c r="I244" s="183">
        <v>0</v>
      </c>
      <c r="J244" s="345"/>
      <c r="K244" s="345"/>
      <c r="L244" s="183">
        <v>0</v>
      </c>
    </row>
    <row r="245" spans="1:12" ht="45" x14ac:dyDescent="0.25">
      <c r="A245" s="433"/>
      <c r="B245" s="341"/>
      <c r="C245" s="183" t="s">
        <v>404</v>
      </c>
      <c r="D245" s="183">
        <f t="shared" si="137"/>
        <v>0</v>
      </c>
      <c r="E245" s="183">
        <v>0</v>
      </c>
      <c r="F245" s="183">
        <v>0</v>
      </c>
      <c r="G245" s="183">
        <v>0</v>
      </c>
      <c r="H245" s="183">
        <v>0</v>
      </c>
      <c r="I245" s="183">
        <v>0</v>
      </c>
      <c r="J245" s="341"/>
      <c r="K245" s="341"/>
      <c r="L245" s="183">
        <v>0</v>
      </c>
    </row>
    <row r="246" spans="1:12" x14ac:dyDescent="0.25">
      <c r="A246" s="342" t="s">
        <v>339</v>
      </c>
      <c r="B246" s="343"/>
      <c r="C246" s="343"/>
      <c r="D246" s="343"/>
      <c r="E246" s="343"/>
      <c r="F246" s="343"/>
      <c r="G246" s="343"/>
      <c r="H246" s="343"/>
      <c r="I246" s="343"/>
      <c r="J246" s="343"/>
      <c r="K246" s="343"/>
      <c r="L246" s="434"/>
    </row>
    <row r="247" spans="1:12" ht="28.5" x14ac:dyDescent="0.25">
      <c r="A247" s="435" t="s">
        <v>52</v>
      </c>
      <c r="B247" s="441" t="s">
        <v>340</v>
      </c>
      <c r="C247" s="9" t="s">
        <v>318</v>
      </c>
      <c r="D247" s="108">
        <f>SUM(D248:D254)</f>
        <v>24716.5</v>
      </c>
      <c r="E247" s="108">
        <f t="shared" ref="E247" si="138">SUM(E248:E254)</f>
        <v>0</v>
      </c>
      <c r="F247" s="9">
        <f t="shared" ref="F247" si="139">SUM(F248:F254)</f>
        <v>24035.5</v>
      </c>
      <c r="G247" s="9">
        <f t="shared" ref="G247" si="140">SUM(G248:G254)</f>
        <v>681</v>
      </c>
      <c r="H247" s="9">
        <f t="shared" ref="H247" si="141">SUM(H248:H254)</f>
        <v>0</v>
      </c>
      <c r="I247" s="9">
        <f t="shared" ref="I247" si="142">SUM(I248:I254)</f>
        <v>0</v>
      </c>
      <c r="J247" s="340" t="s">
        <v>858</v>
      </c>
      <c r="K247" s="340" t="s">
        <v>341</v>
      </c>
      <c r="L247" s="9"/>
    </row>
    <row r="248" spans="1:12" x14ac:dyDescent="0.25">
      <c r="A248" s="436"/>
      <c r="B248" s="442"/>
      <c r="C248" s="183" t="s">
        <v>11</v>
      </c>
      <c r="D248" s="105">
        <f>SUM(E248:I248)</f>
        <v>5379.5</v>
      </c>
      <c r="E248" s="105">
        <f>E256</f>
        <v>0</v>
      </c>
      <c r="F248" s="183">
        <f t="shared" ref="F248:I248" si="143">F256</f>
        <v>5379.5</v>
      </c>
      <c r="G248" s="183">
        <f t="shared" si="143"/>
        <v>0</v>
      </c>
      <c r="H248" s="183">
        <f t="shared" si="143"/>
        <v>0</v>
      </c>
      <c r="I248" s="183">
        <f t="shared" si="143"/>
        <v>0</v>
      </c>
      <c r="J248" s="345"/>
      <c r="K248" s="345"/>
      <c r="L248" s="183">
        <v>25</v>
      </c>
    </row>
    <row r="249" spans="1:12" x14ac:dyDescent="0.25">
      <c r="A249" s="436"/>
      <c r="B249" s="442"/>
      <c r="C249" s="183" t="s">
        <v>12</v>
      </c>
      <c r="D249" s="105">
        <f t="shared" ref="D249:D254" si="144">SUM(E249:I249)</f>
        <v>5921.3</v>
      </c>
      <c r="E249" s="105">
        <f t="shared" ref="E249:I249" si="145">E257</f>
        <v>0</v>
      </c>
      <c r="F249" s="183">
        <f t="shared" si="145"/>
        <v>5921.3</v>
      </c>
      <c r="G249" s="183">
        <f t="shared" si="145"/>
        <v>0</v>
      </c>
      <c r="H249" s="183">
        <f t="shared" si="145"/>
        <v>0</v>
      </c>
      <c r="I249" s="183">
        <f t="shared" si="145"/>
        <v>0</v>
      </c>
      <c r="J249" s="345"/>
      <c r="K249" s="345"/>
      <c r="L249" s="183">
        <v>25</v>
      </c>
    </row>
    <row r="250" spans="1:12" x14ac:dyDescent="0.25">
      <c r="A250" s="436"/>
      <c r="B250" s="442"/>
      <c r="C250" s="183" t="s">
        <v>13</v>
      </c>
      <c r="D250" s="105">
        <f>SUM(E250:I250)</f>
        <v>6988.8</v>
      </c>
      <c r="E250" s="105">
        <f t="shared" ref="E250:I250" si="146">E258</f>
        <v>0</v>
      </c>
      <c r="F250" s="183">
        <f>F258</f>
        <v>6988.8</v>
      </c>
      <c r="G250" s="183">
        <f t="shared" si="146"/>
        <v>0</v>
      </c>
      <c r="H250" s="183">
        <f t="shared" si="146"/>
        <v>0</v>
      </c>
      <c r="I250" s="183">
        <f t="shared" si="146"/>
        <v>0</v>
      </c>
      <c r="J250" s="345"/>
      <c r="K250" s="345"/>
      <c r="L250" s="183">
        <v>25</v>
      </c>
    </row>
    <row r="251" spans="1:12" x14ac:dyDescent="0.25">
      <c r="A251" s="436"/>
      <c r="B251" s="442"/>
      <c r="C251" s="183" t="s">
        <v>14</v>
      </c>
      <c r="D251" s="105">
        <f t="shared" si="144"/>
        <v>6426.9</v>
      </c>
      <c r="E251" s="105">
        <f t="shared" ref="E251:I251" si="147">E259</f>
        <v>0</v>
      </c>
      <c r="F251" s="183">
        <f t="shared" si="147"/>
        <v>5745.9</v>
      </c>
      <c r="G251" s="183">
        <f t="shared" si="147"/>
        <v>681</v>
      </c>
      <c r="H251" s="183">
        <f t="shared" si="147"/>
        <v>0</v>
      </c>
      <c r="I251" s="183">
        <f t="shared" si="147"/>
        <v>0</v>
      </c>
      <c r="J251" s="345"/>
      <c r="K251" s="345"/>
      <c r="L251" s="183">
        <v>25</v>
      </c>
    </row>
    <row r="252" spans="1:12" s="130" customFormat="1" x14ac:dyDescent="0.25">
      <c r="A252" s="436"/>
      <c r="B252" s="442"/>
      <c r="C252" s="9" t="s">
        <v>15</v>
      </c>
      <c r="D252" s="108">
        <f t="shared" si="144"/>
        <v>0</v>
      </c>
      <c r="E252" s="108">
        <f t="shared" ref="E252:I252" si="148">E260</f>
        <v>0</v>
      </c>
      <c r="F252" s="9">
        <f t="shared" si="148"/>
        <v>0</v>
      </c>
      <c r="G252" s="9">
        <f t="shared" si="148"/>
        <v>0</v>
      </c>
      <c r="H252" s="9">
        <f t="shared" si="148"/>
        <v>0</v>
      </c>
      <c r="I252" s="9">
        <f t="shared" si="148"/>
        <v>0</v>
      </c>
      <c r="J252" s="345"/>
      <c r="K252" s="345"/>
      <c r="L252" s="9">
        <v>0</v>
      </c>
    </row>
    <row r="253" spans="1:12" ht="45" x14ac:dyDescent="0.25">
      <c r="A253" s="436"/>
      <c r="B253" s="442"/>
      <c r="C253" s="183" t="s">
        <v>403</v>
      </c>
      <c r="D253" s="105">
        <f t="shared" si="144"/>
        <v>0</v>
      </c>
      <c r="E253" s="105">
        <f t="shared" ref="E253:I253" si="149">E261</f>
        <v>0</v>
      </c>
      <c r="F253" s="183">
        <f t="shared" si="149"/>
        <v>0</v>
      </c>
      <c r="G253" s="183">
        <f t="shared" si="149"/>
        <v>0</v>
      </c>
      <c r="H253" s="183">
        <f t="shared" si="149"/>
        <v>0</v>
      </c>
      <c r="I253" s="183">
        <f t="shared" si="149"/>
        <v>0</v>
      </c>
      <c r="J253" s="345"/>
      <c r="K253" s="345"/>
      <c r="L253" s="183">
        <v>0</v>
      </c>
    </row>
    <row r="254" spans="1:12" ht="45" x14ac:dyDescent="0.25">
      <c r="A254" s="437"/>
      <c r="B254" s="443"/>
      <c r="C254" s="183" t="s">
        <v>404</v>
      </c>
      <c r="D254" s="105">
        <f t="shared" si="144"/>
        <v>0</v>
      </c>
      <c r="E254" s="105">
        <f t="shared" ref="E254:I254" si="150">E262</f>
        <v>0</v>
      </c>
      <c r="F254" s="183">
        <f t="shared" si="150"/>
        <v>0</v>
      </c>
      <c r="G254" s="183">
        <f t="shared" si="150"/>
        <v>0</v>
      </c>
      <c r="H254" s="183">
        <f t="shared" si="150"/>
        <v>0</v>
      </c>
      <c r="I254" s="183">
        <f t="shared" si="150"/>
        <v>0</v>
      </c>
      <c r="J254" s="341"/>
      <c r="K254" s="341"/>
      <c r="L254" s="183">
        <v>0</v>
      </c>
    </row>
    <row r="255" spans="1:12" ht="28.5" x14ac:dyDescent="0.25">
      <c r="A255" s="340" t="s">
        <v>54</v>
      </c>
      <c r="B255" s="340" t="s">
        <v>147</v>
      </c>
      <c r="C255" s="9" t="s">
        <v>318</v>
      </c>
      <c r="D255" s="108">
        <f>SUM(D256:D262)</f>
        <v>24716.5</v>
      </c>
      <c r="E255" s="108">
        <f t="shared" ref="E255" si="151">SUM(E256:E262)</f>
        <v>0</v>
      </c>
      <c r="F255" s="9">
        <f t="shared" ref="F255" si="152">SUM(F256:F262)</f>
        <v>24035.5</v>
      </c>
      <c r="G255" s="108">
        <f t="shared" ref="G255" si="153">SUM(G256:G262)</f>
        <v>681</v>
      </c>
      <c r="H255" s="108">
        <f t="shared" ref="H255" si="154">SUM(H256:H262)</f>
        <v>0</v>
      </c>
      <c r="I255" s="108">
        <f t="shared" ref="I255" si="155">SUM(I256:I262)</f>
        <v>0</v>
      </c>
      <c r="J255" s="340" t="s">
        <v>857</v>
      </c>
      <c r="K255" s="340" t="s">
        <v>342</v>
      </c>
      <c r="L255" s="9" t="s">
        <v>16</v>
      </c>
    </row>
    <row r="256" spans="1:12" x14ac:dyDescent="0.25">
      <c r="A256" s="345"/>
      <c r="B256" s="345"/>
      <c r="C256" s="183" t="s">
        <v>11</v>
      </c>
      <c r="D256" s="105">
        <f>SUM(E256:I256)</f>
        <v>5379.5</v>
      </c>
      <c r="E256" s="105">
        <v>0</v>
      </c>
      <c r="F256" s="105">
        <v>5379.5</v>
      </c>
      <c r="G256" s="105">
        <v>0</v>
      </c>
      <c r="H256" s="105">
        <v>0</v>
      </c>
      <c r="I256" s="105">
        <v>0</v>
      </c>
      <c r="J256" s="345"/>
      <c r="K256" s="345"/>
      <c r="L256" s="183">
        <v>41</v>
      </c>
    </row>
    <row r="257" spans="1:15" x14ac:dyDescent="0.25">
      <c r="A257" s="345"/>
      <c r="B257" s="345"/>
      <c r="C257" s="183" t="s">
        <v>12</v>
      </c>
      <c r="D257" s="105">
        <f t="shared" ref="D257:D262" si="156">SUM(E257:I257)</f>
        <v>5921.3</v>
      </c>
      <c r="E257" s="105">
        <v>0</v>
      </c>
      <c r="F257" s="105">
        <v>5921.3</v>
      </c>
      <c r="G257" s="105">
        <v>0</v>
      </c>
      <c r="H257" s="105">
        <v>0</v>
      </c>
      <c r="I257" s="105">
        <v>0</v>
      </c>
      <c r="J257" s="345"/>
      <c r="K257" s="345"/>
      <c r="L257" s="183">
        <v>42</v>
      </c>
    </row>
    <row r="258" spans="1:15" x14ac:dyDescent="0.25">
      <c r="A258" s="345"/>
      <c r="B258" s="345"/>
      <c r="C258" s="183" t="s">
        <v>13</v>
      </c>
      <c r="D258" s="105">
        <f>SUM(E258:I258)</f>
        <v>6988.8</v>
      </c>
      <c r="E258" s="105">
        <v>0</v>
      </c>
      <c r="F258" s="105">
        <v>6988.8</v>
      </c>
      <c r="G258" s="105">
        <v>0</v>
      </c>
      <c r="H258" s="105">
        <v>0</v>
      </c>
      <c r="I258" s="105">
        <v>0</v>
      </c>
      <c r="J258" s="345"/>
      <c r="K258" s="345"/>
      <c r="L258" s="183">
        <v>31</v>
      </c>
    </row>
    <row r="259" spans="1:15" x14ac:dyDescent="0.25">
      <c r="A259" s="345"/>
      <c r="B259" s="345"/>
      <c r="C259" s="183" t="s">
        <v>14</v>
      </c>
      <c r="D259" s="105">
        <f>SUM(E259:I259)</f>
        <v>6426.9</v>
      </c>
      <c r="E259" s="105">
        <v>0</v>
      </c>
      <c r="F259" s="105">
        <v>5745.9</v>
      </c>
      <c r="G259" s="105">
        <v>681</v>
      </c>
      <c r="H259" s="105">
        <v>0</v>
      </c>
      <c r="I259" s="109">
        <v>0</v>
      </c>
      <c r="J259" s="345"/>
      <c r="K259" s="345"/>
      <c r="L259" s="183">
        <v>22</v>
      </c>
    </row>
    <row r="260" spans="1:15" s="130" customFormat="1" x14ac:dyDescent="0.25">
      <c r="A260" s="345"/>
      <c r="B260" s="345"/>
      <c r="C260" s="9" t="s">
        <v>15</v>
      </c>
      <c r="D260" s="108">
        <f t="shared" si="156"/>
        <v>0</v>
      </c>
      <c r="E260" s="108">
        <v>0</v>
      </c>
      <c r="F260" s="108">
        <v>0</v>
      </c>
      <c r="G260" s="108">
        <v>0</v>
      </c>
      <c r="H260" s="108">
        <v>0</v>
      </c>
      <c r="I260" s="107">
        <v>0</v>
      </c>
      <c r="J260" s="345"/>
      <c r="K260" s="345"/>
      <c r="L260" s="9" t="s">
        <v>16</v>
      </c>
    </row>
    <row r="261" spans="1:15" ht="63.75" customHeight="1" x14ac:dyDescent="0.25">
      <c r="A261" s="345"/>
      <c r="B261" s="345"/>
      <c r="C261" s="183" t="s">
        <v>403</v>
      </c>
      <c r="D261" s="105">
        <f t="shared" si="156"/>
        <v>0</v>
      </c>
      <c r="E261" s="105">
        <v>0</v>
      </c>
      <c r="F261" s="105">
        <v>0</v>
      </c>
      <c r="G261" s="105">
        <v>0</v>
      </c>
      <c r="H261" s="105">
        <v>0</v>
      </c>
      <c r="I261" s="109">
        <v>0</v>
      </c>
      <c r="J261" s="345"/>
      <c r="K261" s="345"/>
      <c r="L261" s="183" t="s">
        <v>16</v>
      </c>
    </row>
    <row r="262" spans="1:15" ht="45" x14ac:dyDescent="0.25">
      <c r="A262" s="341"/>
      <c r="B262" s="341"/>
      <c r="C262" s="183" t="s">
        <v>404</v>
      </c>
      <c r="D262" s="183">
        <f t="shared" si="156"/>
        <v>0</v>
      </c>
      <c r="E262" s="183">
        <v>0</v>
      </c>
      <c r="F262" s="183">
        <v>0</v>
      </c>
      <c r="G262" s="183">
        <v>0</v>
      </c>
      <c r="H262" s="183">
        <v>0</v>
      </c>
      <c r="I262" s="183">
        <v>0</v>
      </c>
      <c r="J262" s="341"/>
      <c r="K262" s="341"/>
      <c r="L262" s="183" t="s">
        <v>16</v>
      </c>
    </row>
    <row r="263" spans="1:15" ht="28.5" x14ac:dyDescent="0.25">
      <c r="A263" s="340"/>
      <c r="B263" s="340" t="s">
        <v>343</v>
      </c>
      <c r="C263" s="9" t="s">
        <v>318</v>
      </c>
      <c r="D263" s="183">
        <f t="shared" ref="D263:I263" si="157">SUM(D264:D270)</f>
        <v>140678.5</v>
      </c>
      <c r="E263" s="183">
        <f t="shared" si="157"/>
        <v>2822.6</v>
      </c>
      <c r="F263" s="183">
        <f t="shared" si="157"/>
        <v>67650.100000000006</v>
      </c>
      <c r="G263" s="183">
        <f t="shared" si="157"/>
        <v>68206.2</v>
      </c>
      <c r="H263" s="183">
        <f t="shared" si="157"/>
        <v>1999.6000000000001</v>
      </c>
      <c r="I263" s="183">
        <f t="shared" si="157"/>
        <v>0</v>
      </c>
      <c r="J263" s="340"/>
      <c r="K263" s="340"/>
      <c r="L263" s="183"/>
    </row>
    <row r="264" spans="1:15" x14ac:dyDescent="0.25">
      <c r="A264" s="345"/>
      <c r="B264" s="345"/>
      <c r="C264" s="183" t="s">
        <v>11</v>
      </c>
      <c r="D264" s="183">
        <f>SUM(E264:I264)</f>
        <v>10011.5</v>
      </c>
      <c r="E264" s="183">
        <f t="shared" ref="E264:F267" si="158">E12+E52+E151+E248</f>
        <v>0</v>
      </c>
      <c r="F264" s="183">
        <f t="shared" si="158"/>
        <v>5379.5</v>
      </c>
      <c r="G264" s="183">
        <v>4632</v>
      </c>
      <c r="H264" s="183">
        <f t="shared" ref="H264:I267" si="159">H12+H52+H151+H248</f>
        <v>0</v>
      </c>
      <c r="I264" s="183">
        <f t="shared" si="159"/>
        <v>0</v>
      </c>
      <c r="J264" s="345"/>
      <c r="K264" s="345"/>
      <c r="L264" s="183"/>
    </row>
    <row r="265" spans="1:15" x14ac:dyDescent="0.25">
      <c r="A265" s="345"/>
      <c r="B265" s="345"/>
      <c r="C265" s="183" t="s">
        <v>12</v>
      </c>
      <c r="D265" s="183">
        <f t="shared" ref="D265" si="160">SUM(E265:I265)</f>
        <v>12337.1</v>
      </c>
      <c r="E265" s="183">
        <f t="shared" si="158"/>
        <v>0</v>
      </c>
      <c r="F265" s="183">
        <f t="shared" si="158"/>
        <v>5921.3</v>
      </c>
      <c r="G265" s="183">
        <f>G13+G53+G152+G249</f>
        <v>6415.8</v>
      </c>
      <c r="H265" s="183">
        <f t="shared" si="159"/>
        <v>0</v>
      </c>
      <c r="I265" s="183">
        <f t="shared" si="159"/>
        <v>0</v>
      </c>
      <c r="J265" s="345"/>
      <c r="K265" s="345"/>
      <c r="L265" s="183"/>
    </row>
    <row r="266" spans="1:15" ht="15.75" x14ac:dyDescent="0.25">
      <c r="A266" s="345"/>
      <c r="B266" s="345"/>
      <c r="C266" s="183" t="s">
        <v>13</v>
      </c>
      <c r="D266" s="148">
        <f>SUM(E266:I266)</f>
        <v>17833.800000000003</v>
      </c>
      <c r="E266" s="148">
        <f t="shared" si="158"/>
        <v>0</v>
      </c>
      <c r="F266" s="148">
        <f t="shared" si="158"/>
        <v>8314.7000000000007</v>
      </c>
      <c r="G266" s="148">
        <f>G14+G54+G153+G250</f>
        <v>9519.1</v>
      </c>
      <c r="H266" s="148">
        <f t="shared" si="159"/>
        <v>0</v>
      </c>
      <c r="I266" s="148">
        <f t="shared" si="159"/>
        <v>0</v>
      </c>
      <c r="J266" s="345"/>
      <c r="K266" s="345"/>
      <c r="L266" s="183"/>
    </row>
    <row r="267" spans="1:15" ht="15.75" x14ac:dyDescent="0.25">
      <c r="A267" s="345"/>
      <c r="B267" s="345"/>
      <c r="C267" s="183" t="s">
        <v>14</v>
      </c>
      <c r="D267" s="148">
        <f>E267+F267+G267</f>
        <v>41879.800000000003</v>
      </c>
      <c r="E267" s="148">
        <f t="shared" si="158"/>
        <v>2822.6</v>
      </c>
      <c r="F267" s="148">
        <f t="shared" si="158"/>
        <v>23652.400000000001</v>
      </c>
      <c r="G267" s="148">
        <f>G15+G55+G154+G251</f>
        <v>15404.8</v>
      </c>
      <c r="H267" s="148">
        <f t="shared" si="159"/>
        <v>0</v>
      </c>
      <c r="I267" s="148">
        <f t="shared" si="159"/>
        <v>0</v>
      </c>
      <c r="J267" s="345"/>
      <c r="K267" s="345"/>
      <c r="L267" s="183"/>
    </row>
    <row r="268" spans="1:15" ht="15.75" x14ac:dyDescent="0.25">
      <c r="A268" s="345"/>
      <c r="B268" s="345"/>
      <c r="C268" s="183" t="s">
        <v>15</v>
      </c>
      <c r="D268" s="47">
        <f>E268+F268+G268+H268+I268</f>
        <v>23136.3</v>
      </c>
      <c r="E268" s="47">
        <f t="shared" ref="E268:I270" si="161">E16+E56+E155+E252+E112+E140</f>
        <v>0</v>
      </c>
      <c r="F268" s="47">
        <f t="shared" si="161"/>
        <v>8127.4</v>
      </c>
      <c r="G268" s="47">
        <f>G16+G56+G155+G252+G112+G140</f>
        <v>14331.699999999999</v>
      </c>
      <c r="H268" s="47">
        <f>H16+H56+H155+H252+H112+H140</f>
        <v>677.2</v>
      </c>
      <c r="I268" s="47">
        <f t="shared" si="161"/>
        <v>0</v>
      </c>
      <c r="J268" s="345"/>
      <c r="K268" s="345"/>
      <c r="L268" s="183"/>
      <c r="O268" s="129"/>
    </row>
    <row r="269" spans="1:15" ht="45" x14ac:dyDescent="0.25">
      <c r="A269" s="345"/>
      <c r="B269" s="345"/>
      <c r="C269" s="183" t="s">
        <v>403</v>
      </c>
      <c r="D269" s="148">
        <f t="shared" ref="D269:D270" si="162">E269+F269+G269+H269+I269</f>
        <v>17375</v>
      </c>
      <c r="E269" s="148">
        <f t="shared" si="161"/>
        <v>0</v>
      </c>
      <c r="F269" s="148">
        <f t="shared" si="161"/>
        <v>8127.4</v>
      </c>
      <c r="G269" s="148">
        <f t="shared" si="161"/>
        <v>8586.4</v>
      </c>
      <c r="H269" s="148">
        <f t="shared" si="161"/>
        <v>661.2</v>
      </c>
      <c r="I269" s="148">
        <f t="shared" si="161"/>
        <v>0</v>
      </c>
      <c r="J269" s="345"/>
      <c r="K269" s="345"/>
      <c r="L269" s="183"/>
    </row>
    <row r="270" spans="1:15" ht="45" x14ac:dyDescent="0.25">
      <c r="A270" s="341"/>
      <c r="B270" s="341"/>
      <c r="C270" s="183" t="s">
        <v>404</v>
      </c>
      <c r="D270" s="148">
        <f t="shared" si="162"/>
        <v>18105</v>
      </c>
      <c r="E270" s="148">
        <f t="shared" si="161"/>
        <v>0</v>
      </c>
      <c r="F270" s="148">
        <f t="shared" si="161"/>
        <v>8127.4</v>
      </c>
      <c r="G270" s="148">
        <f t="shared" si="161"/>
        <v>9316.4</v>
      </c>
      <c r="H270" s="148">
        <f t="shared" si="161"/>
        <v>661.2</v>
      </c>
      <c r="I270" s="148">
        <f t="shared" si="161"/>
        <v>0</v>
      </c>
      <c r="J270" s="341"/>
      <c r="K270" s="341"/>
      <c r="L270" s="183"/>
    </row>
    <row r="273" spans="10:10" x14ac:dyDescent="0.25">
      <c r="J273" s="129"/>
    </row>
  </sheetData>
  <mergeCells count="141">
    <mergeCell ref="A238:A245"/>
    <mergeCell ref="B238:B245"/>
    <mergeCell ref="J238:J245"/>
    <mergeCell ref="K238:K245"/>
    <mergeCell ref="B27:B34"/>
    <mergeCell ref="A230:A237"/>
    <mergeCell ref="B230:B237"/>
    <mergeCell ref="J230:J237"/>
    <mergeCell ref="K230:K237"/>
    <mergeCell ref="A166:A173"/>
    <mergeCell ref="K166:K173"/>
    <mergeCell ref="B166:B173"/>
    <mergeCell ref="J166:J173"/>
    <mergeCell ref="K158:K165"/>
    <mergeCell ref="J158:J165"/>
    <mergeCell ref="A99:A106"/>
    <mergeCell ref="J99:J106"/>
    <mergeCell ref="K99:K106"/>
    <mergeCell ref="B91:B98"/>
    <mergeCell ref="B99:B106"/>
    <mergeCell ref="A83:A90"/>
    <mergeCell ref="B222:B229"/>
    <mergeCell ref="J222:J229"/>
    <mergeCell ref="J174:J181"/>
    <mergeCell ref="A1:L3"/>
    <mergeCell ref="K51:K58"/>
    <mergeCell ref="A59:A66"/>
    <mergeCell ref="B59:B66"/>
    <mergeCell ref="J59:J66"/>
    <mergeCell ref="K59:K66"/>
    <mergeCell ref="K149:K157"/>
    <mergeCell ref="J149:J157"/>
    <mergeCell ref="A150:A157"/>
    <mergeCell ref="K27:K34"/>
    <mergeCell ref="J27:J34"/>
    <mergeCell ref="A27:A34"/>
    <mergeCell ref="K83:K90"/>
    <mergeCell ref="B150:B157"/>
    <mergeCell ref="A75:A82"/>
    <mergeCell ref="B75:B82"/>
    <mergeCell ref="A51:A58"/>
    <mergeCell ref="B51:B58"/>
    <mergeCell ref="J51:J58"/>
    <mergeCell ref="J75:J82"/>
    <mergeCell ref="K75:K82"/>
    <mergeCell ref="A67:A74"/>
    <mergeCell ref="B67:B74"/>
    <mergeCell ref="J67:J74"/>
    <mergeCell ref="K263:K270"/>
    <mergeCell ref="J263:J270"/>
    <mergeCell ref="B263:B270"/>
    <mergeCell ref="A263:A270"/>
    <mergeCell ref="K255:K262"/>
    <mergeCell ref="J255:J262"/>
    <mergeCell ref="B255:B262"/>
    <mergeCell ref="A255:A262"/>
    <mergeCell ref="A246:L246"/>
    <mergeCell ref="B247:B254"/>
    <mergeCell ref="A247:A254"/>
    <mergeCell ref="K247:K254"/>
    <mergeCell ref="J247:J254"/>
    <mergeCell ref="K19:K26"/>
    <mergeCell ref="J19:J26"/>
    <mergeCell ref="B19:B26"/>
    <mergeCell ref="A43:A50"/>
    <mergeCell ref="B43:B50"/>
    <mergeCell ref="A19:A26"/>
    <mergeCell ref="B198:B205"/>
    <mergeCell ref="A149:B149"/>
    <mergeCell ref="A182:A189"/>
    <mergeCell ref="A107:A114"/>
    <mergeCell ref="B107:B114"/>
    <mergeCell ref="J107:J114"/>
    <mergeCell ref="K107:K114"/>
    <mergeCell ref="B115:B122"/>
    <mergeCell ref="A115:A122"/>
    <mergeCell ref="A123:A131"/>
    <mergeCell ref="B123:B131"/>
    <mergeCell ref="A132:A139"/>
    <mergeCell ref="B132:B139"/>
    <mergeCell ref="J115:J131"/>
    <mergeCell ref="B158:B165"/>
    <mergeCell ref="A158:A165"/>
    <mergeCell ref="A198:A205"/>
    <mergeCell ref="A148:L148"/>
    <mergeCell ref="A9:L9"/>
    <mergeCell ref="C5:C6"/>
    <mergeCell ref="B5:B6"/>
    <mergeCell ref="A5:A6"/>
    <mergeCell ref="A10:B10"/>
    <mergeCell ref="D5:D6"/>
    <mergeCell ref="E5:I5"/>
    <mergeCell ref="J5:J6"/>
    <mergeCell ref="K5:L5"/>
    <mergeCell ref="A8:L8"/>
    <mergeCell ref="J10:J18"/>
    <mergeCell ref="K10:K18"/>
    <mergeCell ref="A11:A18"/>
    <mergeCell ref="B11:B18"/>
    <mergeCell ref="K190:K197"/>
    <mergeCell ref="J190:J197"/>
    <mergeCell ref="B190:B197"/>
    <mergeCell ref="A190:A197"/>
    <mergeCell ref="K182:K189"/>
    <mergeCell ref="K174:K181"/>
    <mergeCell ref="B174:B181"/>
    <mergeCell ref="J198:J205"/>
    <mergeCell ref="K198:K205"/>
    <mergeCell ref="A174:A181"/>
    <mergeCell ref="J182:J189"/>
    <mergeCell ref="B182:B189"/>
    <mergeCell ref="K206:K213"/>
    <mergeCell ref="J206:J213"/>
    <mergeCell ref="A214:A221"/>
    <mergeCell ref="B214:B221"/>
    <mergeCell ref="K222:K229"/>
    <mergeCell ref="J214:J221"/>
    <mergeCell ref="K214:K221"/>
    <mergeCell ref="B206:B213"/>
    <mergeCell ref="A206:A213"/>
    <mergeCell ref="A222:A229"/>
    <mergeCell ref="A140:A147"/>
    <mergeCell ref="B140:B146"/>
    <mergeCell ref="K35:K42"/>
    <mergeCell ref="J35:J42"/>
    <mergeCell ref="B35:B42"/>
    <mergeCell ref="A35:A42"/>
    <mergeCell ref="K67:K74"/>
    <mergeCell ref="A91:A98"/>
    <mergeCell ref="J91:J98"/>
    <mergeCell ref="K91:K98"/>
    <mergeCell ref="B83:B90"/>
    <mergeCell ref="J83:J90"/>
    <mergeCell ref="K132:K139"/>
    <mergeCell ref="K140:K147"/>
    <mergeCell ref="J43:J50"/>
    <mergeCell ref="K43:K50"/>
    <mergeCell ref="K115:K122"/>
    <mergeCell ref="K123:K131"/>
    <mergeCell ref="J132:J139"/>
    <mergeCell ref="J140:J147"/>
  </mergeCells>
  <pageMargins left="0.70866141732283472" right="0.70866141732283472" top="0.74803149606299213" bottom="0.74803149606299213" header="0.31496062992125984" footer="0.31496062992125984"/>
  <pageSetup paperSize="9" scale="58" firstPageNumber="56" fitToHeight="0" orientation="portrait" useFirstPageNumber="1" r:id="rId1"/>
  <headerFooter>
    <oddHeader>&amp;C&amp;12&amp;P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34"/>
  <sheetViews>
    <sheetView view="pageLayout" topLeftCell="A13" zoomScaleNormal="80" workbookViewId="0">
      <selection activeCell="C19" sqref="C19"/>
    </sheetView>
  </sheetViews>
  <sheetFormatPr defaultColWidth="9.140625" defaultRowHeight="15" x14ac:dyDescent="0.25"/>
  <cols>
    <col min="1" max="1" width="36.28515625" style="156" customWidth="1"/>
    <col min="2" max="2" width="36.28515625" style="157" customWidth="1"/>
    <col min="3" max="3" width="10.42578125" style="157" customWidth="1"/>
    <col min="4" max="4" width="9.28515625" style="157" customWidth="1"/>
    <col min="5" max="7" width="9.140625" style="157"/>
    <col min="8" max="8" width="9.140625" style="157" customWidth="1"/>
    <col min="9" max="9" width="13" style="157" customWidth="1"/>
    <col min="10" max="10" width="12.5703125" style="157" customWidth="1"/>
    <col min="11" max="16384" width="9.140625" style="151"/>
  </cols>
  <sheetData>
    <row r="1" spans="1:10" x14ac:dyDescent="0.25">
      <c r="A1" s="452" t="s">
        <v>604</v>
      </c>
      <c r="B1" s="452"/>
      <c r="C1" s="452"/>
      <c r="D1" s="452"/>
      <c r="E1" s="452"/>
      <c r="F1" s="452"/>
      <c r="G1" s="452"/>
      <c r="H1" s="452"/>
      <c r="I1" s="452"/>
      <c r="J1" s="452"/>
    </row>
    <row r="2" spans="1:10" x14ac:dyDescent="0.25">
      <c r="A2" s="452"/>
      <c r="B2" s="452"/>
      <c r="C2" s="452"/>
      <c r="D2" s="452"/>
      <c r="E2" s="452"/>
      <c r="F2" s="452"/>
      <c r="G2" s="452"/>
      <c r="H2" s="452"/>
      <c r="I2" s="452"/>
      <c r="J2" s="452"/>
    </row>
    <row r="3" spans="1:10" x14ac:dyDescent="0.25">
      <c r="A3" s="452"/>
      <c r="B3" s="452"/>
      <c r="C3" s="452"/>
      <c r="D3" s="452"/>
      <c r="E3" s="452"/>
      <c r="F3" s="452"/>
      <c r="G3" s="452"/>
      <c r="H3" s="452"/>
      <c r="I3" s="452"/>
      <c r="J3" s="452"/>
    </row>
    <row r="5" spans="1:10" x14ac:dyDescent="0.25">
      <c r="A5" s="123" t="s">
        <v>476</v>
      </c>
      <c r="B5" s="407" t="s">
        <v>477</v>
      </c>
      <c r="C5" s="408"/>
      <c r="D5" s="408"/>
      <c r="E5" s="408"/>
      <c r="F5" s="408"/>
      <c r="G5" s="408"/>
      <c r="H5" s="408"/>
      <c r="I5" s="408"/>
      <c r="J5" s="409"/>
    </row>
    <row r="6" spans="1:10" ht="62.25" customHeight="1" x14ac:dyDescent="0.25">
      <c r="A6" s="123" t="s">
        <v>478</v>
      </c>
      <c r="B6" s="453" t="s">
        <v>859</v>
      </c>
      <c r="C6" s="454"/>
      <c r="D6" s="454"/>
      <c r="E6" s="454"/>
      <c r="F6" s="454"/>
      <c r="G6" s="454"/>
      <c r="H6" s="454"/>
      <c r="I6" s="454"/>
      <c r="J6" s="455"/>
    </row>
    <row r="7" spans="1:10" ht="72" customHeight="1" x14ac:dyDescent="0.25">
      <c r="A7" s="123" t="s">
        <v>479</v>
      </c>
      <c r="B7" s="407" t="s">
        <v>859</v>
      </c>
      <c r="C7" s="408"/>
      <c r="D7" s="408"/>
      <c r="E7" s="408"/>
      <c r="F7" s="408"/>
      <c r="G7" s="408"/>
      <c r="H7" s="408"/>
      <c r="I7" s="408"/>
      <c r="J7" s="409"/>
    </row>
    <row r="8" spans="1:10" x14ac:dyDescent="0.25">
      <c r="A8" s="123" t="s">
        <v>480</v>
      </c>
      <c r="B8" s="407" t="s">
        <v>481</v>
      </c>
      <c r="C8" s="408"/>
      <c r="D8" s="408"/>
      <c r="E8" s="408"/>
      <c r="F8" s="408"/>
      <c r="G8" s="408"/>
      <c r="H8" s="408"/>
      <c r="I8" s="408"/>
      <c r="J8" s="409"/>
    </row>
    <row r="9" spans="1:10" ht="30" x14ac:dyDescent="0.25">
      <c r="A9" s="445" t="s">
        <v>482</v>
      </c>
      <c r="B9" s="152" t="s">
        <v>423</v>
      </c>
      <c r="C9" s="121" t="s">
        <v>424</v>
      </c>
      <c r="D9" s="121" t="s">
        <v>425</v>
      </c>
      <c r="E9" s="121" t="s">
        <v>426</v>
      </c>
      <c r="F9" s="121" t="s">
        <v>427</v>
      </c>
      <c r="G9" s="121" t="s">
        <v>428</v>
      </c>
      <c r="H9" s="121" t="s">
        <v>429</v>
      </c>
      <c r="I9" s="121" t="s">
        <v>403</v>
      </c>
      <c r="J9" s="121" t="s">
        <v>404</v>
      </c>
    </row>
    <row r="10" spans="1:10" ht="60" x14ac:dyDescent="0.25">
      <c r="A10" s="448"/>
      <c r="B10" s="152" t="s">
        <v>483</v>
      </c>
      <c r="C10" s="121">
        <v>60</v>
      </c>
      <c r="D10" s="121">
        <v>60</v>
      </c>
      <c r="E10" s="121">
        <v>65</v>
      </c>
      <c r="F10" s="121">
        <v>70</v>
      </c>
      <c r="G10" s="121">
        <v>75</v>
      </c>
      <c r="H10" s="121">
        <v>80</v>
      </c>
      <c r="I10" s="121">
        <v>85</v>
      </c>
      <c r="J10" s="121">
        <v>90</v>
      </c>
    </row>
    <row r="11" spans="1:10" x14ac:dyDescent="0.25">
      <c r="A11" s="445" t="s">
        <v>484</v>
      </c>
      <c r="B11" s="457" t="s">
        <v>485</v>
      </c>
      <c r="C11" s="457"/>
      <c r="D11" s="457"/>
      <c r="E11" s="457"/>
      <c r="F11" s="457"/>
      <c r="G11" s="457"/>
      <c r="H11" s="457"/>
      <c r="I11" s="457"/>
      <c r="J11" s="457"/>
    </row>
    <row r="12" spans="1:10" x14ac:dyDescent="0.25">
      <c r="A12" s="446"/>
      <c r="B12" s="457" t="s">
        <v>486</v>
      </c>
      <c r="C12" s="457"/>
      <c r="D12" s="457"/>
      <c r="E12" s="457"/>
      <c r="F12" s="457"/>
      <c r="G12" s="457"/>
      <c r="H12" s="457"/>
      <c r="I12" s="457"/>
      <c r="J12" s="457"/>
    </row>
    <row r="13" spans="1:10" x14ac:dyDescent="0.25">
      <c r="A13" s="446"/>
      <c r="B13" s="457" t="s">
        <v>487</v>
      </c>
      <c r="C13" s="457"/>
      <c r="D13" s="457"/>
      <c r="E13" s="457"/>
      <c r="F13" s="457"/>
      <c r="G13" s="457"/>
      <c r="H13" s="457"/>
      <c r="I13" s="457"/>
      <c r="J13" s="457"/>
    </row>
    <row r="14" spans="1:10" x14ac:dyDescent="0.25">
      <c r="A14" s="448"/>
      <c r="B14" s="449" t="s">
        <v>860</v>
      </c>
      <c r="C14" s="458"/>
      <c r="D14" s="458"/>
      <c r="E14" s="458"/>
      <c r="F14" s="458"/>
      <c r="G14" s="458"/>
      <c r="H14" s="458"/>
      <c r="I14" s="458"/>
      <c r="J14" s="459"/>
    </row>
    <row r="15" spans="1:10" ht="30" x14ac:dyDescent="0.25">
      <c r="A15" s="445" t="s">
        <v>488</v>
      </c>
      <c r="B15" s="152" t="s">
        <v>441</v>
      </c>
      <c r="C15" s="121" t="s">
        <v>424</v>
      </c>
      <c r="D15" s="121" t="s">
        <v>425</v>
      </c>
      <c r="E15" s="121" t="s">
        <v>426</v>
      </c>
      <c r="F15" s="121" t="s">
        <v>427</v>
      </c>
      <c r="G15" s="121" t="s">
        <v>428</v>
      </c>
      <c r="H15" s="121" t="s">
        <v>429</v>
      </c>
      <c r="I15" s="121" t="s">
        <v>403</v>
      </c>
      <c r="J15" s="121" t="s">
        <v>404</v>
      </c>
    </row>
    <row r="16" spans="1:10" ht="29.25" customHeight="1" x14ac:dyDescent="0.25">
      <c r="A16" s="446"/>
      <c r="B16" s="407" t="s">
        <v>485</v>
      </c>
      <c r="C16" s="408"/>
      <c r="D16" s="408"/>
      <c r="E16" s="408"/>
      <c r="F16" s="408"/>
      <c r="G16" s="408"/>
      <c r="H16" s="408"/>
      <c r="I16" s="408"/>
      <c r="J16" s="409"/>
    </row>
    <row r="17" spans="1:10" ht="60" x14ac:dyDescent="0.25">
      <c r="A17" s="446"/>
      <c r="B17" s="152" t="s">
        <v>908</v>
      </c>
      <c r="C17" s="121">
        <v>10</v>
      </c>
      <c r="D17" s="121">
        <v>15</v>
      </c>
      <c r="E17" s="121">
        <v>15</v>
      </c>
      <c r="F17" s="121">
        <v>20</v>
      </c>
      <c r="G17" s="121">
        <v>20</v>
      </c>
      <c r="H17" s="121">
        <v>20</v>
      </c>
      <c r="I17" s="121">
        <v>20</v>
      </c>
      <c r="J17" s="121">
        <v>20</v>
      </c>
    </row>
    <row r="18" spans="1:10" ht="33" customHeight="1" x14ac:dyDescent="0.25">
      <c r="A18" s="446"/>
      <c r="B18" s="407" t="s">
        <v>486</v>
      </c>
      <c r="C18" s="408"/>
      <c r="D18" s="408"/>
      <c r="E18" s="408"/>
      <c r="F18" s="408"/>
      <c r="G18" s="408"/>
      <c r="H18" s="408"/>
      <c r="I18" s="408"/>
      <c r="J18" s="409"/>
    </row>
    <row r="19" spans="1:10" ht="45" x14ac:dyDescent="0.25">
      <c r="A19" s="446"/>
      <c r="B19" s="152" t="s">
        <v>365</v>
      </c>
      <c r="C19" s="121">
        <v>310</v>
      </c>
      <c r="D19" s="121">
        <v>332</v>
      </c>
      <c r="E19" s="121">
        <v>321</v>
      </c>
      <c r="F19" s="121">
        <v>369</v>
      </c>
      <c r="G19" s="121">
        <v>434</v>
      </c>
      <c r="H19" s="121">
        <v>340</v>
      </c>
      <c r="I19" s="121">
        <v>453</v>
      </c>
      <c r="J19" s="230">
        <v>454</v>
      </c>
    </row>
    <row r="20" spans="1:10" ht="90" x14ac:dyDescent="0.25">
      <c r="A20" s="446"/>
      <c r="B20" s="152" t="s">
        <v>371</v>
      </c>
      <c r="C20" s="121">
        <v>20</v>
      </c>
      <c r="D20" s="121">
        <v>14</v>
      </c>
      <c r="E20" s="121">
        <v>19</v>
      </c>
      <c r="F20" s="121">
        <v>14</v>
      </c>
      <c r="G20" s="121">
        <v>12</v>
      </c>
      <c r="H20" s="121">
        <v>12</v>
      </c>
      <c r="I20" s="121">
        <v>15</v>
      </c>
      <c r="J20" s="121">
        <v>15</v>
      </c>
    </row>
    <row r="21" spans="1:10" ht="26.25" customHeight="1" x14ac:dyDescent="0.25">
      <c r="A21" s="446"/>
      <c r="B21" s="407" t="s">
        <v>487</v>
      </c>
      <c r="C21" s="408"/>
      <c r="D21" s="408"/>
      <c r="E21" s="408"/>
      <c r="F21" s="408"/>
      <c r="G21" s="408"/>
      <c r="H21" s="408"/>
      <c r="I21" s="408"/>
      <c r="J21" s="409"/>
    </row>
    <row r="22" spans="1:10" ht="30" x14ac:dyDescent="0.25">
      <c r="A22" s="446"/>
      <c r="B22" s="152" t="s">
        <v>376</v>
      </c>
      <c r="C22" s="121">
        <v>80</v>
      </c>
      <c r="D22" s="121">
        <v>80</v>
      </c>
      <c r="E22" s="121">
        <v>80</v>
      </c>
      <c r="F22" s="121">
        <v>80</v>
      </c>
      <c r="G22" s="121">
        <v>80</v>
      </c>
      <c r="H22" s="121">
        <v>58</v>
      </c>
      <c r="I22" s="121">
        <v>51</v>
      </c>
      <c r="J22" s="121">
        <v>51</v>
      </c>
    </row>
    <row r="23" spans="1:10" ht="23.25" customHeight="1" x14ac:dyDescent="0.25">
      <c r="A23" s="447"/>
      <c r="B23" s="449" t="s">
        <v>861</v>
      </c>
      <c r="C23" s="450"/>
      <c r="D23" s="450"/>
      <c r="E23" s="450"/>
      <c r="F23" s="450"/>
      <c r="G23" s="450"/>
      <c r="H23" s="450"/>
      <c r="I23" s="450"/>
      <c r="J23" s="451"/>
    </row>
    <row r="24" spans="1:10" ht="60.75" customHeight="1" thickBot="1" x14ac:dyDescent="0.3">
      <c r="A24" s="448"/>
      <c r="B24" s="153" t="s">
        <v>930</v>
      </c>
      <c r="C24" s="154">
        <v>0</v>
      </c>
      <c r="D24" s="154">
        <v>0</v>
      </c>
      <c r="E24" s="154">
        <v>0</v>
      </c>
      <c r="F24" s="154">
        <v>0</v>
      </c>
      <c r="G24" s="154">
        <v>4.0000000000000002E-4</v>
      </c>
      <c r="H24" s="154">
        <v>0</v>
      </c>
      <c r="I24" s="154">
        <v>0</v>
      </c>
      <c r="J24" s="154">
        <v>0</v>
      </c>
    </row>
    <row r="25" spans="1:10" ht="27" customHeight="1" x14ac:dyDescent="0.25">
      <c r="A25" s="123" t="s">
        <v>489</v>
      </c>
      <c r="B25" s="407" t="s">
        <v>882</v>
      </c>
      <c r="C25" s="408"/>
      <c r="D25" s="408"/>
      <c r="E25" s="408"/>
      <c r="F25" s="408"/>
      <c r="G25" s="408"/>
      <c r="H25" s="408"/>
      <c r="I25" s="408"/>
      <c r="J25" s="409"/>
    </row>
    <row r="26" spans="1:10" ht="30" x14ac:dyDescent="0.25">
      <c r="A26" s="123" t="s">
        <v>490</v>
      </c>
      <c r="B26" s="407" t="s">
        <v>8</v>
      </c>
      <c r="C26" s="408"/>
      <c r="D26" s="408"/>
      <c r="E26" s="408"/>
      <c r="F26" s="408"/>
      <c r="G26" s="408"/>
      <c r="H26" s="408"/>
      <c r="I26" s="408"/>
      <c r="J26" s="409"/>
    </row>
    <row r="27" spans="1:10" ht="30" x14ac:dyDescent="0.25">
      <c r="A27" s="445" t="s">
        <v>491</v>
      </c>
      <c r="B27" s="152" t="s">
        <v>450</v>
      </c>
      <c r="C27" s="121" t="s">
        <v>451</v>
      </c>
      <c r="D27" s="121" t="s">
        <v>425</v>
      </c>
      <c r="E27" s="121" t="s">
        <v>426</v>
      </c>
      <c r="F27" s="121" t="s">
        <v>427</v>
      </c>
      <c r="G27" s="121" t="s">
        <v>428</v>
      </c>
      <c r="H27" s="121" t="s">
        <v>429</v>
      </c>
      <c r="I27" s="121" t="s">
        <v>403</v>
      </c>
      <c r="J27" s="121" t="s">
        <v>404</v>
      </c>
    </row>
    <row r="28" spans="1:10" ht="30" x14ac:dyDescent="0.25">
      <c r="A28" s="446"/>
      <c r="B28" s="152" t="s">
        <v>452</v>
      </c>
      <c r="C28" s="122">
        <f>SUM(D28:J28)</f>
        <v>36341.800000000003</v>
      </c>
      <c r="D28" s="122">
        <f>'пп 3'!E240</f>
        <v>4301.7</v>
      </c>
      <c r="E28" s="122">
        <f>'пп 3'!E241</f>
        <v>5659.9</v>
      </c>
      <c r="F28" s="122">
        <f>'пп 3'!E242</f>
        <v>4570.3999999999996</v>
      </c>
      <c r="G28" s="122">
        <f>'пп 3'!E243</f>
        <v>4837</v>
      </c>
      <c r="H28" s="122">
        <f>'пп 3'!E244</f>
        <v>4093.4</v>
      </c>
      <c r="I28" s="122">
        <f>'пп 3'!E245</f>
        <v>6410.5</v>
      </c>
      <c r="J28" s="122">
        <f>'пп 3'!E246</f>
        <v>6468.9</v>
      </c>
    </row>
    <row r="29" spans="1:10" ht="23.25" customHeight="1" x14ac:dyDescent="0.25">
      <c r="A29" s="446"/>
      <c r="B29" s="152" t="s">
        <v>453</v>
      </c>
      <c r="C29" s="122">
        <f t="shared" ref="C29:C32" si="0">SUM(D29:J29)</f>
        <v>440863.4</v>
      </c>
      <c r="D29" s="122">
        <f>'пп 3'!F240</f>
        <v>55841.200000000004</v>
      </c>
      <c r="E29" s="122">
        <f>'пп 3'!F241</f>
        <v>55904.3</v>
      </c>
      <c r="F29" s="122">
        <f>'пп 3'!F242</f>
        <v>56796</v>
      </c>
      <c r="G29" s="122">
        <f>'пп 3'!F243</f>
        <v>62631.7</v>
      </c>
      <c r="H29" s="122">
        <f>'пп 3'!F244</f>
        <v>64035.4</v>
      </c>
      <c r="I29" s="122">
        <f>'пп 3'!F245</f>
        <v>72827.399999999994</v>
      </c>
      <c r="J29" s="122">
        <f>'пп 3'!F246</f>
        <v>72827.399999999994</v>
      </c>
    </row>
    <row r="30" spans="1:10" ht="22.5" customHeight="1" x14ac:dyDescent="0.25">
      <c r="A30" s="446"/>
      <c r="B30" s="152" t="s">
        <v>454</v>
      </c>
      <c r="C30" s="122">
        <f t="shared" si="0"/>
        <v>14060.5</v>
      </c>
      <c r="D30" s="122">
        <f>'пп 3'!G240</f>
        <v>1051.2</v>
      </c>
      <c r="E30" s="122">
        <f>'пп 3'!G241</f>
        <v>1140</v>
      </c>
      <c r="F30" s="122">
        <f>'пп 3'!G242</f>
        <v>1140</v>
      </c>
      <c r="G30" s="122">
        <f>'пп 3'!G243</f>
        <v>2228.3000000000002</v>
      </c>
      <c r="H30" s="122">
        <f>'пп 3'!G244</f>
        <v>3423</v>
      </c>
      <c r="I30" s="122">
        <f>'пп 3'!G245</f>
        <v>2434</v>
      </c>
      <c r="J30" s="122">
        <f>'пп 3'!G246</f>
        <v>2644</v>
      </c>
    </row>
    <row r="31" spans="1:10" ht="30" x14ac:dyDescent="0.25">
      <c r="A31" s="446"/>
      <c r="B31" s="152" t="s">
        <v>456</v>
      </c>
      <c r="C31" s="122">
        <f t="shared" si="0"/>
        <v>0</v>
      </c>
      <c r="D31" s="122">
        <v>0</v>
      </c>
      <c r="E31" s="122">
        <v>0</v>
      </c>
      <c r="F31" s="122">
        <v>0</v>
      </c>
      <c r="G31" s="122">
        <v>0</v>
      </c>
      <c r="H31" s="122">
        <v>0</v>
      </c>
      <c r="I31" s="122">
        <v>0</v>
      </c>
      <c r="J31" s="122">
        <v>0</v>
      </c>
    </row>
    <row r="32" spans="1:10" ht="39" customHeight="1" x14ac:dyDescent="0.25">
      <c r="A32" s="456"/>
      <c r="B32" s="155" t="s">
        <v>457</v>
      </c>
      <c r="C32" s="146">
        <f t="shared" si="0"/>
        <v>491265.7</v>
      </c>
      <c r="D32" s="146">
        <f>SUM(D28:D31)</f>
        <v>61194.1</v>
      </c>
      <c r="E32" s="146">
        <f t="shared" ref="E32:J32" si="1">SUM(E28:E31)</f>
        <v>62704.200000000004</v>
      </c>
      <c r="F32" s="146">
        <f t="shared" si="1"/>
        <v>62506.400000000001</v>
      </c>
      <c r="G32" s="146">
        <f t="shared" si="1"/>
        <v>69697</v>
      </c>
      <c r="H32" s="146">
        <f t="shared" si="1"/>
        <v>71551.8</v>
      </c>
      <c r="I32" s="146">
        <f t="shared" si="1"/>
        <v>81671.899999999994</v>
      </c>
      <c r="J32" s="146">
        <f t="shared" si="1"/>
        <v>81940.299999999988</v>
      </c>
    </row>
    <row r="33" spans="7:8" ht="19.5" customHeight="1" x14ac:dyDescent="0.25">
      <c r="G33" s="46"/>
      <c r="H33" s="217">
        <v>71551.8</v>
      </c>
    </row>
    <row r="34" spans="7:8" x14ac:dyDescent="0.25">
      <c r="H34" s="218">
        <f>SUM(H32-H33)</f>
        <v>0</v>
      </c>
    </row>
  </sheetData>
  <mergeCells count="19">
    <mergeCell ref="A27:A32"/>
    <mergeCell ref="B26:J26"/>
    <mergeCell ref="B25:J25"/>
    <mergeCell ref="B8:J8"/>
    <mergeCell ref="B7:J7"/>
    <mergeCell ref="B21:J21"/>
    <mergeCell ref="B18:J18"/>
    <mergeCell ref="B16:J16"/>
    <mergeCell ref="B13:J13"/>
    <mergeCell ref="B12:J12"/>
    <mergeCell ref="B11:J11"/>
    <mergeCell ref="A11:A14"/>
    <mergeCell ref="B14:J14"/>
    <mergeCell ref="A15:A24"/>
    <mergeCell ref="B23:J23"/>
    <mergeCell ref="A9:A10"/>
    <mergeCell ref="A1:J3"/>
    <mergeCell ref="B6:J6"/>
    <mergeCell ref="B5:J5"/>
  </mergeCells>
  <pageMargins left="0.47244094488188981" right="0.39370078740157483" top="0.74803149606299213" bottom="0.74803149606299213" header="0.31496062992125984" footer="0.31496062992125984"/>
  <pageSetup paperSize="9" scale="60" firstPageNumber="63" fitToHeight="0" orientation="portrait" useFirstPageNumber="1" r:id="rId1"/>
  <headerFooter>
    <oddHeader>&amp;C&amp;12&amp;P</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
  <sheetViews>
    <sheetView view="pageLayout" topLeftCell="A22" workbookViewId="0">
      <selection activeCell="I33" activeCellId="3" sqref="G42 H41 H33:H36 I33:I36"/>
    </sheetView>
  </sheetViews>
  <sheetFormatPr defaultRowHeight="15" x14ac:dyDescent="0.25"/>
  <sheetData/>
  <pageMargins left="0.70866141732283472" right="0.70866141732283472" top="0.74803149606299213" bottom="0.74803149606299213" header="0.31496062992125984" footer="0.31496062992125984"/>
  <pageSetup paperSize="9" scale="73" firstPageNumber="64" fitToHeight="0" orientation="portrait" useFirstPageNumber="1" r:id="rId1"/>
  <headerFooter>
    <oddHeader>&amp;C&amp;12&amp;P</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I36"/>
  <sheetViews>
    <sheetView view="pageLayout" topLeftCell="A10" workbookViewId="0">
      <selection activeCell="G23" sqref="G23"/>
    </sheetView>
  </sheetViews>
  <sheetFormatPr defaultColWidth="9.140625" defaultRowHeight="15" x14ac:dyDescent="0.25"/>
  <cols>
    <col min="1" max="2" width="9.140625" style="59"/>
    <col min="3" max="3" width="19" style="59" customWidth="1"/>
    <col min="4" max="6" width="9.140625" style="59"/>
    <col min="7" max="7" width="21.7109375" style="59" customWidth="1"/>
    <col min="8" max="8" width="26.5703125" style="59" customWidth="1"/>
    <col min="9" max="9" width="33.5703125" style="59" customWidth="1"/>
    <col min="10" max="16384" width="9.140625" style="59"/>
  </cols>
  <sheetData>
    <row r="1" spans="2:9" x14ac:dyDescent="0.25">
      <c r="I1" s="82"/>
    </row>
    <row r="2" spans="2:9" ht="22.5" customHeight="1" x14ac:dyDescent="0.25">
      <c r="B2" s="460" t="s">
        <v>785</v>
      </c>
      <c r="C2" s="460"/>
      <c r="D2" s="460"/>
      <c r="E2" s="460"/>
      <c r="F2" s="460"/>
      <c r="G2" s="460"/>
      <c r="H2" s="460"/>
      <c r="I2" s="460"/>
    </row>
    <row r="3" spans="2:9" ht="41.25" customHeight="1" x14ac:dyDescent="0.25">
      <c r="B3" s="460"/>
      <c r="C3" s="460"/>
      <c r="D3" s="460"/>
      <c r="E3" s="460"/>
      <c r="F3" s="460"/>
      <c r="G3" s="460"/>
      <c r="H3" s="460"/>
      <c r="I3" s="460"/>
    </row>
    <row r="4" spans="2:9" ht="15.75" thickBot="1" x14ac:dyDescent="0.3"/>
    <row r="5" spans="2:9" ht="104.25" customHeight="1" x14ac:dyDescent="0.25">
      <c r="B5" s="73" t="s">
        <v>643</v>
      </c>
      <c r="C5" s="468" t="s">
        <v>645</v>
      </c>
      <c r="D5" s="468" t="s">
        <v>646</v>
      </c>
      <c r="E5" s="468" t="s">
        <v>647</v>
      </c>
      <c r="F5" s="468" t="s">
        <v>648</v>
      </c>
      <c r="G5" s="468" t="s">
        <v>649</v>
      </c>
      <c r="H5" s="468" t="s">
        <v>650</v>
      </c>
      <c r="I5" s="468" t="s">
        <v>651</v>
      </c>
    </row>
    <row r="6" spans="2:9" ht="15.75" thickBot="1" x14ac:dyDescent="0.3">
      <c r="B6" s="74" t="s">
        <v>644</v>
      </c>
      <c r="C6" s="470"/>
      <c r="D6" s="470"/>
      <c r="E6" s="470"/>
      <c r="F6" s="470"/>
      <c r="G6" s="470"/>
      <c r="H6" s="470"/>
      <c r="I6" s="470"/>
    </row>
    <row r="7" spans="2:9" ht="15.75" thickBot="1" x14ac:dyDescent="0.3">
      <c r="B7" s="74">
        <v>1</v>
      </c>
      <c r="C7" s="75">
        <v>2</v>
      </c>
      <c r="D7" s="75">
        <v>3</v>
      </c>
      <c r="E7" s="75">
        <v>4</v>
      </c>
      <c r="F7" s="75">
        <v>5</v>
      </c>
      <c r="G7" s="75">
        <v>6</v>
      </c>
      <c r="H7" s="75">
        <v>7</v>
      </c>
      <c r="I7" s="75">
        <v>8</v>
      </c>
    </row>
    <row r="8" spans="2:9" ht="15" customHeight="1" x14ac:dyDescent="0.25">
      <c r="B8" s="474" t="s">
        <v>759</v>
      </c>
      <c r="C8" s="475"/>
      <c r="D8" s="475"/>
      <c r="E8" s="475"/>
      <c r="F8" s="475"/>
      <c r="G8" s="475"/>
      <c r="H8" s="475"/>
      <c r="I8" s="476"/>
    </row>
    <row r="9" spans="2:9" ht="30" customHeight="1" thickBot="1" x14ac:dyDescent="0.3">
      <c r="B9" s="477" t="s">
        <v>481</v>
      </c>
      <c r="C9" s="478"/>
      <c r="D9" s="478"/>
      <c r="E9" s="478"/>
      <c r="F9" s="478"/>
      <c r="G9" s="478"/>
      <c r="H9" s="478"/>
      <c r="I9" s="479"/>
    </row>
    <row r="10" spans="2:9" ht="42" customHeight="1" x14ac:dyDescent="0.25">
      <c r="B10" s="468">
        <v>1</v>
      </c>
      <c r="C10" s="471" t="s">
        <v>680</v>
      </c>
      <c r="D10" s="468" t="s">
        <v>654</v>
      </c>
      <c r="E10" s="471" t="s">
        <v>655</v>
      </c>
      <c r="F10" s="471" t="s">
        <v>656</v>
      </c>
      <c r="G10" s="76" t="s">
        <v>760</v>
      </c>
      <c r="H10" s="471" t="s">
        <v>764</v>
      </c>
      <c r="I10" s="76" t="s">
        <v>744</v>
      </c>
    </row>
    <row r="11" spans="2:9" ht="117" customHeight="1" x14ac:dyDescent="0.25">
      <c r="B11" s="469"/>
      <c r="C11" s="472"/>
      <c r="D11" s="469"/>
      <c r="E11" s="472"/>
      <c r="F11" s="472"/>
      <c r="G11" s="76" t="s">
        <v>761</v>
      </c>
      <c r="H11" s="472"/>
      <c r="I11" s="77" t="s">
        <v>672</v>
      </c>
    </row>
    <row r="12" spans="2:9" ht="114.75" customHeight="1" x14ac:dyDescent="0.25">
      <c r="B12" s="469"/>
      <c r="C12" s="472"/>
      <c r="D12" s="469"/>
      <c r="E12" s="472"/>
      <c r="F12" s="472"/>
      <c r="G12" s="76" t="s">
        <v>762</v>
      </c>
      <c r="H12" s="472"/>
      <c r="I12" s="76"/>
    </row>
    <row r="13" spans="2:9" ht="48.75" customHeight="1" thickBot="1" x14ac:dyDescent="0.3">
      <c r="B13" s="470"/>
      <c r="C13" s="473"/>
      <c r="D13" s="470"/>
      <c r="E13" s="473"/>
      <c r="F13" s="473"/>
      <c r="G13" s="78" t="s">
        <v>763</v>
      </c>
      <c r="H13" s="473"/>
      <c r="I13" s="79"/>
    </row>
    <row r="14" spans="2:9" ht="30" customHeight="1" thickBot="1" x14ac:dyDescent="0.3">
      <c r="B14" s="461" t="s">
        <v>765</v>
      </c>
      <c r="C14" s="462"/>
      <c r="D14" s="462"/>
      <c r="E14" s="462"/>
      <c r="F14" s="462"/>
      <c r="G14" s="462"/>
      <c r="H14" s="462"/>
      <c r="I14" s="463"/>
    </row>
    <row r="15" spans="2:9" ht="45" customHeight="1" x14ac:dyDescent="0.25">
      <c r="B15" s="468">
        <v>1</v>
      </c>
      <c r="C15" s="471" t="s">
        <v>766</v>
      </c>
      <c r="D15" s="468" t="s">
        <v>654</v>
      </c>
      <c r="E15" s="471" t="s">
        <v>655</v>
      </c>
      <c r="F15" s="471" t="s">
        <v>656</v>
      </c>
      <c r="G15" s="76" t="s">
        <v>767</v>
      </c>
      <c r="H15" s="471" t="s">
        <v>661</v>
      </c>
      <c r="I15" s="76" t="s">
        <v>744</v>
      </c>
    </row>
    <row r="16" spans="2:9" ht="120.75" customHeight="1" x14ac:dyDescent="0.25">
      <c r="B16" s="469"/>
      <c r="C16" s="472"/>
      <c r="D16" s="469"/>
      <c r="E16" s="472"/>
      <c r="F16" s="472"/>
      <c r="G16" s="76" t="s">
        <v>768</v>
      </c>
      <c r="H16" s="472"/>
      <c r="I16" s="77" t="s">
        <v>672</v>
      </c>
    </row>
    <row r="17" spans="2:9" ht="69.75" customHeight="1" x14ac:dyDescent="0.25">
      <c r="B17" s="469"/>
      <c r="C17" s="472"/>
      <c r="D17" s="469"/>
      <c r="E17" s="472"/>
      <c r="F17" s="472"/>
      <c r="G17" s="76" t="s">
        <v>769</v>
      </c>
      <c r="H17" s="472"/>
      <c r="I17" s="76"/>
    </row>
    <row r="18" spans="2:9" ht="66.75" customHeight="1" thickBot="1" x14ac:dyDescent="0.3">
      <c r="B18" s="470"/>
      <c r="C18" s="473"/>
      <c r="D18" s="470"/>
      <c r="E18" s="473"/>
      <c r="F18" s="473"/>
      <c r="G18" s="78" t="s">
        <v>770</v>
      </c>
      <c r="H18" s="473"/>
      <c r="I18" s="79"/>
    </row>
    <row r="19" spans="2:9" ht="30" customHeight="1" thickBot="1" x14ac:dyDescent="0.3">
      <c r="B19" s="461" t="s">
        <v>771</v>
      </c>
      <c r="C19" s="462"/>
      <c r="D19" s="462"/>
      <c r="E19" s="462"/>
      <c r="F19" s="462"/>
      <c r="G19" s="462"/>
      <c r="H19" s="462"/>
      <c r="I19" s="463"/>
    </row>
    <row r="20" spans="2:9" ht="36.75" customHeight="1" x14ac:dyDescent="0.25">
      <c r="B20" s="468">
        <v>1</v>
      </c>
      <c r="C20" s="471" t="s">
        <v>772</v>
      </c>
      <c r="D20" s="468" t="s">
        <v>709</v>
      </c>
      <c r="E20" s="471" t="s">
        <v>655</v>
      </c>
      <c r="F20" s="471" t="s">
        <v>656</v>
      </c>
      <c r="G20" s="76" t="s">
        <v>754</v>
      </c>
      <c r="H20" s="471" t="s">
        <v>661</v>
      </c>
      <c r="I20" s="76" t="s">
        <v>744</v>
      </c>
    </row>
    <row r="21" spans="2:9" ht="88.5" customHeight="1" x14ac:dyDescent="0.25">
      <c r="B21" s="469"/>
      <c r="C21" s="472"/>
      <c r="D21" s="469"/>
      <c r="E21" s="472"/>
      <c r="F21" s="472"/>
      <c r="G21" s="76" t="s">
        <v>773</v>
      </c>
      <c r="H21" s="472"/>
      <c r="I21" s="77" t="s">
        <v>672</v>
      </c>
    </row>
    <row r="22" spans="2:9" ht="110.25" customHeight="1" x14ac:dyDescent="0.25">
      <c r="B22" s="469"/>
      <c r="C22" s="472"/>
      <c r="D22" s="469"/>
      <c r="E22" s="472"/>
      <c r="F22" s="472"/>
      <c r="G22" s="76" t="s">
        <v>774</v>
      </c>
      <c r="H22" s="472"/>
      <c r="I22" s="76"/>
    </row>
    <row r="23" spans="2:9" ht="108" customHeight="1" thickBot="1" x14ac:dyDescent="0.3">
      <c r="B23" s="470"/>
      <c r="C23" s="473"/>
      <c r="D23" s="470"/>
      <c r="E23" s="473"/>
      <c r="F23" s="473"/>
      <c r="G23" s="78" t="s">
        <v>775</v>
      </c>
      <c r="H23" s="473"/>
      <c r="I23" s="79"/>
    </row>
    <row r="24" spans="2:9" ht="40.5" customHeight="1" x14ac:dyDescent="0.25">
      <c r="B24" s="468">
        <v>2</v>
      </c>
      <c r="C24" s="471" t="s">
        <v>776</v>
      </c>
      <c r="D24" s="468" t="s">
        <v>709</v>
      </c>
      <c r="E24" s="471" t="s">
        <v>655</v>
      </c>
      <c r="F24" s="471" t="s">
        <v>656</v>
      </c>
      <c r="G24" s="76" t="s">
        <v>754</v>
      </c>
      <c r="H24" s="471" t="s">
        <v>661</v>
      </c>
      <c r="I24" s="76" t="s">
        <v>744</v>
      </c>
    </row>
    <row r="25" spans="2:9" ht="150.75" customHeight="1" x14ac:dyDescent="0.25">
      <c r="B25" s="469"/>
      <c r="C25" s="472"/>
      <c r="D25" s="469"/>
      <c r="E25" s="472"/>
      <c r="F25" s="472"/>
      <c r="G25" s="76" t="s">
        <v>777</v>
      </c>
      <c r="H25" s="472"/>
      <c r="I25" s="77" t="s">
        <v>672</v>
      </c>
    </row>
    <row r="26" spans="2:9" ht="183" customHeight="1" x14ac:dyDescent="0.25">
      <c r="B26" s="469"/>
      <c r="C26" s="472"/>
      <c r="D26" s="469"/>
      <c r="E26" s="472"/>
      <c r="F26" s="472"/>
      <c r="G26" s="76" t="s">
        <v>778</v>
      </c>
      <c r="H26" s="472"/>
      <c r="I26" s="76"/>
    </row>
    <row r="27" spans="2:9" ht="181.5" customHeight="1" thickBot="1" x14ac:dyDescent="0.3">
      <c r="B27" s="470"/>
      <c r="C27" s="473"/>
      <c r="D27" s="470"/>
      <c r="E27" s="473"/>
      <c r="F27" s="473"/>
      <c r="G27" s="78" t="s">
        <v>779</v>
      </c>
      <c r="H27" s="473"/>
      <c r="I27" s="79"/>
    </row>
    <row r="28" spans="2:9" ht="21" customHeight="1" thickBot="1" x14ac:dyDescent="0.3">
      <c r="B28" s="461" t="s">
        <v>780</v>
      </c>
      <c r="C28" s="462"/>
      <c r="D28" s="462"/>
      <c r="E28" s="462"/>
      <c r="F28" s="462"/>
      <c r="G28" s="462"/>
      <c r="H28" s="462"/>
      <c r="I28" s="463"/>
    </row>
    <row r="29" spans="2:9" ht="34.5" customHeight="1" x14ac:dyDescent="0.25">
      <c r="B29" s="464">
        <v>1</v>
      </c>
      <c r="C29" s="466" t="s">
        <v>781</v>
      </c>
      <c r="D29" s="464" t="s">
        <v>709</v>
      </c>
      <c r="E29" s="466" t="s">
        <v>655</v>
      </c>
      <c r="F29" s="466" t="s">
        <v>656</v>
      </c>
      <c r="G29" s="80" t="s">
        <v>782</v>
      </c>
      <c r="H29" s="466" t="s">
        <v>661</v>
      </c>
      <c r="I29" s="80" t="s">
        <v>744</v>
      </c>
    </row>
    <row r="30" spans="2:9" ht="102" customHeight="1" x14ac:dyDescent="0.25">
      <c r="B30" s="465"/>
      <c r="C30" s="467"/>
      <c r="D30" s="465"/>
      <c r="E30" s="467"/>
      <c r="F30" s="467"/>
      <c r="G30" s="80" t="s">
        <v>783</v>
      </c>
      <c r="H30" s="467"/>
      <c r="I30" s="77" t="s">
        <v>672</v>
      </c>
    </row>
    <row r="31" spans="2:9" ht="57" customHeight="1" x14ac:dyDescent="0.25">
      <c r="B31" s="465"/>
      <c r="C31" s="467"/>
      <c r="D31" s="465"/>
      <c r="E31" s="467"/>
      <c r="F31" s="467"/>
      <c r="G31" s="80" t="s">
        <v>784</v>
      </c>
      <c r="H31" s="467"/>
      <c r="I31" s="80"/>
    </row>
    <row r="32" spans="2:9" ht="15.75" thickBot="1" x14ac:dyDescent="0.3">
      <c r="B32" s="480" t="s">
        <v>862</v>
      </c>
      <c r="C32" s="481"/>
      <c r="D32" s="481"/>
      <c r="E32" s="481"/>
      <c r="F32" s="481"/>
      <c r="G32" s="481"/>
      <c r="H32" s="481"/>
      <c r="I32" s="482"/>
    </row>
    <row r="33" spans="2:9" ht="15" customHeight="1" x14ac:dyDescent="0.25">
      <c r="B33" s="464">
        <v>1</v>
      </c>
      <c r="C33" s="484" t="s">
        <v>863</v>
      </c>
      <c r="D33" s="464" t="s">
        <v>654</v>
      </c>
      <c r="E33" s="466" t="s">
        <v>655</v>
      </c>
      <c r="F33" s="466" t="s">
        <v>656</v>
      </c>
      <c r="G33" s="81" t="s">
        <v>767</v>
      </c>
      <c r="H33" s="471" t="s">
        <v>661</v>
      </c>
      <c r="I33" s="466" t="s">
        <v>867</v>
      </c>
    </row>
    <row r="34" spans="2:9" ht="75" x14ac:dyDescent="0.25">
      <c r="B34" s="465"/>
      <c r="C34" s="485"/>
      <c r="D34" s="465"/>
      <c r="E34" s="467"/>
      <c r="F34" s="467"/>
      <c r="G34" s="76" t="s">
        <v>864</v>
      </c>
      <c r="H34" s="472"/>
      <c r="I34" s="467"/>
    </row>
    <row r="35" spans="2:9" ht="30" x14ac:dyDescent="0.25">
      <c r="B35" s="465"/>
      <c r="C35" s="485"/>
      <c r="D35" s="465"/>
      <c r="E35" s="467"/>
      <c r="F35" s="467"/>
      <c r="G35" s="76" t="s">
        <v>865</v>
      </c>
      <c r="H35" s="472"/>
      <c r="I35" s="467"/>
    </row>
    <row r="36" spans="2:9" ht="45.75" thickBot="1" x14ac:dyDescent="0.3">
      <c r="B36" s="483"/>
      <c r="C36" s="486"/>
      <c r="D36" s="483"/>
      <c r="E36" s="487"/>
      <c r="F36" s="487"/>
      <c r="G36" s="78" t="s">
        <v>866</v>
      </c>
      <c r="H36" s="473"/>
      <c r="I36" s="487"/>
    </row>
  </sheetData>
  <mergeCells count="51">
    <mergeCell ref="B32:I32"/>
    <mergeCell ref="B33:B36"/>
    <mergeCell ref="C33:C36"/>
    <mergeCell ref="D33:D36"/>
    <mergeCell ref="E33:E36"/>
    <mergeCell ref="F33:F36"/>
    <mergeCell ref="H33:H36"/>
    <mergeCell ref="I33:I36"/>
    <mergeCell ref="I5:I6"/>
    <mergeCell ref="B8:I8"/>
    <mergeCell ref="B9:I9"/>
    <mergeCell ref="B10:B13"/>
    <mergeCell ref="C10:C13"/>
    <mergeCell ref="D10:D13"/>
    <mergeCell ref="E10:E13"/>
    <mergeCell ref="F10:F13"/>
    <mergeCell ref="H10:H13"/>
    <mergeCell ref="C5:C6"/>
    <mergeCell ref="D5:D6"/>
    <mergeCell ref="E5:E6"/>
    <mergeCell ref="F5:F6"/>
    <mergeCell ref="G5:G6"/>
    <mergeCell ref="H5:H6"/>
    <mergeCell ref="B14:I14"/>
    <mergeCell ref="B15:B18"/>
    <mergeCell ref="C15:C18"/>
    <mergeCell ref="D15:D18"/>
    <mergeCell ref="E15:E18"/>
    <mergeCell ref="F15:F18"/>
    <mergeCell ref="H15:H18"/>
    <mergeCell ref="C20:C23"/>
    <mergeCell ref="D20:D23"/>
    <mergeCell ref="E20:E23"/>
    <mergeCell ref="F20:F23"/>
    <mergeCell ref="H20:H23"/>
    <mergeCell ref="B2:I3"/>
    <mergeCell ref="B28:I28"/>
    <mergeCell ref="B29:B31"/>
    <mergeCell ref="C29:C31"/>
    <mergeCell ref="D29:D31"/>
    <mergeCell ref="E29:E31"/>
    <mergeCell ref="F29:F31"/>
    <mergeCell ref="H29:H31"/>
    <mergeCell ref="B24:B27"/>
    <mergeCell ref="C24:C27"/>
    <mergeCell ref="D24:D27"/>
    <mergeCell ref="E24:E27"/>
    <mergeCell ref="F24:F27"/>
    <mergeCell ref="H24:H27"/>
    <mergeCell ref="B19:I19"/>
    <mergeCell ref="B20:B23"/>
  </mergeCells>
  <pageMargins left="0.70866141732283472" right="0.70866141732283472" top="0.74803149606299213" bottom="0.74803149606299213" header="0.31496062992125984" footer="0.31496062992125984"/>
  <pageSetup paperSize="9" scale="59" firstPageNumber="65" fitToHeight="0" orientation="portrait" useFirstPageNumber="1" horizontalDpi="300" verticalDpi="300" r:id="rId1"/>
  <headerFooter>
    <oddHeader>&amp;C&amp;12&amp;P</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W252"/>
  <sheetViews>
    <sheetView view="pageLayout" topLeftCell="A107" workbookViewId="0">
      <selection activeCell="L110" sqref="L110"/>
    </sheetView>
  </sheetViews>
  <sheetFormatPr defaultColWidth="15.140625" defaultRowHeight="15" x14ac:dyDescent="0.25"/>
  <cols>
    <col min="1" max="1" width="6.85546875" style="165" customWidth="1"/>
    <col min="2" max="2" width="28.7109375" style="84" customWidth="1"/>
    <col min="3" max="3" width="10.28515625" style="85" customWidth="1"/>
    <col min="4" max="4" width="10.28515625" style="86" customWidth="1"/>
    <col min="5" max="5" width="10.42578125" style="86" customWidth="1"/>
    <col min="6" max="6" width="11" style="86" customWidth="1"/>
    <col min="7" max="7" width="8.7109375" style="86" customWidth="1"/>
    <col min="8" max="8" width="8" style="86" customWidth="1"/>
    <col min="9" max="9" width="11.42578125" style="86" customWidth="1"/>
    <col min="10" max="10" width="15.140625" style="85"/>
    <col min="11" max="11" width="18.28515625" style="85" customWidth="1"/>
    <col min="12" max="12" width="9.140625" style="85" customWidth="1"/>
    <col min="13" max="13" width="7.85546875" style="87" customWidth="1"/>
    <col min="14" max="16384" width="15.140625" style="87"/>
  </cols>
  <sheetData>
    <row r="1" spans="1:12" ht="28.5" customHeight="1" x14ac:dyDescent="0.25">
      <c r="A1" s="496" t="s">
        <v>605</v>
      </c>
      <c r="B1" s="390"/>
      <c r="C1" s="390"/>
      <c r="D1" s="390"/>
      <c r="E1" s="390"/>
      <c r="F1" s="390"/>
      <c r="G1" s="390"/>
      <c r="H1" s="390"/>
      <c r="I1" s="390"/>
      <c r="J1" s="390"/>
      <c r="K1" s="390"/>
      <c r="L1" s="390"/>
    </row>
    <row r="2" spans="1:12" ht="11.25" hidden="1" customHeight="1" x14ac:dyDescent="0.25">
      <c r="A2" s="390"/>
      <c r="B2" s="390"/>
      <c r="C2" s="390"/>
      <c r="D2" s="390"/>
      <c r="E2" s="390"/>
      <c r="F2" s="390"/>
      <c r="G2" s="390"/>
      <c r="H2" s="390"/>
      <c r="I2" s="390"/>
      <c r="J2" s="390"/>
      <c r="K2" s="390"/>
      <c r="L2" s="390"/>
    </row>
    <row r="3" spans="1:12" ht="21.75" customHeight="1" x14ac:dyDescent="0.25">
      <c r="A3" s="390"/>
      <c r="B3" s="390"/>
      <c r="C3" s="390"/>
      <c r="D3" s="390"/>
      <c r="E3" s="390"/>
      <c r="F3" s="390"/>
      <c r="G3" s="390"/>
      <c r="H3" s="390"/>
      <c r="I3" s="390"/>
      <c r="J3" s="390"/>
      <c r="K3" s="390"/>
      <c r="L3" s="390"/>
    </row>
    <row r="4" spans="1:12" ht="32.25" hidden="1" customHeight="1" x14ac:dyDescent="0.25">
      <c r="A4" s="83"/>
      <c r="B4" s="85"/>
    </row>
    <row r="5" spans="1:12" s="85" customFormat="1" ht="123" customHeight="1" x14ac:dyDescent="0.25">
      <c r="A5" s="307" t="s">
        <v>382</v>
      </c>
      <c r="B5" s="286" t="s">
        <v>233</v>
      </c>
      <c r="C5" s="286" t="s">
        <v>18</v>
      </c>
      <c r="D5" s="340" t="s">
        <v>19</v>
      </c>
      <c r="E5" s="342" t="s">
        <v>20</v>
      </c>
      <c r="F5" s="343"/>
      <c r="G5" s="343"/>
      <c r="H5" s="343"/>
      <c r="I5" s="434"/>
      <c r="J5" s="286" t="s">
        <v>344</v>
      </c>
      <c r="K5" s="376" t="s">
        <v>234</v>
      </c>
      <c r="L5" s="376"/>
    </row>
    <row r="6" spans="1:12" s="85" customFormat="1" ht="130.5" customHeight="1" x14ac:dyDescent="0.25">
      <c r="A6" s="309"/>
      <c r="B6" s="288"/>
      <c r="C6" s="288"/>
      <c r="D6" s="341"/>
      <c r="E6" s="183" t="s">
        <v>21</v>
      </c>
      <c r="F6" s="183" t="s">
        <v>22</v>
      </c>
      <c r="G6" s="183" t="s">
        <v>23</v>
      </c>
      <c r="H6" s="183" t="s">
        <v>24</v>
      </c>
      <c r="I6" s="183" t="s">
        <v>25</v>
      </c>
      <c r="J6" s="288"/>
      <c r="K6" s="182" t="s">
        <v>235</v>
      </c>
      <c r="L6" s="182" t="s">
        <v>236</v>
      </c>
    </row>
    <row r="7" spans="1:12" s="166" customFormat="1" x14ac:dyDescent="0.25">
      <c r="A7" s="91">
        <v>1</v>
      </c>
      <c r="B7" s="91">
        <v>2</v>
      </c>
      <c r="C7" s="91">
        <v>3</v>
      </c>
      <c r="D7" s="91">
        <v>4</v>
      </c>
      <c r="E7" s="91">
        <v>5</v>
      </c>
      <c r="F7" s="91">
        <v>6</v>
      </c>
      <c r="G7" s="91">
        <v>7</v>
      </c>
      <c r="H7" s="91">
        <v>8</v>
      </c>
      <c r="I7" s="91">
        <v>9</v>
      </c>
      <c r="J7" s="91">
        <v>10</v>
      </c>
      <c r="K7" s="91">
        <v>11</v>
      </c>
      <c r="L7" s="91">
        <v>12</v>
      </c>
    </row>
    <row r="8" spans="1:12" x14ac:dyDescent="0.25">
      <c r="A8" s="376" t="s">
        <v>3</v>
      </c>
      <c r="B8" s="376"/>
      <c r="C8" s="376"/>
      <c r="D8" s="376"/>
      <c r="E8" s="376"/>
      <c r="F8" s="376"/>
      <c r="G8" s="376"/>
      <c r="H8" s="376"/>
      <c r="I8" s="376"/>
      <c r="J8" s="376"/>
      <c r="K8" s="376"/>
      <c r="L8" s="376"/>
    </row>
    <row r="9" spans="1:12" x14ac:dyDescent="0.25">
      <c r="A9" s="376" t="s">
        <v>345</v>
      </c>
      <c r="B9" s="376"/>
      <c r="C9" s="376"/>
      <c r="D9" s="376"/>
      <c r="E9" s="376"/>
      <c r="F9" s="376"/>
      <c r="G9" s="376"/>
      <c r="H9" s="376"/>
      <c r="I9" s="376"/>
      <c r="J9" s="376"/>
      <c r="K9" s="376"/>
      <c r="L9" s="376"/>
    </row>
    <row r="10" spans="1:12" ht="56.25" customHeight="1" x14ac:dyDescent="0.25">
      <c r="A10" s="376" t="s">
        <v>346</v>
      </c>
      <c r="B10" s="376"/>
      <c r="C10" s="182" t="s">
        <v>11</v>
      </c>
      <c r="D10" s="183">
        <v>1001.2</v>
      </c>
      <c r="E10" s="183">
        <v>0</v>
      </c>
      <c r="F10" s="85">
        <v>0</v>
      </c>
      <c r="G10" s="183">
        <v>1001.2</v>
      </c>
      <c r="H10" s="183">
        <v>0</v>
      </c>
      <c r="I10" s="183">
        <v>0</v>
      </c>
      <c r="J10" s="286" t="s">
        <v>811</v>
      </c>
      <c r="K10" s="286" t="s">
        <v>348</v>
      </c>
      <c r="L10" s="182">
        <v>15</v>
      </c>
    </row>
    <row r="11" spans="1:12" ht="28.5" x14ac:dyDescent="0.25">
      <c r="A11" s="307" t="s">
        <v>325</v>
      </c>
      <c r="B11" s="286" t="s">
        <v>349</v>
      </c>
      <c r="C11" s="181" t="s">
        <v>318</v>
      </c>
      <c r="D11" s="9">
        <f>SUM(D12:D18)</f>
        <v>10252.5</v>
      </c>
      <c r="E11" s="9">
        <f t="shared" ref="E11:I11" si="0">SUM(E12:E18)</f>
        <v>0</v>
      </c>
      <c r="F11" s="9">
        <f t="shared" si="0"/>
        <v>0</v>
      </c>
      <c r="G11" s="9">
        <f>SUM(G12:G18)</f>
        <v>10252.5</v>
      </c>
      <c r="H11" s="9">
        <f t="shared" si="0"/>
        <v>0</v>
      </c>
      <c r="I11" s="9">
        <f t="shared" si="0"/>
        <v>0</v>
      </c>
      <c r="J11" s="287"/>
      <c r="K11" s="287"/>
      <c r="L11" s="181">
        <f>SUM(L12:L18)</f>
        <v>115</v>
      </c>
    </row>
    <row r="12" spans="1:12" x14ac:dyDescent="0.25">
      <c r="A12" s="308"/>
      <c r="B12" s="287"/>
      <c r="C12" s="182" t="s">
        <v>11</v>
      </c>
      <c r="D12" s="183">
        <f>SUM(E12:I12)</f>
        <v>0</v>
      </c>
      <c r="E12" s="183">
        <f>E20+E28+E36+E44+E52+E60+E68</f>
        <v>0</v>
      </c>
      <c r="F12" s="183">
        <f t="shared" ref="F12:I12" si="1">F20+F28+F36+F44+F52+F60+F68</f>
        <v>0</v>
      </c>
      <c r="G12" s="183">
        <f t="shared" si="1"/>
        <v>0</v>
      </c>
      <c r="H12" s="183">
        <f t="shared" si="1"/>
        <v>0</v>
      </c>
      <c r="I12" s="183">
        <f t="shared" si="1"/>
        <v>0</v>
      </c>
      <c r="J12" s="287"/>
      <c r="K12" s="287"/>
      <c r="L12" s="182" t="s">
        <v>16</v>
      </c>
    </row>
    <row r="13" spans="1:12" x14ac:dyDescent="0.25">
      <c r="A13" s="308"/>
      <c r="B13" s="287"/>
      <c r="C13" s="182" t="s">
        <v>12</v>
      </c>
      <c r="D13" s="183">
        <f>SUM(E13:I13)</f>
        <v>1140</v>
      </c>
      <c r="E13" s="183">
        <f t="shared" ref="E13:I13" si="2">E21+E29+E37+E45+E53+E61+E69</f>
        <v>0</v>
      </c>
      <c r="F13" s="183">
        <f t="shared" si="2"/>
        <v>0</v>
      </c>
      <c r="G13" s="183">
        <f>G21+G29+G37+G45+G53+G61+G69</f>
        <v>1140</v>
      </c>
      <c r="H13" s="183">
        <f t="shared" si="2"/>
        <v>0</v>
      </c>
      <c r="I13" s="183">
        <f t="shared" si="2"/>
        <v>0</v>
      </c>
      <c r="J13" s="287"/>
      <c r="K13" s="287"/>
      <c r="L13" s="182">
        <v>15</v>
      </c>
    </row>
    <row r="14" spans="1:12" x14ac:dyDescent="0.25">
      <c r="A14" s="308"/>
      <c r="B14" s="287"/>
      <c r="C14" s="182" t="s">
        <v>13</v>
      </c>
      <c r="D14" s="183">
        <f t="shared" ref="D14:D18" si="3">SUM(E14:I14)</f>
        <v>1140</v>
      </c>
      <c r="E14" s="183">
        <f t="shared" ref="E14:I14" si="4">E22+E30+E38+E46+E54+E62+E70</f>
        <v>0</v>
      </c>
      <c r="F14" s="183">
        <f t="shared" si="4"/>
        <v>0</v>
      </c>
      <c r="G14" s="183">
        <f t="shared" si="4"/>
        <v>1140</v>
      </c>
      <c r="H14" s="183">
        <f t="shared" si="4"/>
        <v>0</v>
      </c>
      <c r="I14" s="183">
        <f t="shared" si="4"/>
        <v>0</v>
      </c>
      <c r="J14" s="287"/>
      <c r="K14" s="287"/>
      <c r="L14" s="182">
        <v>20</v>
      </c>
    </row>
    <row r="15" spans="1:12" x14ac:dyDescent="0.25">
      <c r="A15" s="308"/>
      <c r="B15" s="287"/>
      <c r="C15" s="182" t="s">
        <v>14</v>
      </c>
      <c r="D15" s="183">
        <f t="shared" si="3"/>
        <v>1928.3000000000002</v>
      </c>
      <c r="E15" s="183">
        <f t="shared" ref="E15:I15" si="5">E23+E31+E39+E47+E55+E63+E71</f>
        <v>0</v>
      </c>
      <c r="F15" s="183">
        <f t="shared" si="5"/>
        <v>0</v>
      </c>
      <c r="G15" s="183">
        <f>G23+G31+G39+G47+G55+G63+G71+G79+G87+G95</f>
        <v>1928.3000000000002</v>
      </c>
      <c r="H15" s="183">
        <f t="shared" si="5"/>
        <v>0</v>
      </c>
      <c r="I15" s="183">
        <f t="shared" si="5"/>
        <v>0</v>
      </c>
      <c r="J15" s="287"/>
      <c r="K15" s="287"/>
      <c r="L15" s="182">
        <v>20</v>
      </c>
    </row>
    <row r="16" spans="1:12" s="167" customFormat="1" ht="14.25" x14ac:dyDescent="0.25">
      <c r="A16" s="308"/>
      <c r="B16" s="287"/>
      <c r="C16" s="181" t="s">
        <v>15</v>
      </c>
      <c r="D16" s="9">
        <f t="shared" si="3"/>
        <v>2478.2000000000003</v>
      </c>
      <c r="E16" s="9">
        <f t="shared" ref="E16:I16" si="6">E24+E32+E40+E48+E56+E64+E72</f>
        <v>0</v>
      </c>
      <c r="F16" s="9">
        <f t="shared" si="6"/>
        <v>0</v>
      </c>
      <c r="G16" s="9">
        <f>G24+G32+G40+G48+G56+G64+G72+G80+G88+G96+G104</f>
        <v>2478.2000000000003</v>
      </c>
      <c r="H16" s="9">
        <f t="shared" si="6"/>
        <v>0</v>
      </c>
      <c r="I16" s="9">
        <f t="shared" si="6"/>
        <v>0</v>
      </c>
      <c r="J16" s="287"/>
      <c r="K16" s="287"/>
      <c r="L16" s="181">
        <v>20</v>
      </c>
    </row>
    <row r="17" spans="1:14" s="128" customFormat="1" ht="45" x14ac:dyDescent="0.25">
      <c r="A17" s="308"/>
      <c r="B17" s="287"/>
      <c r="C17" s="182" t="s">
        <v>403</v>
      </c>
      <c r="D17" s="183">
        <f t="shared" si="3"/>
        <v>1677.9999999999998</v>
      </c>
      <c r="E17" s="183">
        <f t="shared" ref="E17:I17" si="7">E25+E33+E41+E49+E57+E65+E73</f>
        <v>0</v>
      </c>
      <c r="F17" s="183">
        <f t="shared" si="7"/>
        <v>0</v>
      </c>
      <c r="G17" s="183">
        <f>G25+G33+G41+G49+G57+G65+G73+G81+G89+G97</f>
        <v>1677.9999999999998</v>
      </c>
      <c r="H17" s="183">
        <f t="shared" si="7"/>
        <v>0</v>
      </c>
      <c r="I17" s="183">
        <f t="shared" si="7"/>
        <v>0</v>
      </c>
      <c r="J17" s="287"/>
      <c r="K17" s="287"/>
      <c r="L17" s="182">
        <v>20</v>
      </c>
    </row>
    <row r="18" spans="1:14" s="128" customFormat="1" ht="174" customHeight="1" x14ac:dyDescent="0.25">
      <c r="A18" s="309"/>
      <c r="B18" s="288"/>
      <c r="C18" s="182" t="s">
        <v>404</v>
      </c>
      <c r="D18" s="183">
        <f t="shared" si="3"/>
        <v>1888</v>
      </c>
      <c r="E18" s="183">
        <f>E26+E34+E42+E50+E58+E66+E74</f>
        <v>0</v>
      </c>
      <c r="F18" s="183">
        <f>F26+F34+F42+F50+F58+F66+F74</f>
        <v>0</v>
      </c>
      <c r="G18" s="183">
        <f t="shared" ref="G18" si="8">G26+G34+G42+G50+G58+G66+G74+G82+G90+G98</f>
        <v>1888</v>
      </c>
      <c r="H18" s="183">
        <f>H26+H34+H42+H50+H58+H66+H74</f>
        <v>0</v>
      </c>
      <c r="I18" s="183">
        <f>I26+I34+I42+I50+I58+I66+I74</f>
        <v>0</v>
      </c>
      <c r="J18" s="288"/>
      <c r="K18" s="288"/>
      <c r="L18" s="182">
        <v>20</v>
      </c>
    </row>
    <row r="19" spans="1:14" ht="28.5" x14ac:dyDescent="0.25">
      <c r="A19" s="307" t="s">
        <v>350</v>
      </c>
      <c r="B19" s="286" t="s">
        <v>150</v>
      </c>
      <c r="C19" s="181" t="s">
        <v>318</v>
      </c>
      <c r="D19" s="9">
        <f>SUM(D20:D26)</f>
        <v>183</v>
      </c>
      <c r="E19" s="9">
        <f t="shared" ref="E19" si="9">SUM(E20:E26)</f>
        <v>0</v>
      </c>
      <c r="F19" s="9">
        <f t="shared" ref="F19" si="10">SUM(F20:F26)</f>
        <v>0</v>
      </c>
      <c r="G19" s="9">
        <f t="shared" ref="G19" si="11">SUM(G20:G26)</f>
        <v>183</v>
      </c>
      <c r="H19" s="9">
        <f t="shared" ref="H19" si="12">SUM(H20:H26)</f>
        <v>0</v>
      </c>
      <c r="I19" s="9">
        <f t="shared" ref="I19" si="13">SUM(I20:I26)</f>
        <v>0</v>
      </c>
      <c r="J19" s="286" t="s">
        <v>798</v>
      </c>
      <c r="K19" s="286" t="s">
        <v>351</v>
      </c>
      <c r="L19" s="181">
        <v>200</v>
      </c>
    </row>
    <row r="20" spans="1:14" x14ac:dyDescent="0.25">
      <c r="A20" s="308"/>
      <c r="B20" s="287"/>
      <c r="C20" s="182" t="s">
        <v>11</v>
      </c>
      <c r="D20" s="183">
        <f>SUM(E20:I20)</f>
        <v>0</v>
      </c>
      <c r="E20" s="183">
        <v>0</v>
      </c>
      <c r="F20" s="183">
        <v>0</v>
      </c>
      <c r="G20" s="183">
        <v>0</v>
      </c>
      <c r="H20" s="183">
        <v>0</v>
      </c>
      <c r="I20" s="183">
        <v>0</v>
      </c>
      <c r="J20" s="287"/>
      <c r="K20" s="287"/>
      <c r="L20" s="182"/>
    </row>
    <row r="21" spans="1:14" x14ac:dyDescent="0.25">
      <c r="A21" s="308"/>
      <c r="B21" s="287"/>
      <c r="C21" s="182" t="s">
        <v>12</v>
      </c>
      <c r="D21" s="183">
        <f>SUM(E21:I21)</f>
        <v>183</v>
      </c>
      <c r="E21" s="183">
        <v>0</v>
      </c>
      <c r="F21" s="183">
        <v>0</v>
      </c>
      <c r="G21" s="183">
        <v>183</v>
      </c>
      <c r="H21" s="183">
        <v>0</v>
      </c>
      <c r="I21" s="183">
        <v>0</v>
      </c>
      <c r="J21" s="287"/>
      <c r="K21" s="287"/>
      <c r="L21" s="182">
        <v>200</v>
      </c>
    </row>
    <row r="22" spans="1:14" x14ac:dyDescent="0.25">
      <c r="A22" s="308"/>
      <c r="B22" s="287"/>
      <c r="C22" s="182" t="s">
        <v>13</v>
      </c>
      <c r="D22" s="183">
        <f t="shared" ref="D22:D26" si="14">SUM(E22:I22)</f>
        <v>0</v>
      </c>
      <c r="E22" s="183">
        <v>0</v>
      </c>
      <c r="F22" s="183">
        <v>0</v>
      </c>
      <c r="G22" s="183">
        <v>0</v>
      </c>
      <c r="H22" s="183">
        <v>0</v>
      </c>
      <c r="I22" s="183">
        <v>0</v>
      </c>
      <c r="J22" s="287"/>
      <c r="K22" s="287"/>
      <c r="L22" s="182"/>
    </row>
    <row r="23" spans="1:14" x14ac:dyDescent="0.25">
      <c r="A23" s="308"/>
      <c r="B23" s="287"/>
      <c r="C23" s="182" t="s">
        <v>14</v>
      </c>
      <c r="D23" s="183">
        <f t="shared" si="14"/>
        <v>0</v>
      </c>
      <c r="E23" s="183">
        <v>0</v>
      </c>
      <c r="F23" s="183">
        <v>0</v>
      </c>
      <c r="G23" s="183">
        <v>0</v>
      </c>
      <c r="H23" s="183">
        <v>0</v>
      </c>
      <c r="I23" s="183">
        <v>0</v>
      </c>
      <c r="J23" s="287"/>
      <c r="K23" s="287"/>
      <c r="L23" s="182"/>
    </row>
    <row r="24" spans="1:14" s="167" customFormat="1" ht="14.25" x14ac:dyDescent="0.25">
      <c r="A24" s="308"/>
      <c r="B24" s="287"/>
      <c r="C24" s="181" t="s">
        <v>15</v>
      </c>
      <c r="D24" s="9">
        <f t="shared" si="14"/>
        <v>0</v>
      </c>
      <c r="E24" s="9">
        <v>0</v>
      </c>
      <c r="F24" s="9">
        <v>0</v>
      </c>
      <c r="G24" s="9">
        <v>0</v>
      </c>
      <c r="H24" s="9">
        <v>0</v>
      </c>
      <c r="I24" s="9">
        <v>0</v>
      </c>
      <c r="J24" s="287"/>
      <c r="K24" s="287"/>
      <c r="L24" s="181"/>
    </row>
    <row r="25" spans="1:14" s="128" customFormat="1" ht="45" x14ac:dyDescent="0.25">
      <c r="A25" s="308"/>
      <c r="B25" s="287"/>
      <c r="C25" s="182" t="s">
        <v>403</v>
      </c>
      <c r="D25" s="183">
        <f t="shared" si="14"/>
        <v>0</v>
      </c>
      <c r="E25" s="183">
        <v>0</v>
      </c>
      <c r="F25" s="183">
        <v>0</v>
      </c>
      <c r="G25" s="183">
        <v>0</v>
      </c>
      <c r="H25" s="183">
        <v>0</v>
      </c>
      <c r="I25" s="183">
        <v>0</v>
      </c>
      <c r="J25" s="287"/>
      <c r="K25" s="287"/>
      <c r="L25" s="118"/>
    </row>
    <row r="26" spans="1:14" s="128" customFormat="1" ht="87" customHeight="1" x14ac:dyDescent="0.25">
      <c r="A26" s="309"/>
      <c r="B26" s="288"/>
      <c r="C26" s="182" t="s">
        <v>404</v>
      </c>
      <c r="D26" s="183">
        <f t="shared" si="14"/>
        <v>0</v>
      </c>
      <c r="E26" s="183">
        <v>0</v>
      </c>
      <c r="F26" s="183">
        <v>0</v>
      </c>
      <c r="G26" s="183">
        <v>0</v>
      </c>
      <c r="H26" s="183">
        <v>0</v>
      </c>
      <c r="I26" s="183">
        <v>0</v>
      </c>
      <c r="J26" s="288"/>
      <c r="K26" s="288"/>
      <c r="L26" s="118"/>
    </row>
    <row r="27" spans="1:14" ht="28.5" x14ac:dyDescent="0.25">
      <c r="A27" s="307" t="s">
        <v>352</v>
      </c>
      <c r="B27" s="286" t="s">
        <v>151</v>
      </c>
      <c r="C27" s="181" t="s">
        <v>318</v>
      </c>
      <c r="D27" s="9">
        <f>SUM(D28:D34)</f>
        <v>515</v>
      </c>
      <c r="E27" s="9">
        <f t="shared" ref="E27" si="15">SUM(E28:E34)</f>
        <v>0</v>
      </c>
      <c r="F27" s="9">
        <f t="shared" ref="F27" si="16">SUM(F28:F34)</f>
        <v>0</v>
      </c>
      <c r="G27" s="9">
        <f t="shared" ref="G27" si="17">SUM(G28:G34)</f>
        <v>515</v>
      </c>
      <c r="H27" s="9">
        <f t="shared" ref="H27" si="18">SUM(H28:H34)</f>
        <v>0</v>
      </c>
      <c r="I27" s="9">
        <f t="shared" ref="I27" si="19">SUM(I28:I34)</f>
        <v>0</v>
      </c>
      <c r="J27" s="286" t="s">
        <v>798</v>
      </c>
      <c r="K27" s="286" t="s">
        <v>353</v>
      </c>
      <c r="L27" s="181">
        <v>950</v>
      </c>
    </row>
    <row r="28" spans="1:14" x14ac:dyDescent="0.25">
      <c r="A28" s="308"/>
      <c r="B28" s="287"/>
      <c r="C28" s="182" t="s">
        <v>11</v>
      </c>
      <c r="D28" s="183">
        <f>SUM(E28:I28)</f>
        <v>0</v>
      </c>
      <c r="E28" s="183">
        <v>0</v>
      </c>
      <c r="F28" s="183">
        <v>0</v>
      </c>
      <c r="G28" s="183">
        <v>0</v>
      </c>
      <c r="H28" s="183">
        <v>0</v>
      </c>
      <c r="I28" s="183">
        <v>0</v>
      </c>
      <c r="J28" s="287"/>
      <c r="K28" s="287"/>
      <c r="L28" s="182"/>
    </row>
    <row r="29" spans="1:14" x14ac:dyDescent="0.25">
      <c r="A29" s="308"/>
      <c r="B29" s="287"/>
      <c r="C29" s="182" t="s">
        <v>12</v>
      </c>
      <c r="D29" s="183">
        <f>SUM(E29:I29)</f>
        <v>75</v>
      </c>
      <c r="E29" s="183">
        <v>0</v>
      </c>
      <c r="F29" s="183">
        <v>0</v>
      </c>
      <c r="G29" s="183">
        <v>75</v>
      </c>
      <c r="H29" s="183">
        <v>0</v>
      </c>
      <c r="I29" s="183">
        <v>0</v>
      </c>
      <c r="J29" s="287"/>
      <c r="K29" s="287"/>
      <c r="L29" s="182">
        <v>150</v>
      </c>
    </row>
    <row r="30" spans="1:14" x14ac:dyDescent="0.25">
      <c r="A30" s="308"/>
      <c r="B30" s="287"/>
      <c r="C30" s="182" t="s">
        <v>13</v>
      </c>
      <c r="D30" s="183">
        <f t="shared" ref="D30:D34" si="20">SUM(E30:I30)</f>
        <v>80</v>
      </c>
      <c r="E30" s="183">
        <v>0</v>
      </c>
      <c r="F30" s="183">
        <v>0</v>
      </c>
      <c r="G30" s="183">
        <v>80</v>
      </c>
      <c r="H30" s="183">
        <v>0</v>
      </c>
      <c r="I30" s="183">
        <v>0</v>
      </c>
      <c r="J30" s="287"/>
      <c r="K30" s="287"/>
      <c r="L30" s="182">
        <v>160</v>
      </c>
    </row>
    <row r="31" spans="1:14" x14ac:dyDescent="0.25">
      <c r="A31" s="308"/>
      <c r="B31" s="287"/>
      <c r="C31" s="182" t="s">
        <v>14</v>
      </c>
      <c r="D31" s="183">
        <f t="shared" si="20"/>
        <v>80</v>
      </c>
      <c r="E31" s="183">
        <v>0</v>
      </c>
      <c r="F31" s="183">
        <v>0</v>
      </c>
      <c r="G31" s="183">
        <v>80</v>
      </c>
      <c r="H31" s="183">
        <v>0</v>
      </c>
      <c r="I31" s="183">
        <v>0</v>
      </c>
      <c r="J31" s="287"/>
      <c r="K31" s="287"/>
      <c r="L31" s="182">
        <v>160</v>
      </c>
      <c r="N31" s="168"/>
    </row>
    <row r="32" spans="1:14" x14ac:dyDescent="0.25">
      <c r="A32" s="308"/>
      <c r="B32" s="287"/>
      <c r="C32" s="182" t="s">
        <v>15</v>
      </c>
      <c r="D32" s="183">
        <f t="shared" si="20"/>
        <v>120</v>
      </c>
      <c r="E32" s="183">
        <v>0</v>
      </c>
      <c r="F32" s="183">
        <v>0</v>
      </c>
      <c r="G32" s="183">
        <v>120</v>
      </c>
      <c r="H32" s="183">
        <v>0</v>
      </c>
      <c r="I32" s="183">
        <v>0</v>
      </c>
      <c r="J32" s="287"/>
      <c r="K32" s="287"/>
      <c r="L32" s="182">
        <v>160</v>
      </c>
    </row>
    <row r="33" spans="1:15" s="128" customFormat="1" ht="45" x14ac:dyDescent="0.25">
      <c r="A33" s="308"/>
      <c r="B33" s="287"/>
      <c r="C33" s="182" t="s">
        <v>403</v>
      </c>
      <c r="D33" s="183">
        <f t="shared" si="20"/>
        <v>80</v>
      </c>
      <c r="E33" s="183">
        <v>0</v>
      </c>
      <c r="F33" s="183">
        <v>0</v>
      </c>
      <c r="G33" s="183">
        <v>80</v>
      </c>
      <c r="H33" s="183">
        <v>0</v>
      </c>
      <c r="I33" s="183">
        <v>0</v>
      </c>
      <c r="J33" s="287"/>
      <c r="K33" s="287"/>
      <c r="L33" s="118">
        <v>160</v>
      </c>
      <c r="O33" s="87"/>
    </row>
    <row r="34" spans="1:15" s="128" customFormat="1" ht="45" x14ac:dyDescent="0.25">
      <c r="A34" s="309"/>
      <c r="B34" s="288"/>
      <c r="C34" s="182" t="s">
        <v>404</v>
      </c>
      <c r="D34" s="183">
        <f t="shared" si="20"/>
        <v>80</v>
      </c>
      <c r="E34" s="183">
        <v>0</v>
      </c>
      <c r="F34" s="183">
        <v>0</v>
      </c>
      <c r="G34" s="183">
        <v>80</v>
      </c>
      <c r="H34" s="183">
        <v>0</v>
      </c>
      <c r="I34" s="183">
        <v>0</v>
      </c>
      <c r="J34" s="288"/>
      <c r="K34" s="288"/>
      <c r="L34" s="118">
        <v>160</v>
      </c>
    </row>
    <row r="35" spans="1:15" ht="32.25" customHeight="1" x14ac:dyDescent="0.25">
      <c r="A35" s="307" t="s">
        <v>354</v>
      </c>
      <c r="B35" s="286" t="s">
        <v>152</v>
      </c>
      <c r="C35" s="181" t="s">
        <v>318</v>
      </c>
      <c r="D35" s="9">
        <f>SUM(D36:D42)</f>
        <v>1774.6</v>
      </c>
      <c r="E35" s="9">
        <f t="shared" ref="E35" si="21">SUM(E36:E42)</f>
        <v>0</v>
      </c>
      <c r="F35" s="9">
        <f t="shared" ref="F35" si="22">SUM(F36:F42)</f>
        <v>0</v>
      </c>
      <c r="G35" s="9">
        <f t="shared" ref="G35" si="23">SUM(G36:G42)</f>
        <v>1774.6</v>
      </c>
      <c r="H35" s="9">
        <f t="shared" ref="H35" si="24">SUM(H36:H42)</f>
        <v>0</v>
      </c>
      <c r="I35" s="9">
        <f t="shared" ref="I35" si="25">SUM(I36:I42)</f>
        <v>0</v>
      </c>
      <c r="J35" s="286" t="s">
        <v>974</v>
      </c>
      <c r="K35" s="286" t="s">
        <v>356</v>
      </c>
      <c r="L35" s="181">
        <f>SUM(L36:L42)</f>
        <v>18000</v>
      </c>
    </row>
    <row r="36" spans="1:15" x14ac:dyDescent="0.25">
      <c r="A36" s="308"/>
      <c r="B36" s="287"/>
      <c r="C36" s="182" t="s">
        <v>11</v>
      </c>
      <c r="D36" s="183">
        <f>SUM(E36:I36)</f>
        <v>0</v>
      </c>
      <c r="E36" s="183">
        <v>0</v>
      </c>
      <c r="F36" s="183">
        <v>0</v>
      </c>
      <c r="G36" s="183">
        <v>0</v>
      </c>
      <c r="H36" s="183">
        <v>0</v>
      </c>
      <c r="I36" s="183">
        <v>0</v>
      </c>
      <c r="J36" s="287"/>
      <c r="K36" s="287"/>
      <c r="L36" s="182"/>
    </row>
    <row r="37" spans="1:15" ht="20.25" customHeight="1" x14ac:dyDescent="0.25">
      <c r="A37" s="308"/>
      <c r="B37" s="287"/>
      <c r="C37" s="182" t="s">
        <v>12</v>
      </c>
      <c r="D37" s="183">
        <f>SUM(E37:I37)</f>
        <v>157</v>
      </c>
      <c r="E37" s="183">
        <v>0</v>
      </c>
      <c r="F37" s="183">
        <v>0</v>
      </c>
      <c r="G37" s="183">
        <v>157</v>
      </c>
      <c r="H37" s="183">
        <v>0</v>
      </c>
      <c r="I37" s="183">
        <v>0</v>
      </c>
      <c r="J37" s="287"/>
      <c r="K37" s="287"/>
      <c r="L37" s="182">
        <v>3000</v>
      </c>
    </row>
    <row r="38" spans="1:15" ht="30" customHeight="1" x14ac:dyDescent="0.25">
      <c r="A38" s="308"/>
      <c r="B38" s="287"/>
      <c r="C38" s="182" t="s">
        <v>13</v>
      </c>
      <c r="D38" s="183">
        <f t="shared" ref="D38:D42" si="26">SUM(E38:I38)</f>
        <v>150</v>
      </c>
      <c r="E38" s="183">
        <v>0</v>
      </c>
      <c r="F38" s="183">
        <v>0</v>
      </c>
      <c r="G38" s="183">
        <v>150</v>
      </c>
      <c r="H38" s="183">
        <v>0</v>
      </c>
      <c r="I38" s="183">
        <v>0</v>
      </c>
      <c r="J38" s="287"/>
      <c r="K38" s="287"/>
      <c r="L38" s="182">
        <v>3000</v>
      </c>
    </row>
    <row r="39" spans="1:15" ht="63" customHeight="1" x14ac:dyDescent="0.25">
      <c r="A39" s="308"/>
      <c r="B39" s="287"/>
      <c r="C39" s="182" t="s">
        <v>14</v>
      </c>
      <c r="D39" s="183">
        <f t="shared" si="26"/>
        <v>215</v>
      </c>
      <c r="E39" s="183">
        <v>0</v>
      </c>
      <c r="F39" s="183">
        <v>0</v>
      </c>
      <c r="G39" s="183">
        <v>215</v>
      </c>
      <c r="H39" s="183">
        <v>0</v>
      </c>
      <c r="I39" s="183">
        <v>0</v>
      </c>
      <c r="J39" s="287"/>
      <c r="K39" s="287"/>
      <c r="L39" s="182">
        <v>3000</v>
      </c>
      <c r="N39" s="179"/>
    </row>
    <row r="40" spans="1:15" s="167" customFormat="1" ht="14.25" x14ac:dyDescent="0.25">
      <c r="A40" s="308"/>
      <c r="B40" s="287"/>
      <c r="C40" s="181" t="s">
        <v>15</v>
      </c>
      <c r="D40" s="9">
        <f t="shared" si="26"/>
        <v>165</v>
      </c>
      <c r="E40" s="9">
        <v>0</v>
      </c>
      <c r="F40" s="9">
        <v>0</v>
      </c>
      <c r="G40" s="9">
        <v>165</v>
      </c>
      <c r="H40" s="9">
        <v>0</v>
      </c>
      <c r="I40" s="9">
        <v>0</v>
      </c>
      <c r="J40" s="287"/>
      <c r="K40" s="287"/>
      <c r="L40" s="181">
        <v>3000</v>
      </c>
    </row>
    <row r="41" spans="1:15" s="128" customFormat="1" ht="45" x14ac:dyDescent="0.25">
      <c r="A41" s="308"/>
      <c r="B41" s="287"/>
      <c r="C41" s="182" t="s">
        <v>403</v>
      </c>
      <c r="D41" s="183">
        <f t="shared" si="26"/>
        <v>438.8</v>
      </c>
      <c r="E41" s="183">
        <v>0</v>
      </c>
      <c r="F41" s="183">
        <v>0</v>
      </c>
      <c r="G41" s="183">
        <v>438.8</v>
      </c>
      <c r="H41" s="183">
        <v>0</v>
      </c>
      <c r="I41" s="183">
        <v>0</v>
      </c>
      <c r="J41" s="287"/>
      <c r="K41" s="287"/>
      <c r="L41" s="182">
        <v>3000</v>
      </c>
    </row>
    <row r="42" spans="1:15" s="128" customFormat="1" ht="146.25" customHeight="1" x14ac:dyDescent="0.25">
      <c r="A42" s="309"/>
      <c r="B42" s="288"/>
      <c r="C42" s="182" t="s">
        <v>404</v>
      </c>
      <c r="D42" s="183">
        <f t="shared" si="26"/>
        <v>648.79999999999995</v>
      </c>
      <c r="E42" s="183">
        <v>0</v>
      </c>
      <c r="F42" s="183">
        <v>0</v>
      </c>
      <c r="G42" s="183">
        <v>648.79999999999995</v>
      </c>
      <c r="H42" s="183">
        <v>0</v>
      </c>
      <c r="I42" s="183">
        <v>0</v>
      </c>
      <c r="J42" s="288"/>
      <c r="K42" s="288"/>
      <c r="L42" s="182">
        <v>3000</v>
      </c>
      <c r="O42" s="129"/>
    </row>
    <row r="43" spans="1:15" ht="28.5" x14ac:dyDescent="0.25">
      <c r="A43" s="307" t="s">
        <v>355</v>
      </c>
      <c r="B43" s="286" t="s">
        <v>153</v>
      </c>
      <c r="C43" s="181" t="s">
        <v>318</v>
      </c>
      <c r="D43" s="9">
        <f>SUM(D44:D50)</f>
        <v>390</v>
      </c>
      <c r="E43" s="9">
        <f t="shared" ref="E43" si="27">SUM(E44:E50)</f>
        <v>0</v>
      </c>
      <c r="F43" s="9">
        <f t="shared" ref="F43" si="28">SUM(F44:F50)</f>
        <v>0</v>
      </c>
      <c r="G43" s="9">
        <f t="shared" ref="G43" si="29">SUM(G44:G50)</f>
        <v>390</v>
      </c>
      <c r="H43" s="9">
        <f t="shared" ref="H43" si="30">SUM(H44:H50)</f>
        <v>0</v>
      </c>
      <c r="I43" s="9">
        <f t="shared" ref="I43" si="31">SUM(I44:I50)</f>
        <v>0</v>
      </c>
      <c r="J43" s="286" t="s">
        <v>798</v>
      </c>
      <c r="K43" s="286" t="s">
        <v>358</v>
      </c>
      <c r="L43" s="181">
        <f>SUM(L44:L50)</f>
        <v>600</v>
      </c>
    </row>
    <row r="44" spans="1:15" x14ac:dyDescent="0.25">
      <c r="A44" s="308"/>
      <c r="B44" s="287"/>
      <c r="C44" s="182" t="s">
        <v>11</v>
      </c>
      <c r="D44" s="183">
        <f>SUM(E44:I44)</f>
        <v>0</v>
      </c>
      <c r="E44" s="183">
        <v>0</v>
      </c>
      <c r="F44" s="183">
        <v>0</v>
      </c>
      <c r="G44" s="183">
        <v>0</v>
      </c>
      <c r="H44" s="183">
        <v>0</v>
      </c>
      <c r="I44" s="183">
        <v>0</v>
      </c>
      <c r="J44" s="287"/>
      <c r="K44" s="287"/>
      <c r="L44" s="182" t="s">
        <v>16</v>
      </c>
    </row>
    <row r="45" spans="1:15" x14ac:dyDescent="0.25">
      <c r="A45" s="308"/>
      <c r="B45" s="287"/>
      <c r="C45" s="182" t="s">
        <v>12</v>
      </c>
      <c r="D45" s="183">
        <f>SUM(E45:I45)</f>
        <v>100</v>
      </c>
      <c r="E45" s="183">
        <v>0</v>
      </c>
      <c r="F45" s="183">
        <v>0</v>
      </c>
      <c r="G45" s="183">
        <v>100</v>
      </c>
      <c r="H45" s="183">
        <v>0</v>
      </c>
      <c r="I45" s="183">
        <v>0</v>
      </c>
      <c r="J45" s="287"/>
      <c r="K45" s="287"/>
      <c r="L45" s="182">
        <v>100</v>
      </c>
    </row>
    <row r="46" spans="1:15" x14ac:dyDescent="0.25">
      <c r="A46" s="308"/>
      <c r="B46" s="287"/>
      <c r="C46" s="182" t="s">
        <v>13</v>
      </c>
      <c r="D46" s="183">
        <f t="shared" ref="D46:D50" si="32">SUM(E46:I46)</f>
        <v>100</v>
      </c>
      <c r="E46" s="183">
        <v>0</v>
      </c>
      <c r="F46" s="183">
        <v>0</v>
      </c>
      <c r="G46" s="183">
        <v>100</v>
      </c>
      <c r="H46" s="183">
        <v>0</v>
      </c>
      <c r="I46" s="183">
        <v>0</v>
      </c>
      <c r="J46" s="287"/>
      <c r="K46" s="287"/>
      <c r="L46" s="182">
        <v>100</v>
      </c>
    </row>
    <row r="47" spans="1:15" x14ac:dyDescent="0.25">
      <c r="A47" s="308"/>
      <c r="B47" s="287"/>
      <c r="C47" s="182" t="s">
        <v>14</v>
      </c>
      <c r="D47" s="183">
        <f t="shared" si="32"/>
        <v>35</v>
      </c>
      <c r="E47" s="183">
        <v>0</v>
      </c>
      <c r="F47" s="183">
        <v>0</v>
      </c>
      <c r="G47" s="183">
        <v>35</v>
      </c>
      <c r="H47" s="183">
        <v>0</v>
      </c>
      <c r="I47" s="183">
        <v>0</v>
      </c>
      <c r="J47" s="287"/>
      <c r="K47" s="287"/>
      <c r="L47" s="182">
        <v>100</v>
      </c>
    </row>
    <row r="48" spans="1:15" s="167" customFormat="1" ht="14.25" x14ac:dyDescent="0.25">
      <c r="A48" s="308"/>
      <c r="B48" s="287"/>
      <c r="C48" s="181" t="s">
        <v>15</v>
      </c>
      <c r="D48" s="9">
        <f t="shared" si="32"/>
        <v>85</v>
      </c>
      <c r="E48" s="9">
        <v>0</v>
      </c>
      <c r="F48" s="9">
        <v>0</v>
      </c>
      <c r="G48" s="9">
        <v>85</v>
      </c>
      <c r="H48" s="9">
        <v>0</v>
      </c>
      <c r="I48" s="9">
        <v>0</v>
      </c>
      <c r="J48" s="287"/>
      <c r="K48" s="287"/>
      <c r="L48" s="181">
        <v>100</v>
      </c>
    </row>
    <row r="49" spans="1:12" s="128" customFormat="1" ht="45" x14ac:dyDescent="0.25">
      <c r="A49" s="308"/>
      <c r="B49" s="287"/>
      <c r="C49" s="182" t="s">
        <v>403</v>
      </c>
      <c r="D49" s="183">
        <f t="shared" si="32"/>
        <v>35</v>
      </c>
      <c r="E49" s="183">
        <v>0</v>
      </c>
      <c r="F49" s="183">
        <v>0</v>
      </c>
      <c r="G49" s="183">
        <v>35</v>
      </c>
      <c r="H49" s="183">
        <v>0</v>
      </c>
      <c r="I49" s="183">
        <v>0</v>
      </c>
      <c r="J49" s="287"/>
      <c r="K49" s="287"/>
      <c r="L49" s="118">
        <v>100</v>
      </c>
    </row>
    <row r="50" spans="1:12" s="128" customFormat="1" ht="79.5" customHeight="1" x14ac:dyDescent="0.25">
      <c r="A50" s="309"/>
      <c r="B50" s="288"/>
      <c r="C50" s="182" t="s">
        <v>404</v>
      </c>
      <c r="D50" s="183">
        <f t="shared" si="32"/>
        <v>35</v>
      </c>
      <c r="E50" s="183">
        <v>0</v>
      </c>
      <c r="F50" s="183">
        <v>0</v>
      </c>
      <c r="G50" s="183">
        <v>35</v>
      </c>
      <c r="H50" s="183">
        <v>0</v>
      </c>
      <c r="I50" s="183">
        <v>0</v>
      </c>
      <c r="J50" s="288"/>
      <c r="K50" s="288"/>
      <c r="L50" s="118">
        <v>100</v>
      </c>
    </row>
    <row r="51" spans="1:12" ht="28.5" x14ac:dyDescent="0.25">
      <c r="A51" s="307" t="s">
        <v>357</v>
      </c>
      <c r="B51" s="286" t="s">
        <v>154</v>
      </c>
      <c r="C51" s="181" t="s">
        <v>318</v>
      </c>
      <c r="D51" s="9">
        <f>SUM(D52:D58)</f>
        <v>315</v>
      </c>
      <c r="E51" s="9">
        <f t="shared" ref="E51" si="33">SUM(E52:E58)</f>
        <v>0</v>
      </c>
      <c r="F51" s="9">
        <f t="shared" ref="F51" si="34">SUM(F52:F58)</f>
        <v>0</v>
      </c>
      <c r="G51" s="9">
        <f t="shared" ref="G51" si="35">SUM(G52:G58)</f>
        <v>315</v>
      </c>
      <c r="H51" s="9">
        <f t="shared" ref="H51" si="36">SUM(H52:H58)</f>
        <v>0</v>
      </c>
      <c r="I51" s="9">
        <f t="shared" ref="I51" si="37">SUM(I52:I58)</f>
        <v>0</v>
      </c>
      <c r="J51" s="286" t="s">
        <v>798</v>
      </c>
      <c r="K51" s="286" t="s">
        <v>360</v>
      </c>
      <c r="L51" s="181">
        <f>SUM(L52:L58)</f>
        <v>120</v>
      </c>
    </row>
    <row r="52" spans="1:12" x14ac:dyDescent="0.25">
      <c r="A52" s="308"/>
      <c r="B52" s="287"/>
      <c r="C52" s="182" t="s">
        <v>11</v>
      </c>
      <c r="D52" s="183">
        <f>SUM(E52:I52)</f>
        <v>0</v>
      </c>
      <c r="E52" s="183">
        <v>0</v>
      </c>
      <c r="F52" s="183">
        <v>0</v>
      </c>
      <c r="G52" s="183">
        <v>0</v>
      </c>
      <c r="H52" s="183">
        <v>0</v>
      </c>
      <c r="I52" s="183">
        <v>0</v>
      </c>
      <c r="J52" s="287"/>
      <c r="K52" s="287"/>
      <c r="L52" s="182"/>
    </row>
    <row r="53" spans="1:12" x14ac:dyDescent="0.25">
      <c r="A53" s="308"/>
      <c r="B53" s="287"/>
      <c r="C53" s="182" t="s">
        <v>12</v>
      </c>
      <c r="D53" s="183">
        <f>SUM(E53:I53)</f>
        <v>45</v>
      </c>
      <c r="E53" s="183">
        <v>0</v>
      </c>
      <c r="F53" s="183">
        <v>0</v>
      </c>
      <c r="G53" s="183">
        <v>45</v>
      </c>
      <c r="H53" s="183">
        <v>0</v>
      </c>
      <c r="I53" s="183">
        <v>0</v>
      </c>
      <c r="J53" s="287"/>
      <c r="K53" s="287"/>
      <c r="L53" s="182">
        <v>20</v>
      </c>
    </row>
    <row r="54" spans="1:12" x14ac:dyDescent="0.25">
      <c r="A54" s="308"/>
      <c r="B54" s="287"/>
      <c r="C54" s="182" t="s">
        <v>13</v>
      </c>
      <c r="D54" s="183">
        <f t="shared" ref="D54:D58" si="38">SUM(E54:I54)</f>
        <v>45</v>
      </c>
      <c r="E54" s="183">
        <v>0</v>
      </c>
      <c r="F54" s="183">
        <v>0</v>
      </c>
      <c r="G54" s="183">
        <v>45</v>
      </c>
      <c r="H54" s="183">
        <v>0</v>
      </c>
      <c r="I54" s="183">
        <v>0</v>
      </c>
      <c r="J54" s="287"/>
      <c r="K54" s="287"/>
      <c r="L54" s="182">
        <v>20</v>
      </c>
    </row>
    <row r="55" spans="1:12" x14ac:dyDescent="0.25">
      <c r="A55" s="308"/>
      <c r="B55" s="287"/>
      <c r="C55" s="182" t="s">
        <v>14</v>
      </c>
      <c r="D55" s="183">
        <f t="shared" si="38"/>
        <v>45</v>
      </c>
      <c r="E55" s="183">
        <v>0</v>
      </c>
      <c r="F55" s="183">
        <v>0</v>
      </c>
      <c r="G55" s="183">
        <v>45</v>
      </c>
      <c r="H55" s="183">
        <v>0</v>
      </c>
      <c r="I55" s="183">
        <v>0</v>
      </c>
      <c r="J55" s="287"/>
      <c r="K55" s="287"/>
      <c r="L55" s="182">
        <v>20</v>
      </c>
    </row>
    <row r="56" spans="1:12" x14ac:dyDescent="0.25">
      <c r="A56" s="308"/>
      <c r="B56" s="287"/>
      <c r="C56" s="182" t="s">
        <v>15</v>
      </c>
      <c r="D56" s="183">
        <f t="shared" si="38"/>
        <v>90</v>
      </c>
      <c r="E56" s="183">
        <v>0</v>
      </c>
      <c r="F56" s="183">
        <v>0</v>
      </c>
      <c r="G56" s="183">
        <v>90</v>
      </c>
      <c r="H56" s="183">
        <v>0</v>
      </c>
      <c r="I56" s="183">
        <v>0</v>
      </c>
      <c r="J56" s="287"/>
      <c r="K56" s="287"/>
      <c r="L56" s="182">
        <v>20</v>
      </c>
    </row>
    <row r="57" spans="1:12" s="128" customFormat="1" ht="45" x14ac:dyDescent="0.25">
      <c r="A57" s="308"/>
      <c r="B57" s="287"/>
      <c r="C57" s="182" t="s">
        <v>403</v>
      </c>
      <c r="D57" s="183">
        <f t="shared" si="38"/>
        <v>45</v>
      </c>
      <c r="E57" s="183">
        <v>0</v>
      </c>
      <c r="F57" s="183">
        <v>0</v>
      </c>
      <c r="G57" s="183">
        <v>45</v>
      </c>
      <c r="H57" s="183">
        <v>0</v>
      </c>
      <c r="I57" s="183">
        <v>0</v>
      </c>
      <c r="J57" s="287"/>
      <c r="K57" s="287"/>
      <c r="L57" s="182">
        <v>20</v>
      </c>
    </row>
    <row r="58" spans="1:12" s="128" customFormat="1" ht="82.5" customHeight="1" x14ac:dyDescent="0.25">
      <c r="A58" s="309"/>
      <c r="B58" s="288"/>
      <c r="C58" s="182" t="s">
        <v>404</v>
      </c>
      <c r="D58" s="183">
        <f t="shared" si="38"/>
        <v>45</v>
      </c>
      <c r="E58" s="183">
        <v>0</v>
      </c>
      <c r="F58" s="183">
        <v>0</v>
      </c>
      <c r="G58" s="183">
        <v>45</v>
      </c>
      <c r="H58" s="183">
        <v>0</v>
      </c>
      <c r="I58" s="183">
        <v>0</v>
      </c>
      <c r="J58" s="288"/>
      <c r="K58" s="288"/>
      <c r="L58" s="182">
        <v>20</v>
      </c>
    </row>
    <row r="59" spans="1:12" ht="28.5" x14ac:dyDescent="0.25">
      <c r="A59" s="307" t="s">
        <v>359</v>
      </c>
      <c r="B59" s="286" t="s">
        <v>1001</v>
      </c>
      <c r="C59" s="181" t="s">
        <v>318</v>
      </c>
      <c r="D59" s="9">
        <f>SUM(D60:D66)</f>
        <v>2335</v>
      </c>
      <c r="E59" s="9">
        <f t="shared" ref="E59" si="39">SUM(E60:E66)</f>
        <v>0</v>
      </c>
      <c r="F59" s="9">
        <f t="shared" ref="F59" si="40">SUM(F60:F66)</f>
        <v>0</v>
      </c>
      <c r="G59" s="9">
        <f t="shared" ref="G59" si="41">SUM(G60:G66)</f>
        <v>2335</v>
      </c>
      <c r="H59" s="9">
        <f t="shared" ref="H59" si="42">SUM(H60:H66)</f>
        <v>0</v>
      </c>
      <c r="I59" s="9">
        <f t="shared" ref="I59" si="43">SUM(I60:I66)</f>
        <v>0</v>
      </c>
      <c r="J59" s="286" t="s">
        <v>799</v>
      </c>
      <c r="K59" s="286" t="s">
        <v>362</v>
      </c>
      <c r="L59" s="181">
        <f>SUM(L60:L66)</f>
        <v>76</v>
      </c>
    </row>
    <row r="60" spans="1:12" x14ac:dyDescent="0.25">
      <c r="A60" s="308"/>
      <c r="B60" s="287"/>
      <c r="C60" s="182" t="s">
        <v>11</v>
      </c>
      <c r="D60" s="183">
        <f>SUM(E60:I60)</f>
        <v>0</v>
      </c>
      <c r="E60" s="183">
        <v>0</v>
      </c>
      <c r="F60" s="183">
        <v>0</v>
      </c>
      <c r="G60" s="183">
        <v>0</v>
      </c>
      <c r="H60" s="183">
        <v>0</v>
      </c>
      <c r="I60" s="183">
        <v>0</v>
      </c>
      <c r="J60" s="287"/>
      <c r="K60" s="287"/>
      <c r="L60" s="182"/>
    </row>
    <row r="61" spans="1:12" x14ac:dyDescent="0.25">
      <c r="A61" s="308"/>
      <c r="B61" s="287"/>
      <c r="C61" s="182" t="s">
        <v>12</v>
      </c>
      <c r="D61" s="183">
        <f>SUM(E61:I61)</f>
        <v>580</v>
      </c>
      <c r="E61" s="183">
        <v>0</v>
      </c>
      <c r="F61" s="183">
        <v>0</v>
      </c>
      <c r="G61" s="183">
        <v>580</v>
      </c>
      <c r="H61" s="183">
        <v>0</v>
      </c>
      <c r="I61" s="183">
        <v>0</v>
      </c>
      <c r="J61" s="287"/>
      <c r="K61" s="287"/>
      <c r="L61" s="182">
        <v>19</v>
      </c>
    </row>
    <row r="62" spans="1:12" x14ac:dyDescent="0.25">
      <c r="A62" s="308"/>
      <c r="B62" s="287"/>
      <c r="C62" s="182" t="s">
        <v>13</v>
      </c>
      <c r="D62" s="183">
        <f t="shared" ref="D62:D66" si="44">SUM(E62:I62)</f>
        <v>580</v>
      </c>
      <c r="E62" s="183">
        <v>0</v>
      </c>
      <c r="F62" s="183">
        <v>0</v>
      </c>
      <c r="G62" s="183">
        <v>580</v>
      </c>
      <c r="H62" s="183">
        <v>0</v>
      </c>
      <c r="I62" s="183">
        <v>0</v>
      </c>
      <c r="J62" s="287"/>
      <c r="K62" s="287"/>
      <c r="L62" s="182">
        <v>19</v>
      </c>
    </row>
    <row r="63" spans="1:12" x14ac:dyDescent="0.25">
      <c r="A63" s="308"/>
      <c r="B63" s="287"/>
      <c r="C63" s="182" t="s">
        <v>14</v>
      </c>
      <c r="D63" s="183">
        <f t="shared" si="44"/>
        <v>595</v>
      </c>
      <c r="E63" s="183">
        <v>0</v>
      </c>
      <c r="F63" s="183">
        <v>0</v>
      </c>
      <c r="G63" s="183">
        <v>595</v>
      </c>
      <c r="H63" s="183">
        <v>0</v>
      </c>
      <c r="I63" s="183">
        <v>0</v>
      </c>
      <c r="J63" s="287"/>
      <c r="K63" s="287"/>
      <c r="L63" s="182">
        <v>19</v>
      </c>
    </row>
    <row r="64" spans="1:12" s="167" customFormat="1" ht="14.25" x14ac:dyDescent="0.25">
      <c r="A64" s="308"/>
      <c r="B64" s="287"/>
      <c r="C64" s="181" t="s">
        <v>15</v>
      </c>
      <c r="D64" s="9">
        <f t="shared" si="44"/>
        <v>580</v>
      </c>
      <c r="E64" s="9">
        <v>0</v>
      </c>
      <c r="F64" s="9">
        <v>0</v>
      </c>
      <c r="G64" s="9">
        <v>580</v>
      </c>
      <c r="H64" s="9">
        <v>0</v>
      </c>
      <c r="I64" s="9">
        <v>0</v>
      </c>
      <c r="J64" s="287"/>
      <c r="K64" s="287"/>
      <c r="L64" s="181">
        <v>19</v>
      </c>
    </row>
    <row r="65" spans="1:12" s="128" customFormat="1" ht="45" x14ac:dyDescent="0.25">
      <c r="A65" s="308"/>
      <c r="B65" s="287"/>
      <c r="C65" s="182" t="s">
        <v>403</v>
      </c>
      <c r="D65" s="183">
        <f t="shared" si="44"/>
        <v>0</v>
      </c>
      <c r="E65" s="183">
        <v>0</v>
      </c>
      <c r="F65" s="183">
        <v>0</v>
      </c>
      <c r="G65" s="183">
        <v>0</v>
      </c>
      <c r="H65" s="183">
        <v>0</v>
      </c>
      <c r="I65" s="183">
        <v>0</v>
      </c>
      <c r="J65" s="287"/>
      <c r="K65" s="287"/>
      <c r="L65" s="118"/>
    </row>
    <row r="66" spans="1:12" s="128" customFormat="1" ht="189.75" customHeight="1" x14ac:dyDescent="0.25">
      <c r="A66" s="309"/>
      <c r="B66" s="288"/>
      <c r="C66" s="182" t="s">
        <v>404</v>
      </c>
      <c r="D66" s="183">
        <f t="shared" si="44"/>
        <v>0</v>
      </c>
      <c r="E66" s="183">
        <v>0</v>
      </c>
      <c r="F66" s="183">
        <v>0</v>
      </c>
      <c r="G66" s="183">
        <v>0</v>
      </c>
      <c r="H66" s="183">
        <v>0</v>
      </c>
      <c r="I66" s="183">
        <v>0</v>
      </c>
      <c r="J66" s="288"/>
      <c r="K66" s="288"/>
      <c r="L66" s="118"/>
    </row>
    <row r="67" spans="1:12" ht="36" customHeight="1" x14ac:dyDescent="0.25">
      <c r="A67" s="307" t="s">
        <v>361</v>
      </c>
      <c r="B67" s="286" t="s">
        <v>155</v>
      </c>
      <c r="C67" s="181" t="s">
        <v>318</v>
      </c>
      <c r="D67" s="9">
        <f t="shared" ref="D67:I67" si="45">SUM(D68:D74)</f>
        <v>1110.5</v>
      </c>
      <c r="E67" s="9">
        <f t="shared" si="45"/>
        <v>0</v>
      </c>
      <c r="F67" s="9">
        <f t="shared" si="45"/>
        <v>0</v>
      </c>
      <c r="G67" s="9">
        <f t="shared" si="45"/>
        <v>1110.5</v>
      </c>
      <c r="H67" s="9">
        <f t="shared" si="45"/>
        <v>0</v>
      </c>
      <c r="I67" s="9">
        <f t="shared" si="45"/>
        <v>0</v>
      </c>
      <c r="J67" s="286" t="s">
        <v>977</v>
      </c>
      <c r="K67" s="286" t="s">
        <v>351</v>
      </c>
      <c r="L67" s="181">
        <f>SUM(L68:L74)</f>
        <v>1000</v>
      </c>
    </row>
    <row r="68" spans="1:12" ht="22.5" customHeight="1" x14ac:dyDescent="0.25">
      <c r="A68" s="308"/>
      <c r="B68" s="287"/>
      <c r="C68" s="182" t="s">
        <v>11</v>
      </c>
      <c r="D68" s="183">
        <f>SUM(E68:I68)</f>
        <v>0</v>
      </c>
      <c r="E68" s="183">
        <v>0</v>
      </c>
      <c r="F68" s="183">
        <v>0</v>
      </c>
      <c r="G68" s="183">
        <v>0</v>
      </c>
      <c r="H68" s="183">
        <v>0</v>
      </c>
      <c r="I68" s="183">
        <v>0</v>
      </c>
      <c r="J68" s="287"/>
      <c r="K68" s="287"/>
      <c r="L68" s="182"/>
    </row>
    <row r="69" spans="1:12" ht="22.5" customHeight="1" x14ac:dyDescent="0.25">
      <c r="A69" s="308"/>
      <c r="B69" s="287"/>
      <c r="C69" s="182" t="s">
        <v>12</v>
      </c>
      <c r="D69" s="183">
        <f>SUM(E69:I69)</f>
        <v>0</v>
      </c>
      <c r="E69" s="183">
        <v>0</v>
      </c>
      <c r="F69" s="183">
        <v>0</v>
      </c>
      <c r="G69" s="183">
        <v>0</v>
      </c>
      <c r="H69" s="183">
        <v>0</v>
      </c>
      <c r="I69" s="183">
        <v>0</v>
      </c>
      <c r="J69" s="287"/>
      <c r="K69" s="287"/>
      <c r="L69" s="182"/>
    </row>
    <row r="70" spans="1:12" ht="30.75" customHeight="1" x14ac:dyDescent="0.25">
      <c r="A70" s="308"/>
      <c r="B70" s="287"/>
      <c r="C70" s="182" t="s">
        <v>13</v>
      </c>
      <c r="D70" s="183">
        <f t="shared" ref="D70:D73" si="46">SUM(E70:I70)</f>
        <v>185</v>
      </c>
      <c r="E70" s="183">
        <v>0</v>
      </c>
      <c r="F70" s="183">
        <v>0</v>
      </c>
      <c r="G70" s="183">
        <v>185</v>
      </c>
      <c r="H70" s="183">
        <v>0</v>
      </c>
      <c r="I70" s="183">
        <v>0</v>
      </c>
      <c r="J70" s="287"/>
      <c r="K70" s="287"/>
      <c r="L70" s="182">
        <v>200</v>
      </c>
    </row>
    <row r="71" spans="1:12" x14ac:dyDescent="0.25">
      <c r="A71" s="308"/>
      <c r="B71" s="287"/>
      <c r="C71" s="182" t="s">
        <v>14</v>
      </c>
      <c r="D71" s="183">
        <f>SUM(E71:I71)</f>
        <v>278</v>
      </c>
      <c r="E71" s="183">
        <v>0</v>
      </c>
      <c r="F71" s="183">
        <v>0</v>
      </c>
      <c r="G71" s="183">
        <v>278</v>
      </c>
      <c r="H71" s="183">
        <v>0</v>
      </c>
      <c r="I71" s="183">
        <v>0</v>
      </c>
      <c r="J71" s="287"/>
      <c r="K71" s="287"/>
      <c r="L71" s="182">
        <v>200</v>
      </c>
    </row>
    <row r="72" spans="1:12" s="167" customFormat="1" ht="14.25" x14ac:dyDescent="0.25">
      <c r="A72" s="308"/>
      <c r="B72" s="287"/>
      <c r="C72" s="181" t="s">
        <v>15</v>
      </c>
      <c r="D72" s="9">
        <f t="shared" si="46"/>
        <v>277.5</v>
      </c>
      <c r="E72" s="9">
        <v>0</v>
      </c>
      <c r="F72" s="9">
        <v>0</v>
      </c>
      <c r="G72" s="9">
        <v>277.5</v>
      </c>
      <c r="H72" s="9">
        <v>0</v>
      </c>
      <c r="I72" s="9">
        <v>0</v>
      </c>
      <c r="J72" s="287"/>
      <c r="K72" s="287"/>
      <c r="L72" s="181">
        <v>200</v>
      </c>
    </row>
    <row r="73" spans="1:12" s="128" customFormat="1" ht="45" x14ac:dyDescent="0.25">
      <c r="A73" s="308"/>
      <c r="B73" s="287"/>
      <c r="C73" s="182" t="s">
        <v>403</v>
      </c>
      <c r="D73" s="183">
        <f t="shared" si="46"/>
        <v>185</v>
      </c>
      <c r="E73" s="183">
        <v>0</v>
      </c>
      <c r="F73" s="183">
        <v>0</v>
      </c>
      <c r="G73" s="183">
        <v>185</v>
      </c>
      <c r="H73" s="183">
        <v>0</v>
      </c>
      <c r="I73" s="183">
        <v>0</v>
      </c>
      <c r="J73" s="287"/>
      <c r="K73" s="287"/>
      <c r="L73" s="182">
        <v>200</v>
      </c>
    </row>
    <row r="74" spans="1:12" s="128" customFormat="1" ht="77.25" customHeight="1" x14ac:dyDescent="0.25">
      <c r="A74" s="309"/>
      <c r="B74" s="288"/>
      <c r="C74" s="182" t="s">
        <v>404</v>
      </c>
      <c r="D74" s="183">
        <f>SUM(E74:I74)</f>
        <v>185</v>
      </c>
      <c r="E74" s="183">
        <v>0</v>
      </c>
      <c r="F74" s="183">
        <v>0</v>
      </c>
      <c r="G74" s="183">
        <v>185</v>
      </c>
      <c r="H74" s="183">
        <v>0</v>
      </c>
      <c r="I74" s="183">
        <v>0</v>
      </c>
      <c r="J74" s="288"/>
      <c r="K74" s="288"/>
      <c r="L74" s="182">
        <v>200</v>
      </c>
    </row>
    <row r="75" spans="1:12" s="128" customFormat="1" ht="28.5" x14ac:dyDescent="0.25">
      <c r="A75" s="307" t="s">
        <v>591</v>
      </c>
      <c r="B75" s="286" t="s">
        <v>585</v>
      </c>
      <c r="C75" s="181" t="s">
        <v>318</v>
      </c>
      <c r="D75" s="9">
        <f>D76+D77+D78+D79+D80+D81+D82</f>
        <v>710.69999999999993</v>
      </c>
      <c r="E75" s="9">
        <f t="shared" ref="E75:I75" si="47">E76+E77+E78+E79+E80+E81+E82</f>
        <v>0</v>
      </c>
      <c r="F75" s="9">
        <f t="shared" si="47"/>
        <v>0</v>
      </c>
      <c r="G75" s="9">
        <f t="shared" si="47"/>
        <v>710.69999999999993</v>
      </c>
      <c r="H75" s="9">
        <f t="shared" si="47"/>
        <v>0</v>
      </c>
      <c r="I75" s="9">
        <f t="shared" si="47"/>
        <v>0</v>
      </c>
      <c r="J75" s="286" t="s">
        <v>1000</v>
      </c>
      <c r="K75" s="286" t="s">
        <v>293</v>
      </c>
      <c r="L75" s="182">
        <v>1</v>
      </c>
    </row>
    <row r="76" spans="1:12" s="128" customFormat="1" x14ac:dyDescent="0.25">
      <c r="A76" s="315"/>
      <c r="B76" s="315"/>
      <c r="C76" s="182" t="s">
        <v>11</v>
      </c>
      <c r="D76" s="183">
        <f>E76+F76+G76+H76+I76</f>
        <v>0</v>
      </c>
      <c r="E76" s="183">
        <v>0</v>
      </c>
      <c r="F76" s="183">
        <v>0</v>
      </c>
      <c r="G76" s="183">
        <v>0</v>
      </c>
      <c r="H76" s="183">
        <v>0</v>
      </c>
      <c r="I76" s="183">
        <v>0</v>
      </c>
      <c r="J76" s="315"/>
      <c r="K76" s="315"/>
      <c r="L76" s="182"/>
    </row>
    <row r="77" spans="1:12" s="128" customFormat="1" x14ac:dyDescent="0.25">
      <c r="A77" s="315"/>
      <c r="B77" s="315"/>
      <c r="C77" s="182" t="s">
        <v>12</v>
      </c>
      <c r="D77" s="183">
        <f t="shared" ref="D77:D82" si="48">E77+F77+G77+H77+I77</f>
        <v>0</v>
      </c>
      <c r="E77" s="183">
        <v>0</v>
      </c>
      <c r="F77" s="183">
        <v>0</v>
      </c>
      <c r="G77" s="183">
        <v>0</v>
      </c>
      <c r="H77" s="183">
        <v>0</v>
      </c>
      <c r="I77" s="183">
        <v>0</v>
      </c>
      <c r="J77" s="315"/>
      <c r="K77" s="315"/>
      <c r="L77" s="182"/>
    </row>
    <row r="78" spans="1:12" s="128" customFormat="1" x14ac:dyDescent="0.25">
      <c r="A78" s="315"/>
      <c r="B78" s="315"/>
      <c r="C78" s="182" t="s">
        <v>13</v>
      </c>
      <c r="D78" s="183">
        <f t="shared" si="48"/>
        <v>0</v>
      </c>
      <c r="E78" s="183">
        <v>0</v>
      </c>
      <c r="F78" s="183">
        <v>0</v>
      </c>
      <c r="G78" s="183">
        <v>0</v>
      </c>
      <c r="H78" s="183">
        <v>0</v>
      </c>
      <c r="I78" s="183">
        <v>0</v>
      </c>
      <c r="J78" s="315"/>
      <c r="K78" s="315"/>
      <c r="L78" s="182"/>
    </row>
    <row r="79" spans="1:12" s="128" customFormat="1" x14ac:dyDescent="0.25">
      <c r="A79" s="315"/>
      <c r="B79" s="315"/>
      <c r="C79" s="182" t="s">
        <v>14</v>
      </c>
      <c r="D79" s="183">
        <f t="shared" si="48"/>
        <v>131.5</v>
      </c>
      <c r="E79" s="183">
        <v>0</v>
      </c>
      <c r="F79" s="183">
        <v>0</v>
      </c>
      <c r="G79" s="183">
        <v>131.5</v>
      </c>
      <c r="H79" s="183">
        <v>0</v>
      </c>
      <c r="I79" s="183">
        <v>0</v>
      </c>
      <c r="J79" s="315"/>
      <c r="K79" s="315"/>
      <c r="L79" s="182">
        <v>1</v>
      </c>
    </row>
    <row r="80" spans="1:12" s="130" customFormat="1" x14ac:dyDescent="0.25">
      <c r="A80" s="315"/>
      <c r="B80" s="315"/>
      <c r="C80" s="181" t="s">
        <v>15</v>
      </c>
      <c r="D80" s="9">
        <f t="shared" si="48"/>
        <v>228.4</v>
      </c>
      <c r="E80" s="9">
        <v>0</v>
      </c>
      <c r="F80" s="9">
        <v>0</v>
      </c>
      <c r="G80" s="9">
        <v>228.4</v>
      </c>
      <c r="H80" s="9">
        <v>0</v>
      </c>
      <c r="I80" s="9">
        <v>0</v>
      </c>
      <c r="J80" s="315"/>
      <c r="K80" s="315"/>
      <c r="L80" s="181">
        <v>1</v>
      </c>
    </row>
    <row r="81" spans="1:12" s="128" customFormat="1" ht="45" x14ac:dyDescent="0.25">
      <c r="A81" s="315"/>
      <c r="B81" s="315"/>
      <c r="C81" s="182" t="s">
        <v>403</v>
      </c>
      <c r="D81" s="183">
        <f t="shared" si="48"/>
        <v>175.4</v>
      </c>
      <c r="E81" s="183">
        <v>0</v>
      </c>
      <c r="F81" s="183">
        <v>0</v>
      </c>
      <c r="G81" s="183">
        <v>175.4</v>
      </c>
      <c r="H81" s="183">
        <v>0</v>
      </c>
      <c r="I81" s="183">
        <v>0</v>
      </c>
      <c r="J81" s="315"/>
      <c r="K81" s="315"/>
      <c r="L81" s="182">
        <v>1</v>
      </c>
    </row>
    <row r="82" spans="1:12" s="128" customFormat="1" ht="55.5" customHeight="1" x14ac:dyDescent="0.25">
      <c r="A82" s="316"/>
      <c r="B82" s="316"/>
      <c r="C82" s="182" t="s">
        <v>404</v>
      </c>
      <c r="D82" s="183">
        <f t="shared" si="48"/>
        <v>175.4</v>
      </c>
      <c r="E82" s="183">
        <v>0</v>
      </c>
      <c r="F82" s="183">
        <v>0</v>
      </c>
      <c r="G82" s="183">
        <v>175.4</v>
      </c>
      <c r="H82" s="183">
        <v>0</v>
      </c>
      <c r="I82" s="183">
        <v>0</v>
      </c>
      <c r="J82" s="316"/>
      <c r="K82" s="316"/>
      <c r="L82" s="182">
        <v>1</v>
      </c>
    </row>
    <row r="83" spans="1:12" s="128" customFormat="1" ht="28.5" x14ac:dyDescent="0.25">
      <c r="A83" s="307" t="s">
        <v>590</v>
      </c>
      <c r="B83" s="286" t="s">
        <v>587</v>
      </c>
      <c r="C83" s="181" t="s">
        <v>318</v>
      </c>
      <c r="D83" s="9">
        <f>D84+D85+D86+D87+D88+D89+D90</f>
        <v>1058.0999999999999</v>
      </c>
      <c r="E83" s="9">
        <f t="shared" ref="E83:H83" si="49">E84+E85+E86+E87+E88+E89+E90</f>
        <v>0</v>
      </c>
      <c r="F83" s="9">
        <f t="shared" si="49"/>
        <v>0</v>
      </c>
      <c r="G83" s="9">
        <f t="shared" si="49"/>
        <v>1058.0999999999999</v>
      </c>
      <c r="H83" s="9">
        <f t="shared" si="49"/>
        <v>0</v>
      </c>
      <c r="I83" s="9">
        <f>I84+I85+I86+I87+I88+I89+I90</f>
        <v>0</v>
      </c>
      <c r="J83" s="286" t="s">
        <v>1000</v>
      </c>
      <c r="K83" s="286" t="s">
        <v>293</v>
      </c>
      <c r="L83" s="182">
        <v>1</v>
      </c>
    </row>
    <row r="84" spans="1:12" s="128" customFormat="1" x14ac:dyDescent="0.25">
      <c r="A84" s="315"/>
      <c r="B84" s="315"/>
      <c r="C84" s="182" t="s">
        <v>11</v>
      </c>
      <c r="D84" s="183">
        <f>E84+F84+G84+H84+I84</f>
        <v>0</v>
      </c>
      <c r="E84" s="183">
        <v>0</v>
      </c>
      <c r="F84" s="183">
        <v>0</v>
      </c>
      <c r="G84" s="183">
        <v>0</v>
      </c>
      <c r="H84" s="183">
        <v>0</v>
      </c>
      <c r="I84" s="183">
        <v>0</v>
      </c>
      <c r="J84" s="315"/>
      <c r="K84" s="315"/>
      <c r="L84" s="182"/>
    </row>
    <row r="85" spans="1:12" s="128" customFormat="1" x14ac:dyDescent="0.25">
      <c r="A85" s="315"/>
      <c r="B85" s="315"/>
      <c r="C85" s="182" t="s">
        <v>12</v>
      </c>
      <c r="D85" s="183">
        <f t="shared" ref="D85:D90" si="50">E85+F85+G85+H85+I85</f>
        <v>0</v>
      </c>
      <c r="E85" s="183">
        <v>0</v>
      </c>
      <c r="F85" s="183">
        <v>0</v>
      </c>
      <c r="G85" s="183">
        <v>0</v>
      </c>
      <c r="H85" s="183">
        <v>0</v>
      </c>
      <c r="I85" s="183">
        <v>0</v>
      </c>
      <c r="J85" s="315"/>
      <c r="K85" s="315"/>
      <c r="L85" s="182"/>
    </row>
    <row r="86" spans="1:12" s="128" customFormat="1" x14ac:dyDescent="0.25">
      <c r="A86" s="315"/>
      <c r="B86" s="315"/>
      <c r="C86" s="182" t="s">
        <v>13</v>
      </c>
      <c r="D86" s="183">
        <f t="shared" si="50"/>
        <v>0</v>
      </c>
      <c r="E86" s="183">
        <v>0</v>
      </c>
      <c r="F86" s="183">
        <v>0</v>
      </c>
      <c r="G86" s="183">
        <v>0</v>
      </c>
      <c r="H86" s="183">
        <v>0</v>
      </c>
      <c r="I86" s="183">
        <v>0</v>
      </c>
      <c r="J86" s="315"/>
      <c r="K86" s="315"/>
      <c r="L86" s="182"/>
    </row>
    <row r="87" spans="1:12" s="128" customFormat="1" x14ac:dyDescent="0.25">
      <c r="A87" s="315"/>
      <c r="B87" s="315"/>
      <c r="C87" s="182" t="s">
        <v>14</v>
      </c>
      <c r="D87" s="183">
        <f t="shared" si="50"/>
        <v>210.4</v>
      </c>
      <c r="E87" s="183">
        <v>0</v>
      </c>
      <c r="F87" s="183">
        <v>0</v>
      </c>
      <c r="G87" s="183">
        <v>210.4</v>
      </c>
      <c r="H87" s="183">
        <v>0</v>
      </c>
      <c r="I87" s="183">
        <v>0</v>
      </c>
      <c r="J87" s="315"/>
      <c r="K87" s="315"/>
      <c r="L87" s="182">
        <v>1</v>
      </c>
    </row>
    <row r="88" spans="1:12" s="130" customFormat="1" x14ac:dyDescent="0.25">
      <c r="A88" s="315"/>
      <c r="B88" s="315"/>
      <c r="C88" s="181" t="s">
        <v>15</v>
      </c>
      <c r="D88" s="9">
        <f t="shared" si="50"/>
        <v>286.7</v>
      </c>
      <c r="E88" s="9">
        <v>0</v>
      </c>
      <c r="F88" s="9">
        <v>0</v>
      </c>
      <c r="G88" s="9">
        <v>286.7</v>
      </c>
      <c r="H88" s="9">
        <v>0</v>
      </c>
      <c r="I88" s="9">
        <v>0</v>
      </c>
      <c r="J88" s="315"/>
      <c r="K88" s="315"/>
      <c r="L88" s="181">
        <v>1</v>
      </c>
    </row>
    <row r="89" spans="1:12" s="128" customFormat="1" ht="45" x14ac:dyDescent="0.25">
      <c r="A89" s="315"/>
      <c r="B89" s="315"/>
      <c r="C89" s="182" t="s">
        <v>403</v>
      </c>
      <c r="D89" s="183">
        <f t="shared" si="50"/>
        <v>280.5</v>
      </c>
      <c r="E89" s="183">
        <v>0</v>
      </c>
      <c r="F89" s="183">
        <v>0</v>
      </c>
      <c r="G89" s="183">
        <v>280.5</v>
      </c>
      <c r="H89" s="183">
        <v>0</v>
      </c>
      <c r="I89" s="183">
        <v>0</v>
      </c>
      <c r="J89" s="315"/>
      <c r="K89" s="315"/>
      <c r="L89" s="182">
        <v>1</v>
      </c>
    </row>
    <row r="90" spans="1:12" s="128" customFormat="1" ht="45.75" customHeight="1" x14ac:dyDescent="0.25">
      <c r="A90" s="316"/>
      <c r="B90" s="316"/>
      <c r="C90" s="182" t="s">
        <v>404</v>
      </c>
      <c r="D90" s="183">
        <f t="shared" si="50"/>
        <v>280.5</v>
      </c>
      <c r="E90" s="183">
        <v>0</v>
      </c>
      <c r="F90" s="183">
        <v>0</v>
      </c>
      <c r="G90" s="183">
        <v>280.5</v>
      </c>
      <c r="H90" s="183">
        <v>0</v>
      </c>
      <c r="I90" s="183">
        <v>0</v>
      </c>
      <c r="J90" s="316"/>
      <c r="K90" s="316"/>
      <c r="L90" s="182">
        <v>1</v>
      </c>
    </row>
    <row r="91" spans="1:12" s="128" customFormat="1" ht="28.5" x14ac:dyDescent="0.25">
      <c r="A91" s="307" t="s">
        <v>592</v>
      </c>
      <c r="B91" s="380" t="s">
        <v>589</v>
      </c>
      <c r="C91" s="181" t="s">
        <v>318</v>
      </c>
      <c r="D91" s="9">
        <f>D92+D93+D94+D95+D96+D97+D98</f>
        <v>1680.6</v>
      </c>
      <c r="E91" s="9">
        <f t="shared" ref="E91:I91" si="51">E92+E93+E94+E95+E96+E97+E98</f>
        <v>0</v>
      </c>
      <c r="F91" s="9">
        <f t="shared" si="51"/>
        <v>0</v>
      </c>
      <c r="G91" s="9">
        <f t="shared" si="51"/>
        <v>1680.6</v>
      </c>
      <c r="H91" s="9">
        <f t="shared" si="51"/>
        <v>0</v>
      </c>
      <c r="I91" s="9">
        <f t="shared" si="51"/>
        <v>0</v>
      </c>
      <c r="J91" s="286" t="s">
        <v>1000</v>
      </c>
      <c r="K91" s="380" t="s">
        <v>293</v>
      </c>
      <c r="L91" s="182">
        <v>1</v>
      </c>
    </row>
    <row r="92" spans="1:12" s="128" customFormat="1" x14ac:dyDescent="0.25">
      <c r="A92" s="315"/>
      <c r="B92" s="491"/>
      <c r="C92" s="182" t="s">
        <v>11</v>
      </c>
      <c r="D92" s="183">
        <f>E92+F92+G92+H92+I92</f>
        <v>0</v>
      </c>
      <c r="E92" s="183">
        <v>0</v>
      </c>
      <c r="F92" s="183">
        <v>0</v>
      </c>
      <c r="G92" s="183">
        <v>0</v>
      </c>
      <c r="H92" s="183">
        <v>0</v>
      </c>
      <c r="I92" s="183">
        <v>0</v>
      </c>
      <c r="J92" s="315"/>
      <c r="K92" s="491"/>
      <c r="L92" s="182"/>
    </row>
    <row r="93" spans="1:12" s="128" customFormat="1" x14ac:dyDescent="0.25">
      <c r="A93" s="315"/>
      <c r="B93" s="491"/>
      <c r="C93" s="182" t="s">
        <v>12</v>
      </c>
      <c r="D93" s="183">
        <f t="shared" ref="D93:D98" si="52">E93+F93+G93+H93+I93</f>
        <v>0</v>
      </c>
      <c r="E93" s="183">
        <v>0</v>
      </c>
      <c r="F93" s="183">
        <v>0</v>
      </c>
      <c r="G93" s="183">
        <v>0</v>
      </c>
      <c r="H93" s="183">
        <v>0</v>
      </c>
      <c r="I93" s="183">
        <v>0</v>
      </c>
      <c r="J93" s="315"/>
      <c r="K93" s="491"/>
      <c r="L93" s="182"/>
    </row>
    <row r="94" spans="1:12" s="128" customFormat="1" x14ac:dyDescent="0.25">
      <c r="A94" s="315"/>
      <c r="B94" s="491"/>
      <c r="C94" s="182" t="s">
        <v>13</v>
      </c>
      <c r="D94" s="183">
        <f t="shared" si="52"/>
        <v>0</v>
      </c>
      <c r="E94" s="183">
        <v>0</v>
      </c>
      <c r="F94" s="183">
        <v>0</v>
      </c>
      <c r="G94" s="183">
        <v>0</v>
      </c>
      <c r="H94" s="183">
        <v>0</v>
      </c>
      <c r="I94" s="183">
        <v>0</v>
      </c>
      <c r="J94" s="315"/>
      <c r="K94" s="491"/>
      <c r="L94" s="182"/>
    </row>
    <row r="95" spans="1:12" s="128" customFormat="1" x14ac:dyDescent="0.25">
      <c r="A95" s="315"/>
      <c r="B95" s="491"/>
      <c r="C95" s="182" t="s">
        <v>14</v>
      </c>
      <c r="D95" s="183">
        <f t="shared" si="52"/>
        <v>338.4</v>
      </c>
      <c r="E95" s="183">
        <v>0</v>
      </c>
      <c r="F95" s="183">
        <v>0</v>
      </c>
      <c r="G95" s="183">
        <v>338.4</v>
      </c>
      <c r="H95" s="183">
        <v>0</v>
      </c>
      <c r="I95" s="183">
        <v>0</v>
      </c>
      <c r="J95" s="315"/>
      <c r="K95" s="491"/>
      <c r="L95" s="182">
        <v>1</v>
      </c>
    </row>
    <row r="96" spans="1:12" s="130" customFormat="1" ht="20.25" customHeight="1" x14ac:dyDescent="0.25">
      <c r="A96" s="315"/>
      <c r="B96" s="491"/>
      <c r="C96" s="181" t="s">
        <v>15</v>
      </c>
      <c r="D96" s="9">
        <f t="shared" si="52"/>
        <v>465.6</v>
      </c>
      <c r="E96" s="9">
        <v>0</v>
      </c>
      <c r="F96" s="9">
        <v>0</v>
      </c>
      <c r="G96" s="9">
        <v>465.6</v>
      </c>
      <c r="H96" s="9">
        <v>0</v>
      </c>
      <c r="I96" s="9">
        <v>0</v>
      </c>
      <c r="J96" s="315"/>
      <c r="K96" s="491"/>
      <c r="L96" s="181">
        <v>1</v>
      </c>
    </row>
    <row r="97" spans="1:23" s="128" customFormat="1" ht="93.75" customHeight="1" x14ac:dyDescent="0.25">
      <c r="A97" s="315"/>
      <c r="B97" s="491"/>
      <c r="C97" s="182" t="s">
        <v>403</v>
      </c>
      <c r="D97" s="183">
        <f t="shared" si="52"/>
        <v>438.3</v>
      </c>
      <c r="E97" s="183">
        <v>0</v>
      </c>
      <c r="F97" s="183">
        <v>0</v>
      </c>
      <c r="G97" s="183">
        <v>438.3</v>
      </c>
      <c r="H97" s="183">
        <v>0</v>
      </c>
      <c r="I97" s="183">
        <v>0</v>
      </c>
      <c r="J97" s="315"/>
      <c r="K97" s="491"/>
      <c r="L97" s="182">
        <v>1</v>
      </c>
    </row>
    <row r="98" spans="1:23" s="128" customFormat="1" ht="57.75" customHeight="1" x14ac:dyDescent="0.25">
      <c r="A98" s="316"/>
      <c r="B98" s="492"/>
      <c r="C98" s="182" t="s">
        <v>404</v>
      </c>
      <c r="D98" s="183">
        <f t="shared" si="52"/>
        <v>438.3</v>
      </c>
      <c r="E98" s="183">
        <v>0</v>
      </c>
      <c r="F98" s="183">
        <v>0</v>
      </c>
      <c r="G98" s="183">
        <v>438.3</v>
      </c>
      <c r="H98" s="183">
        <v>0</v>
      </c>
      <c r="I98" s="183">
        <v>0</v>
      </c>
      <c r="J98" s="316"/>
      <c r="K98" s="492"/>
      <c r="L98" s="182">
        <v>1</v>
      </c>
    </row>
    <row r="99" spans="1:23" s="128" customFormat="1" ht="28.5" x14ac:dyDescent="0.25">
      <c r="A99" s="307" t="s">
        <v>978</v>
      </c>
      <c r="B99" s="380" t="s">
        <v>979</v>
      </c>
      <c r="C99" s="181" t="s">
        <v>318</v>
      </c>
      <c r="D99" s="9">
        <f>D100+D101+D102+D103+D104+D105+D106</f>
        <v>180</v>
      </c>
      <c r="E99" s="9">
        <f t="shared" ref="E99:I99" si="53">E100+E101+E102+E103+E104+E105+E106</f>
        <v>0</v>
      </c>
      <c r="F99" s="9">
        <f t="shared" si="53"/>
        <v>0</v>
      </c>
      <c r="G99" s="9">
        <f t="shared" si="53"/>
        <v>180</v>
      </c>
      <c r="H99" s="9">
        <f t="shared" si="53"/>
        <v>0</v>
      </c>
      <c r="I99" s="9">
        <f t="shared" si="53"/>
        <v>0</v>
      </c>
      <c r="J99" s="493" t="s">
        <v>995</v>
      </c>
      <c r="K99" s="380" t="s">
        <v>994</v>
      </c>
      <c r="L99" s="182">
        <v>4580</v>
      </c>
    </row>
    <row r="100" spans="1:23" s="128" customFormat="1" x14ac:dyDescent="0.25">
      <c r="A100" s="315"/>
      <c r="B100" s="491"/>
      <c r="C100" s="182" t="s">
        <v>11</v>
      </c>
      <c r="D100" s="183">
        <f>E100+F100+G100+H100+I100</f>
        <v>0</v>
      </c>
      <c r="E100" s="183">
        <v>0</v>
      </c>
      <c r="F100" s="183">
        <v>0</v>
      </c>
      <c r="G100" s="183">
        <v>0</v>
      </c>
      <c r="H100" s="183">
        <v>0</v>
      </c>
      <c r="I100" s="183">
        <v>0</v>
      </c>
      <c r="J100" s="494"/>
      <c r="K100" s="491"/>
      <c r="L100" s="182"/>
    </row>
    <row r="101" spans="1:23" s="128" customFormat="1" x14ac:dyDescent="0.25">
      <c r="A101" s="315"/>
      <c r="B101" s="491"/>
      <c r="C101" s="182" t="s">
        <v>12</v>
      </c>
      <c r="D101" s="183">
        <f t="shared" ref="D101:D105" si="54">E101+F101+G101+H101+I101</f>
        <v>0</v>
      </c>
      <c r="E101" s="183">
        <v>0</v>
      </c>
      <c r="F101" s="183">
        <v>0</v>
      </c>
      <c r="G101" s="183">
        <v>0</v>
      </c>
      <c r="H101" s="183">
        <v>0</v>
      </c>
      <c r="I101" s="183">
        <v>0</v>
      </c>
      <c r="J101" s="494"/>
      <c r="K101" s="491"/>
      <c r="L101" s="182"/>
    </row>
    <row r="102" spans="1:23" s="128" customFormat="1" x14ac:dyDescent="0.25">
      <c r="A102" s="315"/>
      <c r="B102" s="491"/>
      <c r="C102" s="182" t="s">
        <v>13</v>
      </c>
      <c r="D102" s="183">
        <f t="shared" si="54"/>
        <v>0</v>
      </c>
      <c r="E102" s="183">
        <v>0</v>
      </c>
      <c r="F102" s="183">
        <v>0</v>
      </c>
      <c r="G102" s="183">
        <v>0</v>
      </c>
      <c r="H102" s="183">
        <v>0</v>
      </c>
      <c r="I102" s="183">
        <v>0</v>
      </c>
      <c r="J102" s="494"/>
      <c r="K102" s="491"/>
      <c r="L102" s="182"/>
    </row>
    <row r="103" spans="1:23" s="128" customFormat="1" x14ac:dyDescent="0.25">
      <c r="A103" s="315"/>
      <c r="B103" s="491"/>
      <c r="C103" s="182" t="s">
        <v>14</v>
      </c>
      <c r="D103" s="183">
        <v>0</v>
      </c>
      <c r="E103" s="183">
        <v>0</v>
      </c>
      <c r="F103" s="183">
        <v>0</v>
      </c>
      <c r="G103" s="183">
        <v>0</v>
      </c>
      <c r="H103" s="183">
        <v>0</v>
      </c>
      <c r="I103" s="183">
        <v>0</v>
      </c>
      <c r="J103" s="494"/>
      <c r="K103" s="491"/>
      <c r="L103" s="182">
        <v>0</v>
      </c>
    </row>
    <row r="104" spans="1:23" s="130" customFormat="1" ht="20.25" customHeight="1" x14ac:dyDescent="0.25">
      <c r="A104" s="315"/>
      <c r="B104" s="491"/>
      <c r="C104" s="181" t="s">
        <v>15</v>
      </c>
      <c r="D104" s="9">
        <f t="shared" si="54"/>
        <v>180</v>
      </c>
      <c r="E104" s="9">
        <v>0</v>
      </c>
      <c r="F104" s="9">
        <v>0</v>
      </c>
      <c r="G104" s="9">
        <v>180</v>
      </c>
      <c r="H104" s="9">
        <v>0</v>
      </c>
      <c r="I104" s="9">
        <v>0</v>
      </c>
      <c r="J104" s="494"/>
      <c r="K104" s="491"/>
      <c r="L104" s="181">
        <v>4580</v>
      </c>
    </row>
    <row r="105" spans="1:23" s="128" customFormat="1" ht="93.75" customHeight="1" x14ac:dyDescent="0.25">
      <c r="A105" s="315"/>
      <c r="B105" s="491"/>
      <c r="C105" s="182" t="s">
        <v>403</v>
      </c>
      <c r="D105" s="183">
        <f t="shared" si="54"/>
        <v>0</v>
      </c>
      <c r="E105" s="183">
        <v>0</v>
      </c>
      <c r="F105" s="183">
        <v>0</v>
      </c>
      <c r="G105" s="183">
        <v>0</v>
      </c>
      <c r="H105" s="183">
        <v>0</v>
      </c>
      <c r="I105" s="183">
        <v>0</v>
      </c>
      <c r="J105" s="494"/>
      <c r="K105" s="491"/>
      <c r="L105" s="182">
        <v>0</v>
      </c>
    </row>
    <row r="106" spans="1:23" s="128" customFormat="1" ht="158.25" customHeight="1" x14ac:dyDescent="0.25">
      <c r="A106" s="316"/>
      <c r="B106" s="492"/>
      <c r="C106" s="182" t="s">
        <v>404</v>
      </c>
      <c r="D106" s="183">
        <v>0</v>
      </c>
      <c r="E106" s="183">
        <v>0</v>
      </c>
      <c r="F106" s="183">
        <v>0</v>
      </c>
      <c r="G106" s="183">
        <v>0</v>
      </c>
      <c r="H106" s="183">
        <v>0</v>
      </c>
      <c r="I106" s="183">
        <v>0</v>
      </c>
      <c r="J106" s="495"/>
      <c r="K106" s="492"/>
      <c r="L106" s="182">
        <v>0</v>
      </c>
    </row>
    <row r="107" spans="1:23" s="128" customFormat="1" ht="57.75" customHeight="1" x14ac:dyDescent="0.25">
      <c r="A107" s="158"/>
      <c r="B107" s="159"/>
      <c r="C107" s="184"/>
      <c r="D107" s="178"/>
      <c r="E107" s="178"/>
      <c r="F107" s="178"/>
      <c r="G107" s="178"/>
      <c r="H107" s="178"/>
      <c r="I107" s="178"/>
      <c r="J107" s="160"/>
      <c r="K107" s="159"/>
      <c r="L107" s="185"/>
    </row>
    <row r="108" spans="1:23" ht="29.25" customHeight="1" x14ac:dyDescent="0.25">
      <c r="A108" s="304" t="s">
        <v>363</v>
      </c>
      <c r="B108" s="305"/>
      <c r="C108" s="305"/>
      <c r="D108" s="305"/>
      <c r="E108" s="305"/>
      <c r="F108" s="305"/>
      <c r="G108" s="305"/>
      <c r="H108" s="305"/>
      <c r="I108" s="305"/>
      <c r="J108" s="305"/>
      <c r="K108" s="305"/>
      <c r="L108" s="306"/>
    </row>
    <row r="109" spans="1:23" ht="40.5" customHeight="1" x14ac:dyDescent="0.25">
      <c r="A109" s="323" t="s">
        <v>248</v>
      </c>
      <c r="B109" s="380" t="s">
        <v>364</v>
      </c>
      <c r="C109" s="181" t="s">
        <v>318</v>
      </c>
      <c r="D109" s="9">
        <f>SUM(D110:D116)</f>
        <v>323761.8</v>
      </c>
      <c r="E109" s="9">
        <f t="shared" ref="E109" si="55">SUM(E110:E116)</f>
        <v>8285.5</v>
      </c>
      <c r="F109" s="9">
        <f t="shared" ref="F109" si="56">SUM(F110:F116)</f>
        <v>315476.3</v>
      </c>
      <c r="G109" s="9">
        <f t="shared" ref="G109" si="57">SUM(G110:G116)</f>
        <v>0</v>
      </c>
      <c r="H109" s="9">
        <f t="shared" ref="H109" si="58">SUM(H110:H116)</f>
        <v>0</v>
      </c>
      <c r="I109" s="9">
        <f t="shared" ref="I109" si="59">SUM(I110:I116)</f>
        <v>0</v>
      </c>
      <c r="J109" s="380" t="s">
        <v>0</v>
      </c>
      <c r="K109" s="380" t="s">
        <v>365</v>
      </c>
      <c r="L109" s="220">
        <f>SUM(L110:L116)</f>
        <v>2703</v>
      </c>
    </row>
    <row r="110" spans="1:23" ht="24" customHeight="1" x14ac:dyDescent="0.25">
      <c r="A110" s="324"/>
      <c r="B110" s="381"/>
      <c r="C110" s="182" t="s">
        <v>11</v>
      </c>
      <c r="D110" s="183">
        <f>SUM(E110:I110)</f>
        <v>39334.5</v>
      </c>
      <c r="E110" s="183">
        <f>E118+E126+E134+E142</f>
        <v>1001.7</v>
      </c>
      <c r="F110" s="183">
        <f t="shared" ref="F110:I110" si="60">F118+F126+F134+F142</f>
        <v>38332.800000000003</v>
      </c>
      <c r="G110" s="183">
        <f t="shared" si="60"/>
        <v>0</v>
      </c>
      <c r="H110" s="183">
        <f t="shared" si="60"/>
        <v>0</v>
      </c>
      <c r="I110" s="183">
        <f t="shared" si="60"/>
        <v>0</v>
      </c>
      <c r="J110" s="381"/>
      <c r="K110" s="381"/>
      <c r="L110" s="219">
        <f t="shared" ref="L110:L115" si="61">L126+L134+L142</f>
        <v>332</v>
      </c>
      <c r="V110" s="128"/>
      <c r="W110" s="128"/>
    </row>
    <row r="111" spans="1:23" ht="22.5" customHeight="1" x14ac:dyDescent="0.25">
      <c r="A111" s="324"/>
      <c r="B111" s="381"/>
      <c r="C111" s="182" t="s">
        <v>12</v>
      </c>
      <c r="D111" s="183">
        <f>SUM(E111:I111)</f>
        <v>34871.000000000007</v>
      </c>
      <c r="E111" s="183">
        <f t="shared" ref="E111:I111" si="62">E119+E127+E135+E143</f>
        <v>709.9</v>
      </c>
      <c r="F111" s="183">
        <f t="shared" si="62"/>
        <v>34161.100000000006</v>
      </c>
      <c r="G111" s="183">
        <f t="shared" si="62"/>
        <v>0</v>
      </c>
      <c r="H111" s="183">
        <f t="shared" si="62"/>
        <v>0</v>
      </c>
      <c r="I111" s="183">
        <f t="shared" si="62"/>
        <v>0</v>
      </c>
      <c r="J111" s="381"/>
      <c r="K111" s="381"/>
      <c r="L111" s="219">
        <f t="shared" si="61"/>
        <v>321</v>
      </c>
    </row>
    <row r="112" spans="1:23" ht="26.25" customHeight="1" x14ac:dyDescent="0.25">
      <c r="A112" s="324"/>
      <c r="B112" s="381"/>
      <c r="C112" s="182" t="s">
        <v>13</v>
      </c>
      <c r="D112" s="183">
        <f t="shared" ref="D112:D116" si="63">SUM(E112:I112)</f>
        <v>40834.799999999996</v>
      </c>
      <c r="E112" s="183">
        <f t="shared" ref="E112:I112" si="64">E120+E128+E136+E144</f>
        <v>1264.0999999999999</v>
      </c>
      <c r="F112" s="183">
        <f t="shared" si="64"/>
        <v>39570.699999999997</v>
      </c>
      <c r="G112" s="183">
        <f t="shared" si="64"/>
        <v>0</v>
      </c>
      <c r="H112" s="183">
        <f t="shared" si="64"/>
        <v>0</v>
      </c>
      <c r="I112" s="183">
        <f t="shared" si="64"/>
        <v>0</v>
      </c>
      <c r="J112" s="381"/>
      <c r="K112" s="381"/>
      <c r="L112" s="219">
        <f t="shared" si="61"/>
        <v>369</v>
      </c>
    </row>
    <row r="113" spans="1:12" ht="36" customHeight="1" x14ac:dyDescent="0.25">
      <c r="A113" s="324"/>
      <c r="B113" s="381"/>
      <c r="C113" s="182" t="s">
        <v>14</v>
      </c>
      <c r="D113" s="183">
        <f t="shared" si="63"/>
        <v>46696.5</v>
      </c>
      <c r="E113" s="183">
        <f t="shared" ref="E113:I113" si="65">E121+E129+E137+E145</f>
        <v>1537</v>
      </c>
      <c r="F113" s="183">
        <f t="shared" si="65"/>
        <v>45159.5</v>
      </c>
      <c r="G113" s="183">
        <f t="shared" si="65"/>
        <v>0</v>
      </c>
      <c r="H113" s="183">
        <f t="shared" si="65"/>
        <v>0</v>
      </c>
      <c r="I113" s="183">
        <f t="shared" si="65"/>
        <v>0</v>
      </c>
      <c r="J113" s="381"/>
      <c r="K113" s="381"/>
      <c r="L113" s="219">
        <f t="shared" si="61"/>
        <v>434</v>
      </c>
    </row>
    <row r="114" spans="1:12" s="167" customFormat="1" ht="45" customHeight="1" x14ac:dyDescent="0.25">
      <c r="A114" s="324"/>
      <c r="B114" s="381"/>
      <c r="C114" s="181" t="s">
        <v>15</v>
      </c>
      <c r="D114" s="9">
        <f t="shared" si="63"/>
        <v>48010.8</v>
      </c>
      <c r="E114" s="9">
        <f>E122+E130+E138+E146</f>
        <v>793.4</v>
      </c>
      <c r="F114" s="9">
        <f t="shared" ref="F114:I116" si="66">F122+F130+F138+F146</f>
        <v>47217.4</v>
      </c>
      <c r="G114" s="9">
        <f t="shared" ref="G114:I114" si="67">G122+G130+G138+G146</f>
        <v>0</v>
      </c>
      <c r="H114" s="9">
        <f t="shared" si="67"/>
        <v>0</v>
      </c>
      <c r="I114" s="9">
        <f t="shared" si="67"/>
        <v>0</v>
      </c>
      <c r="J114" s="381"/>
      <c r="K114" s="381"/>
      <c r="L114" s="220">
        <f t="shared" si="61"/>
        <v>340</v>
      </c>
    </row>
    <row r="115" spans="1:12" s="128" customFormat="1" ht="55.5" customHeight="1" x14ac:dyDescent="0.25">
      <c r="A115" s="324"/>
      <c r="B115" s="381"/>
      <c r="C115" s="182" t="s">
        <v>403</v>
      </c>
      <c r="D115" s="183">
        <f>SUM(E115:I115)</f>
        <v>56977.9</v>
      </c>
      <c r="E115" s="189">
        <f t="shared" ref="E115:E116" si="68">E123+E131+E139+E147</f>
        <v>1460.5</v>
      </c>
      <c r="F115" s="189">
        <f t="shared" si="66"/>
        <v>55517.4</v>
      </c>
      <c r="G115" s="189">
        <f t="shared" si="66"/>
        <v>0</v>
      </c>
      <c r="H115" s="189">
        <f t="shared" si="66"/>
        <v>0</v>
      </c>
      <c r="I115" s="189">
        <f t="shared" si="66"/>
        <v>0</v>
      </c>
      <c r="J115" s="381"/>
      <c r="K115" s="381"/>
      <c r="L115" s="219">
        <f t="shared" si="61"/>
        <v>453</v>
      </c>
    </row>
    <row r="116" spans="1:12" s="128" customFormat="1" ht="45" x14ac:dyDescent="0.25">
      <c r="A116" s="325"/>
      <c r="B116" s="382"/>
      <c r="C116" s="182" t="s">
        <v>404</v>
      </c>
      <c r="D116" s="183">
        <f t="shared" si="63"/>
        <v>57036.3</v>
      </c>
      <c r="E116" s="189">
        <f t="shared" si="68"/>
        <v>1518.9</v>
      </c>
      <c r="F116" s="189">
        <f t="shared" si="66"/>
        <v>55517.4</v>
      </c>
      <c r="G116" s="189">
        <f t="shared" si="66"/>
        <v>0</v>
      </c>
      <c r="H116" s="189">
        <f t="shared" si="66"/>
        <v>0</v>
      </c>
      <c r="I116" s="189">
        <f t="shared" si="66"/>
        <v>0</v>
      </c>
      <c r="J116" s="382"/>
      <c r="K116" s="382"/>
      <c r="L116" s="223">
        <v>454</v>
      </c>
    </row>
    <row r="117" spans="1:12" ht="37.5" customHeight="1" x14ac:dyDescent="0.25">
      <c r="A117" s="307" t="s">
        <v>202</v>
      </c>
      <c r="B117" s="286" t="s">
        <v>158</v>
      </c>
      <c r="C117" s="181" t="s">
        <v>318</v>
      </c>
      <c r="D117" s="9">
        <f>SUM(D118:D124)</f>
        <v>121.5</v>
      </c>
      <c r="E117" s="9">
        <f t="shared" ref="E117:F117" si="69">SUM(E118:E124)</f>
        <v>0</v>
      </c>
      <c r="F117" s="9">
        <f t="shared" si="69"/>
        <v>121.5</v>
      </c>
      <c r="G117" s="9">
        <f t="shared" ref="G117" si="70">SUM(G118:G124)</f>
        <v>0</v>
      </c>
      <c r="H117" s="9">
        <f t="shared" ref="H117" si="71">SUM(H118:H124)</f>
        <v>0</v>
      </c>
      <c r="I117" s="9">
        <f t="shared" ref="I117" si="72">SUM(I118:I124)</f>
        <v>0</v>
      </c>
      <c r="J117" s="286" t="s">
        <v>0</v>
      </c>
      <c r="K117" s="286" t="s">
        <v>366</v>
      </c>
      <c r="L117" s="220">
        <f>SUM(L118:L124)</f>
        <v>1</v>
      </c>
    </row>
    <row r="118" spans="1:12" x14ac:dyDescent="0.25">
      <c r="A118" s="308"/>
      <c r="B118" s="287"/>
      <c r="C118" s="182" t="s">
        <v>11</v>
      </c>
      <c r="D118" s="183">
        <f>SUM(E118:I118)</f>
        <v>121.5</v>
      </c>
      <c r="E118" s="183">
        <v>0</v>
      </c>
      <c r="F118" s="183">
        <v>121.5</v>
      </c>
      <c r="G118" s="183">
        <v>0</v>
      </c>
      <c r="H118" s="183">
        <v>0</v>
      </c>
      <c r="I118" s="183">
        <v>0</v>
      </c>
      <c r="J118" s="287"/>
      <c r="K118" s="287"/>
      <c r="L118" s="219">
        <v>1</v>
      </c>
    </row>
    <row r="119" spans="1:12" x14ac:dyDescent="0.25">
      <c r="A119" s="308"/>
      <c r="B119" s="287"/>
      <c r="C119" s="182" t="s">
        <v>12</v>
      </c>
      <c r="D119" s="183">
        <f>SUM(E119:I119)</f>
        <v>0</v>
      </c>
      <c r="E119" s="183">
        <v>0</v>
      </c>
      <c r="F119" s="183">
        <v>0</v>
      </c>
      <c r="G119" s="183">
        <v>0</v>
      </c>
      <c r="H119" s="183">
        <v>0</v>
      </c>
      <c r="I119" s="183">
        <v>0</v>
      </c>
      <c r="J119" s="287"/>
      <c r="K119" s="287"/>
      <c r="L119" s="219" t="s">
        <v>16</v>
      </c>
    </row>
    <row r="120" spans="1:12" x14ac:dyDescent="0.25">
      <c r="A120" s="308"/>
      <c r="B120" s="287"/>
      <c r="C120" s="182" t="s">
        <v>13</v>
      </c>
      <c r="D120" s="183">
        <f t="shared" ref="D120:D124" si="73">SUM(E120:I120)</f>
        <v>0</v>
      </c>
      <c r="E120" s="183">
        <v>0</v>
      </c>
      <c r="F120" s="183">
        <v>0</v>
      </c>
      <c r="G120" s="183">
        <v>0</v>
      </c>
      <c r="H120" s="183">
        <v>0</v>
      </c>
      <c r="I120" s="183">
        <v>0</v>
      </c>
      <c r="J120" s="287"/>
      <c r="K120" s="287"/>
      <c r="L120" s="219" t="s">
        <v>16</v>
      </c>
    </row>
    <row r="121" spans="1:12" x14ac:dyDescent="0.25">
      <c r="A121" s="308"/>
      <c r="B121" s="287"/>
      <c r="C121" s="182" t="s">
        <v>14</v>
      </c>
      <c r="D121" s="183">
        <f t="shared" si="73"/>
        <v>0</v>
      </c>
      <c r="E121" s="183">
        <v>0</v>
      </c>
      <c r="F121" s="183">
        <v>0</v>
      </c>
      <c r="G121" s="183">
        <v>0</v>
      </c>
      <c r="H121" s="183">
        <v>0</v>
      </c>
      <c r="I121" s="183">
        <v>0</v>
      </c>
      <c r="J121" s="287"/>
      <c r="K121" s="287"/>
      <c r="L121" s="219" t="s">
        <v>16</v>
      </c>
    </row>
    <row r="122" spans="1:12" s="167" customFormat="1" ht="14.25" x14ac:dyDescent="0.25">
      <c r="A122" s="308"/>
      <c r="B122" s="287"/>
      <c r="C122" s="181" t="s">
        <v>15</v>
      </c>
      <c r="D122" s="9">
        <f t="shared" si="73"/>
        <v>0</v>
      </c>
      <c r="E122" s="9">
        <v>0</v>
      </c>
      <c r="F122" s="9">
        <v>0</v>
      </c>
      <c r="G122" s="9">
        <v>0</v>
      </c>
      <c r="H122" s="9">
        <v>0</v>
      </c>
      <c r="I122" s="9">
        <v>0</v>
      </c>
      <c r="J122" s="287"/>
      <c r="K122" s="287"/>
      <c r="L122" s="181"/>
    </row>
    <row r="123" spans="1:12" s="128" customFormat="1" ht="50.25" customHeight="1" x14ac:dyDescent="0.25">
      <c r="A123" s="308"/>
      <c r="B123" s="287"/>
      <c r="C123" s="182" t="s">
        <v>403</v>
      </c>
      <c r="D123" s="183">
        <f t="shared" si="73"/>
        <v>0</v>
      </c>
      <c r="E123" s="183">
        <v>0</v>
      </c>
      <c r="F123" s="183">
        <v>0</v>
      </c>
      <c r="G123" s="183">
        <v>0</v>
      </c>
      <c r="H123" s="183">
        <v>0</v>
      </c>
      <c r="I123" s="183">
        <v>0</v>
      </c>
      <c r="J123" s="287"/>
      <c r="K123" s="287"/>
      <c r="L123" s="118"/>
    </row>
    <row r="124" spans="1:12" s="128" customFormat="1" ht="51" customHeight="1" x14ac:dyDescent="0.25">
      <c r="A124" s="309"/>
      <c r="B124" s="288"/>
      <c r="C124" s="182" t="s">
        <v>404</v>
      </c>
      <c r="D124" s="183">
        <f t="shared" si="73"/>
        <v>0</v>
      </c>
      <c r="E124" s="183">
        <v>0</v>
      </c>
      <c r="F124" s="183">
        <v>0</v>
      </c>
      <c r="G124" s="183">
        <v>0</v>
      </c>
      <c r="H124" s="183">
        <v>0</v>
      </c>
      <c r="I124" s="183">
        <v>0</v>
      </c>
      <c r="J124" s="288"/>
      <c r="K124" s="288"/>
      <c r="L124" s="118"/>
    </row>
    <row r="125" spans="1:12" ht="38.25" customHeight="1" x14ac:dyDescent="0.25">
      <c r="A125" s="307" t="s">
        <v>203</v>
      </c>
      <c r="B125" s="286" t="s">
        <v>159</v>
      </c>
      <c r="C125" s="181" t="s">
        <v>318</v>
      </c>
      <c r="D125" s="9">
        <f>SUM(D126:D132)</f>
        <v>99017.7</v>
      </c>
      <c r="E125" s="9">
        <f t="shared" ref="E125" si="74">SUM(E126:E132)</f>
        <v>0</v>
      </c>
      <c r="F125" s="9">
        <f t="shared" ref="F125" si="75">SUM(F126:F132)</f>
        <v>99017.7</v>
      </c>
      <c r="G125" s="9">
        <f t="shared" ref="G125" si="76">SUM(G126:G132)</f>
        <v>0</v>
      </c>
      <c r="H125" s="9">
        <f t="shared" ref="H125" si="77">SUM(H126:H132)</f>
        <v>0</v>
      </c>
      <c r="I125" s="9">
        <f t="shared" ref="I125" si="78">SUM(I126:I132)</f>
        <v>0</v>
      </c>
      <c r="J125" s="380" t="s">
        <v>0</v>
      </c>
      <c r="K125" s="286" t="s">
        <v>367</v>
      </c>
      <c r="L125" s="181">
        <f>SUM(L126:L132)</f>
        <v>1132</v>
      </c>
    </row>
    <row r="126" spans="1:12" ht="38.25" customHeight="1" x14ac:dyDescent="0.25">
      <c r="A126" s="308"/>
      <c r="B126" s="287"/>
      <c r="C126" s="182" t="s">
        <v>11</v>
      </c>
      <c r="D126" s="183">
        <f>SUM(E126:I126)</f>
        <v>12868.4</v>
      </c>
      <c r="E126" s="183">
        <v>0</v>
      </c>
      <c r="F126" s="183">
        <v>12868.4</v>
      </c>
      <c r="G126" s="183">
        <v>0</v>
      </c>
      <c r="H126" s="183">
        <v>0</v>
      </c>
      <c r="I126" s="183">
        <v>0</v>
      </c>
      <c r="J126" s="381"/>
      <c r="K126" s="287"/>
      <c r="L126" s="182">
        <v>136</v>
      </c>
    </row>
    <row r="127" spans="1:12" ht="38.25" customHeight="1" x14ac:dyDescent="0.25">
      <c r="A127" s="308"/>
      <c r="B127" s="287"/>
      <c r="C127" s="182" t="s">
        <v>12</v>
      </c>
      <c r="D127" s="183">
        <f t="shared" ref="D127:D132" si="79">SUM(E127:I127)</f>
        <v>11027.7</v>
      </c>
      <c r="E127" s="183">
        <v>0</v>
      </c>
      <c r="F127" s="183">
        <v>11027.7</v>
      </c>
      <c r="G127" s="183">
        <v>0</v>
      </c>
      <c r="H127" s="183">
        <v>0</v>
      </c>
      <c r="I127" s="183">
        <v>0</v>
      </c>
      <c r="J127" s="381"/>
      <c r="K127" s="287"/>
      <c r="L127" s="182">
        <v>133</v>
      </c>
    </row>
    <row r="128" spans="1:12" ht="38.25" customHeight="1" x14ac:dyDescent="0.25">
      <c r="A128" s="308"/>
      <c r="B128" s="287"/>
      <c r="C128" s="182" t="s">
        <v>13</v>
      </c>
      <c r="D128" s="183">
        <f t="shared" si="79"/>
        <v>13351.8</v>
      </c>
      <c r="E128" s="183">
        <v>0</v>
      </c>
      <c r="F128" s="183">
        <v>13351.8</v>
      </c>
      <c r="G128" s="183">
        <v>0</v>
      </c>
      <c r="H128" s="183">
        <v>0</v>
      </c>
      <c r="I128" s="183">
        <v>0</v>
      </c>
      <c r="J128" s="381"/>
      <c r="K128" s="287"/>
      <c r="L128" s="182">
        <v>152</v>
      </c>
    </row>
    <row r="129" spans="1:12" ht="38.25" customHeight="1" x14ac:dyDescent="0.25">
      <c r="A129" s="308"/>
      <c r="B129" s="287"/>
      <c r="C129" s="182" t="s">
        <v>14</v>
      </c>
      <c r="D129" s="183">
        <f t="shared" si="79"/>
        <v>12943.8</v>
      </c>
      <c r="E129" s="183">
        <v>0</v>
      </c>
      <c r="F129" s="183">
        <v>12943.8</v>
      </c>
      <c r="G129" s="183">
        <v>0</v>
      </c>
      <c r="H129" s="183">
        <v>0</v>
      </c>
      <c r="I129" s="183">
        <v>0</v>
      </c>
      <c r="J129" s="381"/>
      <c r="K129" s="287"/>
      <c r="L129" s="182">
        <v>186</v>
      </c>
    </row>
    <row r="130" spans="1:12" s="167" customFormat="1" ht="38.25" customHeight="1" x14ac:dyDescent="0.25">
      <c r="A130" s="308"/>
      <c r="B130" s="287"/>
      <c r="C130" s="181" t="s">
        <v>15</v>
      </c>
      <c r="D130" s="9">
        <f t="shared" si="79"/>
        <v>13942</v>
      </c>
      <c r="E130" s="9">
        <v>0</v>
      </c>
      <c r="F130" s="9">
        <v>13942</v>
      </c>
      <c r="G130" s="9">
        <v>0</v>
      </c>
      <c r="H130" s="9">
        <v>0</v>
      </c>
      <c r="I130" s="9">
        <v>0</v>
      </c>
      <c r="J130" s="381"/>
      <c r="K130" s="287"/>
      <c r="L130" s="181">
        <v>145</v>
      </c>
    </row>
    <row r="131" spans="1:12" s="128" customFormat="1" ht="45" x14ac:dyDescent="0.25">
      <c r="A131" s="308"/>
      <c r="B131" s="287"/>
      <c r="C131" s="182" t="s">
        <v>403</v>
      </c>
      <c r="D131" s="183">
        <f t="shared" si="79"/>
        <v>17442</v>
      </c>
      <c r="E131" s="183">
        <v>0</v>
      </c>
      <c r="F131" s="183">
        <v>17442</v>
      </c>
      <c r="G131" s="183">
        <v>0</v>
      </c>
      <c r="H131" s="183">
        <v>0</v>
      </c>
      <c r="I131" s="183">
        <v>0</v>
      </c>
      <c r="J131" s="381"/>
      <c r="K131" s="287"/>
      <c r="L131" s="118">
        <v>190</v>
      </c>
    </row>
    <row r="132" spans="1:12" s="128" customFormat="1" ht="45" x14ac:dyDescent="0.25">
      <c r="A132" s="309"/>
      <c r="B132" s="288"/>
      <c r="C132" s="182" t="s">
        <v>404</v>
      </c>
      <c r="D132" s="183">
        <f t="shared" si="79"/>
        <v>17442</v>
      </c>
      <c r="E132" s="183">
        <v>0</v>
      </c>
      <c r="F132" s="183">
        <v>17442</v>
      </c>
      <c r="G132" s="183">
        <v>0</v>
      </c>
      <c r="H132" s="183">
        <v>0</v>
      </c>
      <c r="I132" s="183">
        <v>0</v>
      </c>
      <c r="J132" s="382"/>
      <c r="K132" s="288"/>
      <c r="L132" s="118">
        <v>190</v>
      </c>
    </row>
    <row r="133" spans="1:12" ht="39" customHeight="1" x14ac:dyDescent="0.25">
      <c r="A133" s="307" t="s">
        <v>204</v>
      </c>
      <c r="B133" s="286" t="s">
        <v>160</v>
      </c>
      <c r="C133" s="181" t="s">
        <v>318</v>
      </c>
      <c r="D133" s="9">
        <f>SUM(D134:D140)</f>
        <v>216337.1</v>
      </c>
      <c r="E133" s="9">
        <f t="shared" ref="E133" si="80">SUM(E134:E140)</f>
        <v>0</v>
      </c>
      <c r="F133" s="9">
        <f t="shared" ref="F133" si="81">SUM(F134:F140)</f>
        <v>216337.1</v>
      </c>
      <c r="G133" s="9">
        <f t="shared" ref="G133" si="82">SUM(G134:G140)</f>
        <v>0</v>
      </c>
      <c r="H133" s="9">
        <f t="shared" ref="H133" si="83">SUM(H134:H140)</f>
        <v>0</v>
      </c>
      <c r="I133" s="9">
        <f t="shared" ref="I133" si="84">SUM(I134:I140)</f>
        <v>0</v>
      </c>
      <c r="J133" s="286" t="s">
        <v>0</v>
      </c>
      <c r="K133" s="286" t="s">
        <v>368</v>
      </c>
      <c r="L133" s="181">
        <f>SUM(L134:L140)</f>
        <v>1203</v>
      </c>
    </row>
    <row r="134" spans="1:12" x14ac:dyDescent="0.25">
      <c r="A134" s="308"/>
      <c r="B134" s="287"/>
      <c r="C134" s="182" t="s">
        <v>11</v>
      </c>
      <c r="D134" s="183">
        <f>SUM(E134:I134)</f>
        <v>25342.9</v>
      </c>
      <c r="E134" s="183">
        <v>0</v>
      </c>
      <c r="F134" s="183">
        <v>25342.9</v>
      </c>
      <c r="G134" s="183">
        <v>0</v>
      </c>
      <c r="H134" s="183">
        <v>0</v>
      </c>
      <c r="I134" s="183">
        <v>0</v>
      </c>
      <c r="J134" s="287"/>
      <c r="K134" s="287"/>
      <c r="L134" s="182">
        <v>153</v>
      </c>
    </row>
    <row r="135" spans="1:12" x14ac:dyDescent="0.25">
      <c r="A135" s="308"/>
      <c r="B135" s="287"/>
      <c r="C135" s="182" t="s">
        <v>12</v>
      </c>
      <c r="D135" s="183">
        <f>SUM(E135:I135)</f>
        <v>23133.4</v>
      </c>
      <c r="E135" s="183">
        <v>0</v>
      </c>
      <c r="F135" s="183">
        <v>23133.4</v>
      </c>
      <c r="G135" s="183">
        <v>0</v>
      </c>
      <c r="H135" s="183">
        <v>0</v>
      </c>
      <c r="I135" s="183">
        <v>0</v>
      </c>
      <c r="J135" s="287"/>
      <c r="K135" s="287"/>
      <c r="L135" s="182">
        <v>159</v>
      </c>
    </row>
    <row r="136" spans="1:12" x14ac:dyDescent="0.25">
      <c r="A136" s="308"/>
      <c r="B136" s="287"/>
      <c r="C136" s="182" t="s">
        <v>13</v>
      </c>
      <c r="D136" s="183">
        <f t="shared" ref="D136:D140" si="85">SUM(E136:I136)</f>
        <v>26218.9</v>
      </c>
      <c r="E136" s="183">
        <v>0</v>
      </c>
      <c r="F136" s="183">
        <v>26218.9</v>
      </c>
      <c r="G136" s="183">
        <v>0</v>
      </c>
      <c r="H136" s="183">
        <v>0</v>
      </c>
      <c r="I136" s="183">
        <v>0</v>
      </c>
      <c r="J136" s="287"/>
      <c r="K136" s="287"/>
      <c r="L136" s="182">
        <v>157</v>
      </c>
    </row>
    <row r="137" spans="1:12" ht="30.75" customHeight="1" x14ac:dyDescent="0.25">
      <c r="A137" s="308"/>
      <c r="B137" s="287"/>
      <c r="C137" s="182" t="s">
        <v>14</v>
      </c>
      <c r="D137" s="183">
        <f t="shared" si="85"/>
        <v>32215.7</v>
      </c>
      <c r="E137" s="183">
        <v>0</v>
      </c>
      <c r="F137" s="183">
        <v>32215.7</v>
      </c>
      <c r="G137" s="183">
        <v>0</v>
      </c>
      <c r="H137" s="183">
        <v>0</v>
      </c>
      <c r="I137" s="183">
        <v>0</v>
      </c>
      <c r="J137" s="287"/>
      <c r="K137" s="287"/>
      <c r="L137" s="182">
        <v>181</v>
      </c>
    </row>
    <row r="138" spans="1:12" s="167" customFormat="1" ht="45" customHeight="1" x14ac:dyDescent="0.25">
      <c r="A138" s="308"/>
      <c r="B138" s="287"/>
      <c r="C138" s="181" t="s">
        <v>15</v>
      </c>
      <c r="D138" s="9">
        <f t="shared" si="85"/>
        <v>33275.4</v>
      </c>
      <c r="E138" s="9">
        <v>0</v>
      </c>
      <c r="F138" s="9">
        <v>33275.4</v>
      </c>
      <c r="G138" s="9">
        <v>0</v>
      </c>
      <c r="H138" s="9">
        <v>0</v>
      </c>
      <c r="I138" s="9">
        <v>0</v>
      </c>
      <c r="J138" s="287"/>
      <c r="K138" s="287"/>
      <c r="L138" s="181">
        <v>164</v>
      </c>
    </row>
    <row r="139" spans="1:12" s="128" customFormat="1" ht="45" x14ac:dyDescent="0.25">
      <c r="A139" s="308"/>
      <c r="B139" s="287"/>
      <c r="C139" s="182" t="s">
        <v>403</v>
      </c>
      <c r="D139" s="183">
        <f t="shared" si="85"/>
        <v>38075.4</v>
      </c>
      <c r="E139" s="183">
        <v>0</v>
      </c>
      <c r="F139" s="183">
        <v>38075.4</v>
      </c>
      <c r="G139" s="183">
        <v>0</v>
      </c>
      <c r="H139" s="183">
        <v>0</v>
      </c>
      <c r="I139" s="183">
        <v>0</v>
      </c>
      <c r="J139" s="287"/>
      <c r="K139" s="287"/>
      <c r="L139" s="118">
        <v>194</v>
      </c>
    </row>
    <row r="140" spans="1:12" s="128" customFormat="1" ht="45" x14ac:dyDescent="0.25">
      <c r="A140" s="309"/>
      <c r="B140" s="288"/>
      <c r="C140" s="182" t="s">
        <v>404</v>
      </c>
      <c r="D140" s="183">
        <f t="shared" si="85"/>
        <v>38075.4</v>
      </c>
      <c r="E140" s="183">
        <v>0</v>
      </c>
      <c r="F140" s="183">
        <v>38075.4</v>
      </c>
      <c r="G140" s="183">
        <v>0</v>
      </c>
      <c r="H140" s="183">
        <v>0</v>
      </c>
      <c r="I140" s="183">
        <v>0</v>
      </c>
      <c r="J140" s="288"/>
      <c r="K140" s="288"/>
      <c r="L140" s="118">
        <v>195</v>
      </c>
    </row>
    <row r="141" spans="1:12" ht="36.75" customHeight="1" x14ac:dyDescent="0.25">
      <c r="A141" s="307" t="s">
        <v>49</v>
      </c>
      <c r="B141" s="286" t="s">
        <v>161</v>
      </c>
      <c r="C141" s="181" t="s">
        <v>318</v>
      </c>
      <c r="D141" s="9">
        <f>SUM(D142:D148)</f>
        <v>8285.5</v>
      </c>
      <c r="E141" s="9">
        <f t="shared" ref="E141" si="86">SUM(E142:E148)</f>
        <v>8285.5</v>
      </c>
      <c r="F141" s="9">
        <f t="shared" ref="F141" si="87">SUM(F142:F148)</f>
        <v>0</v>
      </c>
      <c r="G141" s="9">
        <f t="shared" ref="G141" si="88">SUM(G142:G148)</f>
        <v>0</v>
      </c>
      <c r="H141" s="9">
        <f t="shared" ref="H141" si="89">SUM(H142:H148)</f>
        <v>0</v>
      </c>
      <c r="I141" s="9">
        <f t="shared" ref="I141" si="90">SUM(I142:I148)</f>
        <v>0</v>
      </c>
      <c r="J141" s="286" t="s">
        <v>0</v>
      </c>
      <c r="K141" s="286" t="s">
        <v>369</v>
      </c>
      <c r="L141" s="181">
        <f>SUM(L142:L148)</f>
        <v>368</v>
      </c>
    </row>
    <row r="142" spans="1:12" ht="24" customHeight="1" x14ac:dyDescent="0.25">
      <c r="A142" s="308"/>
      <c r="B142" s="287"/>
      <c r="C142" s="182" t="s">
        <v>11</v>
      </c>
      <c r="D142" s="183">
        <f>SUM(E142:I142)</f>
        <v>1001.7</v>
      </c>
      <c r="E142" s="183">
        <v>1001.7</v>
      </c>
      <c r="F142" s="183">
        <v>0</v>
      </c>
      <c r="G142" s="183">
        <v>0</v>
      </c>
      <c r="H142" s="183">
        <v>0</v>
      </c>
      <c r="I142" s="183">
        <v>0</v>
      </c>
      <c r="J142" s="287"/>
      <c r="K142" s="287"/>
      <c r="L142" s="182">
        <v>43</v>
      </c>
    </row>
    <row r="143" spans="1:12" ht="32.25" customHeight="1" x14ac:dyDescent="0.25">
      <c r="A143" s="308"/>
      <c r="B143" s="287"/>
      <c r="C143" s="182" t="s">
        <v>12</v>
      </c>
      <c r="D143" s="183">
        <f t="shared" ref="D143:D164" si="91">SUM(E143:I143)</f>
        <v>709.9</v>
      </c>
      <c r="E143" s="183">
        <v>709.9</v>
      </c>
      <c r="F143" s="183">
        <v>0</v>
      </c>
      <c r="G143" s="183">
        <v>0</v>
      </c>
      <c r="H143" s="183">
        <v>0</v>
      </c>
      <c r="I143" s="183">
        <v>0</v>
      </c>
      <c r="J143" s="287"/>
      <c r="K143" s="287"/>
      <c r="L143" s="182">
        <v>29</v>
      </c>
    </row>
    <row r="144" spans="1:12" ht="50.25" customHeight="1" x14ac:dyDescent="0.25">
      <c r="A144" s="308"/>
      <c r="B144" s="287"/>
      <c r="C144" s="182" t="s">
        <v>13</v>
      </c>
      <c r="D144" s="183">
        <f t="shared" si="91"/>
        <v>1264.0999999999999</v>
      </c>
      <c r="E144" s="183">
        <v>1264.0999999999999</v>
      </c>
      <c r="F144" s="183">
        <v>0</v>
      </c>
      <c r="G144" s="183">
        <v>0</v>
      </c>
      <c r="H144" s="183">
        <v>0</v>
      </c>
      <c r="I144" s="183">
        <v>0</v>
      </c>
      <c r="J144" s="287"/>
      <c r="K144" s="287"/>
      <c r="L144" s="182">
        <v>60</v>
      </c>
    </row>
    <row r="145" spans="1:12" ht="24.75" customHeight="1" x14ac:dyDescent="0.25">
      <c r="A145" s="308"/>
      <c r="B145" s="287"/>
      <c r="C145" s="182" t="s">
        <v>14</v>
      </c>
      <c r="D145" s="183">
        <f t="shared" si="91"/>
        <v>1537</v>
      </c>
      <c r="E145" s="183">
        <v>1537</v>
      </c>
      <c r="F145" s="183">
        <v>0</v>
      </c>
      <c r="G145" s="183">
        <v>0</v>
      </c>
      <c r="H145" s="183">
        <v>0</v>
      </c>
      <c r="I145" s="183">
        <v>0</v>
      </c>
      <c r="J145" s="287"/>
      <c r="K145" s="287"/>
      <c r="L145" s="182">
        <v>67</v>
      </c>
    </row>
    <row r="146" spans="1:12" s="167" customFormat="1" ht="27.75" customHeight="1" x14ac:dyDescent="0.25">
      <c r="A146" s="308"/>
      <c r="B146" s="287"/>
      <c r="C146" s="181" t="s">
        <v>15</v>
      </c>
      <c r="D146" s="9">
        <f t="shared" si="91"/>
        <v>793.4</v>
      </c>
      <c r="E146" s="9">
        <v>793.4</v>
      </c>
      <c r="F146" s="9">
        <v>0</v>
      </c>
      <c r="G146" s="9">
        <v>0</v>
      </c>
      <c r="H146" s="9">
        <v>0</v>
      </c>
      <c r="I146" s="9">
        <v>0</v>
      </c>
      <c r="J146" s="287"/>
      <c r="K146" s="287"/>
      <c r="L146" s="181">
        <v>31</v>
      </c>
    </row>
    <row r="147" spans="1:12" s="128" customFormat="1" ht="45" x14ac:dyDescent="0.25">
      <c r="A147" s="308"/>
      <c r="B147" s="287"/>
      <c r="C147" s="182" t="s">
        <v>403</v>
      </c>
      <c r="D147" s="183">
        <f t="shared" si="91"/>
        <v>1460.5</v>
      </c>
      <c r="E147" s="183">
        <v>1460.5</v>
      </c>
      <c r="F147" s="183">
        <v>0</v>
      </c>
      <c r="G147" s="183">
        <v>0</v>
      </c>
      <c r="H147" s="183">
        <v>0</v>
      </c>
      <c r="I147" s="183">
        <v>0</v>
      </c>
      <c r="J147" s="287"/>
      <c r="K147" s="287"/>
      <c r="L147" s="118">
        <v>69</v>
      </c>
    </row>
    <row r="148" spans="1:12" s="128" customFormat="1" ht="45" x14ac:dyDescent="0.25">
      <c r="A148" s="309"/>
      <c r="B148" s="288"/>
      <c r="C148" s="182" t="s">
        <v>404</v>
      </c>
      <c r="D148" s="183">
        <f t="shared" si="91"/>
        <v>1518.9</v>
      </c>
      <c r="E148" s="183">
        <v>1518.9</v>
      </c>
      <c r="F148" s="183">
        <v>0</v>
      </c>
      <c r="G148" s="183">
        <v>0</v>
      </c>
      <c r="H148" s="183">
        <v>0</v>
      </c>
      <c r="I148" s="183">
        <v>0</v>
      </c>
      <c r="J148" s="288"/>
      <c r="K148" s="288"/>
      <c r="L148" s="118">
        <v>69</v>
      </c>
    </row>
    <row r="149" spans="1:12" ht="33.75" customHeight="1" x14ac:dyDescent="0.25">
      <c r="A149" s="307" t="s">
        <v>334</v>
      </c>
      <c r="B149" s="286" t="s">
        <v>370</v>
      </c>
      <c r="C149" s="181" t="s">
        <v>318</v>
      </c>
      <c r="D149" s="9">
        <f>SUM(D150:D156)</f>
        <v>146968.40000000002</v>
      </c>
      <c r="E149" s="9">
        <f t="shared" ref="E149" si="92">SUM(E150:E156)</f>
        <v>28056.3</v>
      </c>
      <c r="F149" s="9">
        <f t="shared" ref="F149" si="93">SUM(F150:F156)</f>
        <v>118912.09999999999</v>
      </c>
      <c r="G149" s="9">
        <f t="shared" ref="G149" si="94">SUM(G150:G156)</f>
        <v>0</v>
      </c>
      <c r="H149" s="9">
        <f t="shared" ref="H149" si="95">SUM(H150:H156)</f>
        <v>0</v>
      </c>
      <c r="I149" s="9">
        <f t="shared" ref="I149" si="96">SUM(I150:I156)</f>
        <v>0</v>
      </c>
      <c r="J149" s="286" t="s">
        <v>347</v>
      </c>
      <c r="K149" s="286" t="s">
        <v>371</v>
      </c>
      <c r="L149" s="181">
        <f>SUM(L150:L156)</f>
        <v>101</v>
      </c>
    </row>
    <row r="150" spans="1:12" ht="21.75" customHeight="1" x14ac:dyDescent="0.25">
      <c r="A150" s="308"/>
      <c r="B150" s="287"/>
      <c r="C150" s="182" t="s">
        <v>11</v>
      </c>
      <c r="D150" s="183">
        <f t="shared" si="91"/>
        <v>19638.400000000001</v>
      </c>
      <c r="E150" s="183">
        <f>E158</f>
        <v>3300</v>
      </c>
      <c r="F150" s="183">
        <f t="shared" ref="F150:I150" si="97">F158</f>
        <v>16338.4</v>
      </c>
      <c r="G150" s="183">
        <f t="shared" si="97"/>
        <v>0</v>
      </c>
      <c r="H150" s="183">
        <f t="shared" si="97"/>
        <v>0</v>
      </c>
      <c r="I150" s="183">
        <f t="shared" si="97"/>
        <v>0</v>
      </c>
      <c r="J150" s="287"/>
      <c r="K150" s="287"/>
      <c r="L150" s="182">
        <f>L158</f>
        <v>14</v>
      </c>
    </row>
    <row r="151" spans="1:12" ht="21.75" customHeight="1" x14ac:dyDescent="0.25">
      <c r="A151" s="308"/>
      <c r="B151" s="287"/>
      <c r="C151" s="182" t="s">
        <v>12</v>
      </c>
      <c r="D151" s="183">
        <f t="shared" si="91"/>
        <v>25803.200000000001</v>
      </c>
      <c r="E151" s="183">
        <f t="shared" ref="E151:I151" si="98">E159</f>
        <v>4950</v>
      </c>
      <c r="F151" s="183">
        <f t="shared" si="98"/>
        <v>20853.2</v>
      </c>
      <c r="G151" s="183">
        <f t="shared" si="98"/>
        <v>0</v>
      </c>
      <c r="H151" s="183">
        <f t="shared" si="98"/>
        <v>0</v>
      </c>
      <c r="I151" s="183">
        <f t="shared" si="98"/>
        <v>0</v>
      </c>
      <c r="J151" s="287"/>
      <c r="K151" s="287"/>
      <c r="L151" s="182">
        <f t="shared" ref="L151:L156" si="99">L159</f>
        <v>19</v>
      </c>
    </row>
    <row r="152" spans="1:12" ht="21.75" customHeight="1" x14ac:dyDescent="0.25">
      <c r="A152" s="308"/>
      <c r="B152" s="287"/>
      <c r="C152" s="182" t="s">
        <v>13</v>
      </c>
      <c r="D152" s="183">
        <f t="shared" si="91"/>
        <v>19571.599999999999</v>
      </c>
      <c r="E152" s="183">
        <f t="shared" ref="E152:I152" si="100">E160</f>
        <v>3306.3</v>
      </c>
      <c r="F152" s="183">
        <f t="shared" si="100"/>
        <v>16265.3</v>
      </c>
      <c r="G152" s="183">
        <f t="shared" si="100"/>
        <v>0</v>
      </c>
      <c r="H152" s="183">
        <f t="shared" si="100"/>
        <v>0</v>
      </c>
      <c r="I152" s="183">
        <f t="shared" si="100"/>
        <v>0</v>
      </c>
      <c r="J152" s="287"/>
      <c r="K152" s="287"/>
      <c r="L152" s="182">
        <f t="shared" si="99"/>
        <v>14</v>
      </c>
    </row>
    <row r="153" spans="1:12" ht="21.75" customHeight="1" x14ac:dyDescent="0.25">
      <c r="A153" s="308"/>
      <c r="B153" s="287"/>
      <c r="C153" s="182" t="s">
        <v>14</v>
      </c>
      <c r="D153" s="183">
        <f t="shared" si="91"/>
        <v>19812.2</v>
      </c>
      <c r="E153" s="183">
        <f t="shared" ref="E153:I153" si="101">E161</f>
        <v>3300</v>
      </c>
      <c r="F153" s="183">
        <f t="shared" si="101"/>
        <v>16512.2</v>
      </c>
      <c r="G153" s="183">
        <f t="shared" si="101"/>
        <v>0</v>
      </c>
      <c r="H153" s="183">
        <f t="shared" si="101"/>
        <v>0</v>
      </c>
      <c r="I153" s="183">
        <f t="shared" si="101"/>
        <v>0</v>
      </c>
      <c r="J153" s="287"/>
      <c r="K153" s="287"/>
      <c r="L153" s="182">
        <f t="shared" si="99"/>
        <v>12</v>
      </c>
    </row>
    <row r="154" spans="1:12" s="167" customFormat="1" ht="21.75" customHeight="1" x14ac:dyDescent="0.25">
      <c r="A154" s="308"/>
      <c r="B154" s="287"/>
      <c r="C154" s="181" t="s">
        <v>15</v>
      </c>
      <c r="D154" s="9">
        <f t="shared" si="91"/>
        <v>19243</v>
      </c>
      <c r="E154" s="9">
        <f>E162</f>
        <v>3300</v>
      </c>
      <c r="F154" s="9">
        <f>F162</f>
        <v>15943</v>
      </c>
      <c r="G154" s="9">
        <f t="shared" ref="G154:I154" si="102">G162</f>
        <v>0</v>
      </c>
      <c r="H154" s="9">
        <f t="shared" si="102"/>
        <v>0</v>
      </c>
      <c r="I154" s="9">
        <f t="shared" si="102"/>
        <v>0</v>
      </c>
      <c r="J154" s="287"/>
      <c r="K154" s="287"/>
      <c r="L154" s="181">
        <v>12</v>
      </c>
    </row>
    <row r="155" spans="1:12" s="128" customFormat="1" ht="45" x14ac:dyDescent="0.25">
      <c r="A155" s="308"/>
      <c r="B155" s="287"/>
      <c r="C155" s="182" t="s">
        <v>403</v>
      </c>
      <c r="D155" s="189">
        <f t="shared" si="91"/>
        <v>21450</v>
      </c>
      <c r="E155" s="183">
        <f t="shared" ref="E155:I155" si="103">E163</f>
        <v>4950</v>
      </c>
      <c r="F155" s="183">
        <f t="shared" si="103"/>
        <v>16500</v>
      </c>
      <c r="G155" s="183">
        <f t="shared" si="103"/>
        <v>0</v>
      </c>
      <c r="H155" s="183">
        <f t="shared" si="103"/>
        <v>0</v>
      </c>
      <c r="I155" s="183">
        <f t="shared" si="103"/>
        <v>0</v>
      </c>
      <c r="J155" s="287"/>
      <c r="K155" s="287"/>
      <c r="L155" s="182">
        <f t="shared" si="99"/>
        <v>15</v>
      </c>
    </row>
    <row r="156" spans="1:12" s="128" customFormat="1" ht="45" x14ac:dyDescent="0.25">
      <c r="A156" s="309"/>
      <c r="B156" s="288"/>
      <c r="C156" s="182" t="s">
        <v>404</v>
      </c>
      <c r="D156" s="189">
        <f t="shared" si="91"/>
        <v>21450</v>
      </c>
      <c r="E156" s="183">
        <f t="shared" ref="E156:I156" si="104">E164</f>
        <v>4950</v>
      </c>
      <c r="F156" s="183">
        <f t="shared" si="104"/>
        <v>16500</v>
      </c>
      <c r="G156" s="183">
        <f t="shared" si="104"/>
        <v>0</v>
      </c>
      <c r="H156" s="183">
        <f t="shared" si="104"/>
        <v>0</v>
      </c>
      <c r="I156" s="183">
        <f t="shared" si="104"/>
        <v>0</v>
      </c>
      <c r="J156" s="288"/>
      <c r="K156" s="288"/>
      <c r="L156" s="182">
        <f t="shared" si="99"/>
        <v>15</v>
      </c>
    </row>
    <row r="157" spans="1:12" ht="35.25" customHeight="1" x14ac:dyDescent="0.25">
      <c r="A157" s="374" t="s">
        <v>372</v>
      </c>
      <c r="B157" s="376" t="s">
        <v>162</v>
      </c>
      <c r="C157" s="181" t="s">
        <v>318</v>
      </c>
      <c r="D157" s="9">
        <f>SUM(D158:D164)</f>
        <v>146968.40000000002</v>
      </c>
      <c r="E157" s="9">
        <f t="shared" ref="E157" si="105">SUM(E158:E164)</f>
        <v>28056.3</v>
      </c>
      <c r="F157" s="9">
        <f t="shared" ref="F157" si="106">SUM(F158:F164)</f>
        <v>118912.09999999999</v>
      </c>
      <c r="G157" s="9">
        <f t="shared" ref="G157" si="107">SUM(G158:G164)</f>
        <v>0</v>
      </c>
      <c r="H157" s="9">
        <f t="shared" ref="H157" si="108">SUM(H158:H164)</f>
        <v>0</v>
      </c>
      <c r="I157" s="9">
        <f t="shared" ref="I157" si="109">SUM(I158:I164)</f>
        <v>0</v>
      </c>
      <c r="J157" s="376" t="s">
        <v>347</v>
      </c>
      <c r="K157" s="376" t="s">
        <v>373</v>
      </c>
      <c r="L157" s="181">
        <f>SUM(L158:L164)</f>
        <v>101</v>
      </c>
    </row>
    <row r="158" spans="1:12" ht="21.75" customHeight="1" x14ac:dyDescent="0.25">
      <c r="A158" s="374"/>
      <c r="B158" s="376"/>
      <c r="C158" s="182" t="s">
        <v>11</v>
      </c>
      <c r="D158" s="183">
        <f t="shared" si="91"/>
        <v>19638.400000000001</v>
      </c>
      <c r="E158" s="183">
        <v>3300</v>
      </c>
      <c r="F158" s="183">
        <v>16338.4</v>
      </c>
      <c r="G158" s="183">
        <v>0</v>
      </c>
      <c r="H158" s="183">
        <v>0</v>
      </c>
      <c r="I158" s="183">
        <v>0</v>
      </c>
      <c r="J158" s="376"/>
      <c r="K158" s="376"/>
      <c r="L158" s="182">
        <v>14</v>
      </c>
    </row>
    <row r="159" spans="1:12" ht="21.75" customHeight="1" x14ac:dyDescent="0.25">
      <c r="A159" s="374"/>
      <c r="B159" s="376"/>
      <c r="C159" s="182" t="s">
        <v>12</v>
      </c>
      <c r="D159" s="183">
        <f t="shared" si="91"/>
        <v>25803.200000000001</v>
      </c>
      <c r="E159" s="183">
        <v>4950</v>
      </c>
      <c r="F159" s="183">
        <v>20853.2</v>
      </c>
      <c r="G159" s="183">
        <v>0</v>
      </c>
      <c r="H159" s="183">
        <v>0</v>
      </c>
      <c r="I159" s="183">
        <v>0</v>
      </c>
      <c r="J159" s="376"/>
      <c r="K159" s="376"/>
      <c r="L159" s="182">
        <v>19</v>
      </c>
    </row>
    <row r="160" spans="1:12" ht="21.75" customHeight="1" x14ac:dyDescent="0.25">
      <c r="A160" s="374"/>
      <c r="B160" s="376"/>
      <c r="C160" s="182" t="s">
        <v>13</v>
      </c>
      <c r="D160" s="183">
        <f t="shared" si="91"/>
        <v>19571.599999999999</v>
      </c>
      <c r="E160" s="183">
        <v>3306.3</v>
      </c>
      <c r="F160" s="183">
        <v>16265.3</v>
      </c>
      <c r="G160" s="183">
        <v>0</v>
      </c>
      <c r="H160" s="183">
        <v>0</v>
      </c>
      <c r="I160" s="183">
        <v>0</v>
      </c>
      <c r="J160" s="376"/>
      <c r="K160" s="376"/>
      <c r="L160" s="182">
        <v>14</v>
      </c>
    </row>
    <row r="161" spans="1:12" ht="21.75" customHeight="1" x14ac:dyDescent="0.25">
      <c r="A161" s="374"/>
      <c r="B161" s="376"/>
      <c r="C161" s="182" t="s">
        <v>14</v>
      </c>
      <c r="D161" s="183">
        <f t="shared" si="91"/>
        <v>19812.2</v>
      </c>
      <c r="E161" s="183">
        <v>3300</v>
      </c>
      <c r="F161" s="183">
        <v>16512.2</v>
      </c>
      <c r="G161" s="183">
        <v>0</v>
      </c>
      <c r="H161" s="183">
        <v>0</v>
      </c>
      <c r="I161" s="183">
        <v>0</v>
      </c>
      <c r="J161" s="376"/>
      <c r="K161" s="376"/>
      <c r="L161" s="182">
        <v>12</v>
      </c>
    </row>
    <row r="162" spans="1:12" s="167" customFormat="1" ht="21.75" customHeight="1" x14ac:dyDescent="0.25">
      <c r="A162" s="374"/>
      <c r="B162" s="376"/>
      <c r="C162" s="181" t="s">
        <v>15</v>
      </c>
      <c r="D162" s="9">
        <f t="shared" si="91"/>
        <v>19243</v>
      </c>
      <c r="E162" s="9">
        <v>3300</v>
      </c>
      <c r="F162" s="9">
        <v>15943</v>
      </c>
      <c r="G162" s="9">
        <v>0</v>
      </c>
      <c r="H162" s="9">
        <v>0</v>
      </c>
      <c r="I162" s="9">
        <v>0</v>
      </c>
      <c r="J162" s="376"/>
      <c r="K162" s="376"/>
      <c r="L162" s="181">
        <v>12</v>
      </c>
    </row>
    <row r="163" spans="1:12" s="128" customFormat="1" ht="48" customHeight="1" x14ac:dyDescent="0.25">
      <c r="A163" s="374"/>
      <c r="B163" s="376"/>
      <c r="C163" s="182" t="s">
        <v>403</v>
      </c>
      <c r="D163" s="189">
        <f t="shared" si="91"/>
        <v>21450</v>
      </c>
      <c r="E163" s="183">
        <v>4950</v>
      </c>
      <c r="F163" s="183">
        <v>16500</v>
      </c>
      <c r="G163" s="183">
        <v>0</v>
      </c>
      <c r="H163" s="183">
        <v>0</v>
      </c>
      <c r="I163" s="183">
        <v>0</v>
      </c>
      <c r="J163" s="376"/>
      <c r="K163" s="376"/>
      <c r="L163" s="118">
        <v>15</v>
      </c>
    </row>
    <row r="164" spans="1:12" s="128" customFormat="1" ht="58.5" customHeight="1" x14ac:dyDescent="0.25">
      <c r="A164" s="374"/>
      <c r="B164" s="376"/>
      <c r="C164" s="182" t="s">
        <v>404</v>
      </c>
      <c r="D164" s="189">
        <f t="shared" si="91"/>
        <v>21450</v>
      </c>
      <c r="E164" s="183">
        <v>4950</v>
      </c>
      <c r="F164" s="183">
        <v>16500</v>
      </c>
      <c r="G164" s="183">
        <v>0</v>
      </c>
      <c r="H164" s="183">
        <v>0</v>
      </c>
      <c r="I164" s="183">
        <v>0</v>
      </c>
      <c r="J164" s="376"/>
      <c r="K164" s="376"/>
      <c r="L164" s="118">
        <v>15</v>
      </c>
    </row>
    <row r="165" spans="1:12" ht="19.5" customHeight="1" x14ac:dyDescent="0.25">
      <c r="A165" s="497" t="s">
        <v>374</v>
      </c>
      <c r="B165" s="499"/>
      <c r="C165" s="499"/>
      <c r="D165" s="499"/>
      <c r="E165" s="499"/>
      <c r="F165" s="499"/>
      <c r="G165" s="499"/>
      <c r="H165" s="499"/>
      <c r="I165" s="499"/>
      <c r="J165" s="499"/>
      <c r="K165" s="499"/>
      <c r="L165" s="500"/>
    </row>
    <row r="166" spans="1:12" ht="28.5" x14ac:dyDescent="0.25">
      <c r="A166" s="307" t="s">
        <v>52</v>
      </c>
      <c r="B166" s="286" t="s">
        <v>375</v>
      </c>
      <c r="C166" s="181" t="s">
        <v>318</v>
      </c>
      <c r="D166" s="9">
        <f>SUM(D167:D173)</f>
        <v>6475</v>
      </c>
      <c r="E166" s="9">
        <f t="shared" ref="E166:I166" si="110">SUM(E167:E173)</f>
        <v>0</v>
      </c>
      <c r="F166" s="9">
        <f>SUM(F167:F173)</f>
        <v>6475</v>
      </c>
      <c r="G166" s="9">
        <f t="shared" si="110"/>
        <v>0</v>
      </c>
      <c r="H166" s="9">
        <f t="shared" si="110"/>
        <v>0</v>
      </c>
      <c r="I166" s="9">
        <f t="shared" si="110"/>
        <v>0</v>
      </c>
      <c r="J166" s="286" t="s">
        <v>0</v>
      </c>
      <c r="K166" s="286" t="s">
        <v>376</v>
      </c>
      <c r="L166" s="181">
        <f>L167+L168+L169+L170+L171+L172+L173</f>
        <v>480</v>
      </c>
    </row>
    <row r="167" spans="1:12" ht="18" customHeight="1" x14ac:dyDescent="0.25">
      <c r="A167" s="308"/>
      <c r="B167" s="287"/>
      <c r="C167" s="182" t="s">
        <v>11</v>
      </c>
      <c r="D167" s="183">
        <f t="shared" ref="D167:D173" si="111">SUM(E167:I167)</f>
        <v>1170</v>
      </c>
      <c r="E167" s="183">
        <f>E175</f>
        <v>0</v>
      </c>
      <c r="F167" s="183">
        <f t="shared" ref="F167:I167" si="112">F175</f>
        <v>1170</v>
      </c>
      <c r="G167" s="183">
        <f t="shared" si="112"/>
        <v>0</v>
      </c>
      <c r="H167" s="183">
        <f t="shared" si="112"/>
        <v>0</v>
      </c>
      <c r="I167" s="183">
        <f t="shared" si="112"/>
        <v>0</v>
      </c>
      <c r="J167" s="287"/>
      <c r="K167" s="287"/>
      <c r="L167" s="182">
        <v>80</v>
      </c>
    </row>
    <row r="168" spans="1:12" ht="18" customHeight="1" x14ac:dyDescent="0.25">
      <c r="A168" s="308"/>
      <c r="B168" s="287"/>
      <c r="C168" s="182" t="s">
        <v>12</v>
      </c>
      <c r="D168" s="183">
        <f t="shared" si="111"/>
        <v>890</v>
      </c>
      <c r="E168" s="183">
        <f t="shared" ref="E168:I168" si="113">E176</f>
        <v>0</v>
      </c>
      <c r="F168" s="183">
        <f t="shared" si="113"/>
        <v>890</v>
      </c>
      <c r="G168" s="183">
        <f t="shared" si="113"/>
        <v>0</v>
      </c>
      <c r="H168" s="183">
        <f t="shared" si="113"/>
        <v>0</v>
      </c>
      <c r="I168" s="183">
        <f t="shared" si="113"/>
        <v>0</v>
      </c>
      <c r="J168" s="287"/>
      <c r="K168" s="287"/>
      <c r="L168" s="182">
        <v>80</v>
      </c>
    </row>
    <row r="169" spans="1:12" ht="18" customHeight="1" x14ac:dyDescent="0.25">
      <c r="A169" s="308"/>
      <c r="B169" s="287"/>
      <c r="C169" s="182" t="s">
        <v>13</v>
      </c>
      <c r="D169" s="183">
        <f t="shared" si="111"/>
        <v>960</v>
      </c>
      <c r="E169" s="183">
        <f t="shared" ref="E169:I169" si="114">E177</f>
        <v>0</v>
      </c>
      <c r="F169" s="183">
        <f t="shared" si="114"/>
        <v>960</v>
      </c>
      <c r="G169" s="183">
        <f t="shared" si="114"/>
        <v>0</v>
      </c>
      <c r="H169" s="183">
        <f t="shared" si="114"/>
        <v>0</v>
      </c>
      <c r="I169" s="183">
        <f t="shared" si="114"/>
        <v>0</v>
      </c>
      <c r="J169" s="287"/>
      <c r="K169" s="287"/>
      <c r="L169" s="182">
        <v>80</v>
      </c>
    </row>
    <row r="170" spans="1:12" ht="83.25" customHeight="1" x14ac:dyDescent="0.25">
      <c r="A170" s="308"/>
      <c r="B170" s="287"/>
      <c r="C170" s="182" t="s">
        <v>14</v>
      </c>
      <c r="D170" s="183">
        <f t="shared" si="111"/>
        <v>960</v>
      </c>
      <c r="E170" s="183">
        <f t="shared" ref="E170:I170" si="115">E178</f>
        <v>0</v>
      </c>
      <c r="F170" s="183">
        <f t="shared" si="115"/>
        <v>960</v>
      </c>
      <c r="G170" s="183">
        <f t="shared" si="115"/>
        <v>0</v>
      </c>
      <c r="H170" s="183">
        <f t="shared" si="115"/>
        <v>0</v>
      </c>
      <c r="I170" s="183">
        <f t="shared" si="115"/>
        <v>0</v>
      </c>
      <c r="J170" s="287"/>
      <c r="K170" s="287"/>
      <c r="L170" s="182">
        <v>80</v>
      </c>
    </row>
    <row r="171" spans="1:12" s="167" customFormat="1" ht="42.75" customHeight="1" x14ac:dyDescent="0.25">
      <c r="A171" s="308"/>
      <c r="B171" s="287"/>
      <c r="C171" s="181" t="s">
        <v>15</v>
      </c>
      <c r="D171" s="9">
        <f t="shared" si="111"/>
        <v>875</v>
      </c>
      <c r="E171" s="9">
        <f t="shared" ref="E171:I171" si="116">E179</f>
        <v>0</v>
      </c>
      <c r="F171" s="9">
        <f t="shared" si="116"/>
        <v>875</v>
      </c>
      <c r="G171" s="9">
        <f t="shared" si="116"/>
        <v>0</v>
      </c>
      <c r="H171" s="9">
        <f t="shared" si="116"/>
        <v>0</v>
      </c>
      <c r="I171" s="9">
        <f t="shared" si="116"/>
        <v>0</v>
      </c>
      <c r="J171" s="287"/>
      <c r="K171" s="287"/>
      <c r="L171" s="181">
        <v>58</v>
      </c>
    </row>
    <row r="172" spans="1:12" s="128" customFormat="1" ht="45" x14ac:dyDescent="0.25">
      <c r="A172" s="308"/>
      <c r="B172" s="287"/>
      <c r="C172" s="182" t="s">
        <v>403</v>
      </c>
      <c r="D172" s="183">
        <f t="shared" si="111"/>
        <v>810</v>
      </c>
      <c r="E172" s="210">
        <f t="shared" ref="E172:I172" si="117">E180</f>
        <v>0</v>
      </c>
      <c r="F172" s="183">
        <f t="shared" si="117"/>
        <v>810</v>
      </c>
      <c r="G172" s="183">
        <f t="shared" si="117"/>
        <v>0</v>
      </c>
      <c r="H172" s="183">
        <f t="shared" si="117"/>
        <v>0</v>
      </c>
      <c r="I172" s="183">
        <f t="shared" si="117"/>
        <v>0</v>
      </c>
      <c r="J172" s="287"/>
      <c r="K172" s="287"/>
      <c r="L172" s="118">
        <v>51</v>
      </c>
    </row>
    <row r="173" spans="1:12" s="128" customFormat="1" ht="55.5" customHeight="1" x14ac:dyDescent="0.25">
      <c r="A173" s="309"/>
      <c r="B173" s="288"/>
      <c r="C173" s="182" t="s">
        <v>404</v>
      </c>
      <c r="D173" s="183">
        <f t="shared" si="111"/>
        <v>810</v>
      </c>
      <c r="E173" s="210">
        <f t="shared" ref="E173:I173" si="118">E181</f>
        <v>0</v>
      </c>
      <c r="F173" s="183">
        <f t="shared" si="118"/>
        <v>810</v>
      </c>
      <c r="G173" s="183">
        <f t="shared" si="118"/>
        <v>0</v>
      </c>
      <c r="H173" s="183">
        <f t="shared" si="118"/>
        <v>0</v>
      </c>
      <c r="I173" s="183">
        <f t="shared" si="118"/>
        <v>0</v>
      </c>
      <c r="J173" s="288"/>
      <c r="K173" s="288"/>
      <c r="L173" s="118">
        <v>51</v>
      </c>
    </row>
    <row r="174" spans="1:12" ht="43.5" customHeight="1" x14ac:dyDescent="0.25">
      <c r="A174" s="307" t="s">
        <v>54</v>
      </c>
      <c r="B174" s="286" t="s">
        <v>810</v>
      </c>
      <c r="C174" s="181" t="s">
        <v>318</v>
      </c>
      <c r="D174" s="9">
        <f>SUM(D175:D181)</f>
        <v>6475</v>
      </c>
      <c r="E174" s="229">
        <f>SUM(E175:E181)</f>
        <v>0</v>
      </c>
      <c r="F174" s="9">
        <f t="shared" ref="F174" si="119">SUM(F175:F181)</f>
        <v>6475</v>
      </c>
      <c r="G174" s="9">
        <f>SUM(G175:G181)</f>
        <v>0</v>
      </c>
      <c r="H174" s="9">
        <f t="shared" ref="H174" si="120">SUM(H175:H181)</f>
        <v>0</v>
      </c>
      <c r="I174" s="9">
        <f t="shared" ref="I174" si="121">SUM(I175:I181)</f>
        <v>0</v>
      </c>
      <c r="J174" s="286" t="s">
        <v>383</v>
      </c>
      <c r="K174" s="286" t="s">
        <v>377</v>
      </c>
      <c r="L174" s="181">
        <v>560</v>
      </c>
    </row>
    <row r="175" spans="1:12" ht="67.5" customHeight="1" x14ac:dyDescent="0.25">
      <c r="A175" s="308"/>
      <c r="B175" s="287"/>
      <c r="C175" s="182" t="s">
        <v>11</v>
      </c>
      <c r="D175" s="183">
        <f>SUM(E175:I175)</f>
        <v>1170</v>
      </c>
      <c r="E175" s="210">
        <v>0</v>
      </c>
      <c r="F175" s="183">
        <v>1170</v>
      </c>
      <c r="G175" s="183">
        <v>0</v>
      </c>
      <c r="H175" s="183">
        <v>0</v>
      </c>
      <c r="I175" s="183">
        <v>0</v>
      </c>
      <c r="J175" s="287"/>
      <c r="K175" s="287"/>
      <c r="L175" s="182">
        <v>80</v>
      </c>
    </row>
    <row r="176" spans="1:12" ht="65.25" customHeight="1" x14ac:dyDescent="0.25">
      <c r="A176" s="308"/>
      <c r="B176" s="287"/>
      <c r="C176" s="182" t="s">
        <v>12</v>
      </c>
      <c r="D176" s="183">
        <f>SUM(E176:I176)</f>
        <v>890</v>
      </c>
      <c r="E176" s="210">
        <v>0</v>
      </c>
      <c r="F176" s="183">
        <v>890</v>
      </c>
      <c r="G176" s="183">
        <v>0</v>
      </c>
      <c r="H176" s="183">
        <v>0</v>
      </c>
      <c r="I176" s="183">
        <v>0</v>
      </c>
      <c r="J176" s="287"/>
      <c r="K176" s="287"/>
      <c r="L176" s="182">
        <v>80</v>
      </c>
    </row>
    <row r="177" spans="1:12" ht="48" customHeight="1" x14ac:dyDescent="0.25">
      <c r="A177" s="308"/>
      <c r="B177" s="287"/>
      <c r="C177" s="182" t="s">
        <v>13</v>
      </c>
      <c r="D177" s="183">
        <f t="shared" ref="D177:D181" si="122">SUM(E177:I177)</f>
        <v>960</v>
      </c>
      <c r="E177" s="183">
        <v>0</v>
      </c>
      <c r="F177" s="183">
        <v>960</v>
      </c>
      <c r="G177" s="183">
        <v>0</v>
      </c>
      <c r="H177" s="183">
        <v>0</v>
      </c>
      <c r="I177" s="183">
        <v>0</v>
      </c>
      <c r="J177" s="287"/>
      <c r="K177" s="287"/>
      <c r="L177" s="182">
        <v>80</v>
      </c>
    </row>
    <row r="178" spans="1:12" ht="36" customHeight="1" x14ac:dyDescent="0.25">
      <c r="A178" s="308"/>
      <c r="B178" s="287"/>
      <c r="C178" s="182" t="s">
        <v>14</v>
      </c>
      <c r="D178" s="183">
        <f t="shared" si="122"/>
        <v>960</v>
      </c>
      <c r="E178" s="183">
        <v>0</v>
      </c>
      <c r="F178" s="183">
        <v>960</v>
      </c>
      <c r="G178" s="183">
        <v>0</v>
      </c>
      <c r="H178" s="183">
        <v>0</v>
      </c>
      <c r="I178" s="183">
        <v>0</v>
      </c>
      <c r="J178" s="287"/>
      <c r="K178" s="287"/>
      <c r="L178" s="182">
        <v>80</v>
      </c>
    </row>
    <row r="179" spans="1:12" s="167" customFormat="1" ht="44.25" customHeight="1" x14ac:dyDescent="0.25">
      <c r="A179" s="308"/>
      <c r="B179" s="287"/>
      <c r="C179" s="181" t="s">
        <v>15</v>
      </c>
      <c r="D179" s="9">
        <f t="shared" si="122"/>
        <v>875</v>
      </c>
      <c r="E179" s="9">
        <v>0</v>
      </c>
      <c r="F179" s="9">
        <v>875</v>
      </c>
      <c r="G179" s="9">
        <v>0</v>
      </c>
      <c r="H179" s="9">
        <v>0</v>
      </c>
      <c r="I179" s="9">
        <v>0</v>
      </c>
      <c r="J179" s="287"/>
      <c r="K179" s="287"/>
      <c r="L179" s="181">
        <v>51</v>
      </c>
    </row>
    <row r="180" spans="1:12" s="128" customFormat="1" ht="59.25" customHeight="1" x14ac:dyDescent="0.25">
      <c r="A180" s="308"/>
      <c r="B180" s="287"/>
      <c r="C180" s="182" t="s">
        <v>403</v>
      </c>
      <c r="D180" s="183">
        <f t="shared" si="122"/>
        <v>810</v>
      </c>
      <c r="E180" s="183">
        <v>0</v>
      </c>
      <c r="F180" s="183">
        <v>810</v>
      </c>
      <c r="G180" s="183">
        <v>0</v>
      </c>
      <c r="H180" s="183">
        <v>0</v>
      </c>
      <c r="I180" s="183">
        <v>0</v>
      </c>
      <c r="J180" s="287"/>
      <c r="K180" s="287"/>
      <c r="L180" s="182">
        <v>51</v>
      </c>
    </row>
    <row r="181" spans="1:12" s="128" customFormat="1" ht="249" customHeight="1" x14ac:dyDescent="0.25">
      <c r="A181" s="309"/>
      <c r="B181" s="288"/>
      <c r="C181" s="182" t="s">
        <v>404</v>
      </c>
      <c r="D181" s="183">
        <f t="shared" si="122"/>
        <v>810</v>
      </c>
      <c r="E181" s="183">
        <v>0</v>
      </c>
      <c r="F181" s="183">
        <v>810</v>
      </c>
      <c r="G181" s="183">
        <v>0</v>
      </c>
      <c r="H181" s="183">
        <v>0</v>
      </c>
      <c r="I181" s="183">
        <v>0</v>
      </c>
      <c r="J181" s="288"/>
      <c r="K181" s="288"/>
      <c r="L181" s="182">
        <v>51</v>
      </c>
    </row>
    <row r="182" spans="1:12" ht="28.5" x14ac:dyDescent="0.25">
      <c r="A182" s="307" t="s">
        <v>176</v>
      </c>
      <c r="B182" s="286" t="s">
        <v>378</v>
      </c>
      <c r="C182" s="181" t="s">
        <v>318</v>
      </c>
      <c r="D182" s="9">
        <f>SUM(D183:D189)</f>
        <v>50</v>
      </c>
      <c r="E182" s="9">
        <f t="shared" ref="E182" si="123">SUM(E183:E189)</f>
        <v>0</v>
      </c>
      <c r="F182" s="9">
        <f t="shared" ref="F182" si="124">SUM(F183:F189)</f>
        <v>0</v>
      </c>
      <c r="G182" s="9">
        <f t="shared" ref="G182" si="125">SUM(G183:G189)</f>
        <v>50</v>
      </c>
      <c r="H182" s="9">
        <f t="shared" ref="H182" si="126">SUM(H183:H189)</f>
        <v>0</v>
      </c>
      <c r="I182" s="9">
        <f t="shared" ref="I182" si="127">SUM(I183:I189)</f>
        <v>0</v>
      </c>
      <c r="J182" s="286" t="s">
        <v>0</v>
      </c>
      <c r="K182" s="286" t="s">
        <v>379</v>
      </c>
      <c r="L182" s="181">
        <v>1</v>
      </c>
    </row>
    <row r="183" spans="1:12" x14ac:dyDescent="0.25">
      <c r="A183" s="308"/>
      <c r="B183" s="287"/>
      <c r="C183" s="182" t="s">
        <v>11</v>
      </c>
      <c r="D183" s="183">
        <f t="shared" ref="D183:D189" si="128">SUM(E183:I183)</f>
        <v>50</v>
      </c>
      <c r="E183" s="183">
        <f>E191</f>
        <v>0</v>
      </c>
      <c r="F183" s="183">
        <f t="shared" ref="F183:I183" si="129">F191</f>
        <v>0</v>
      </c>
      <c r="G183" s="183">
        <f t="shared" si="129"/>
        <v>50</v>
      </c>
      <c r="H183" s="183">
        <f t="shared" si="129"/>
        <v>0</v>
      </c>
      <c r="I183" s="183">
        <f t="shared" si="129"/>
        <v>0</v>
      </c>
      <c r="J183" s="287"/>
      <c r="K183" s="287"/>
      <c r="L183" s="182">
        <v>1</v>
      </c>
    </row>
    <row r="184" spans="1:12" x14ac:dyDescent="0.25">
      <c r="A184" s="308"/>
      <c r="B184" s="287"/>
      <c r="C184" s="182" t="s">
        <v>12</v>
      </c>
      <c r="D184" s="183">
        <f t="shared" si="128"/>
        <v>0</v>
      </c>
      <c r="E184" s="183">
        <f t="shared" ref="E184:I184" si="130">E192</f>
        <v>0</v>
      </c>
      <c r="F184" s="183">
        <f t="shared" si="130"/>
        <v>0</v>
      </c>
      <c r="G184" s="183">
        <f t="shared" si="130"/>
        <v>0</v>
      </c>
      <c r="H184" s="183">
        <f t="shared" si="130"/>
        <v>0</v>
      </c>
      <c r="I184" s="183">
        <f t="shared" si="130"/>
        <v>0</v>
      </c>
      <c r="J184" s="287"/>
      <c r="K184" s="287"/>
      <c r="L184" s="182"/>
    </row>
    <row r="185" spans="1:12" x14ac:dyDescent="0.25">
      <c r="A185" s="308"/>
      <c r="B185" s="287"/>
      <c r="C185" s="182" t="s">
        <v>13</v>
      </c>
      <c r="D185" s="183">
        <f t="shared" si="128"/>
        <v>0</v>
      </c>
      <c r="E185" s="183">
        <f t="shared" ref="E185:I185" si="131">E193</f>
        <v>0</v>
      </c>
      <c r="F185" s="183">
        <f t="shared" si="131"/>
        <v>0</v>
      </c>
      <c r="G185" s="183">
        <f t="shared" si="131"/>
        <v>0</v>
      </c>
      <c r="H185" s="183">
        <f t="shared" si="131"/>
        <v>0</v>
      </c>
      <c r="I185" s="183">
        <f t="shared" si="131"/>
        <v>0</v>
      </c>
      <c r="J185" s="287"/>
      <c r="K185" s="287"/>
      <c r="L185" s="182"/>
    </row>
    <row r="186" spans="1:12" x14ac:dyDescent="0.25">
      <c r="A186" s="308"/>
      <c r="B186" s="287"/>
      <c r="C186" s="182" t="s">
        <v>14</v>
      </c>
      <c r="D186" s="183">
        <f t="shared" si="128"/>
        <v>0</v>
      </c>
      <c r="E186" s="183">
        <f t="shared" ref="E186:I186" si="132">E194</f>
        <v>0</v>
      </c>
      <c r="F186" s="183">
        <f t="shared" si="132"/>
        <v>0</v>
      </c>
      <c r="G186" s="183">
        <f t="shared" si="132"/>
        <v>0</v>
      </c>
      <c r="H186" s="183">
        <f t="shared" si="132"/>
        <v>0</v>
      </c>
      <c r="I186" s="183">
        <f t="shared" si="132"/>
        <v>0</v>
      </c>
      <c r="J186" s="287"/>
      <c r="K186" s="287"/>
      <c r="L186" s="182"/>
    </row>
    <row r="187" spans="1:12" s="167" customFormat="1" ht="14.25" x14ac:dyDescent="0.25">
      <c r="A187" s="308"/>
      <c r="B187" s="287"/>
      <c r="C187" s="181" t="s">
        <v>15</v>
      </c>
      <c r="D187" s="9">
        <f t="shared" si="128"/>
        <v>0</v>
      </c>
      <c r="E187" s="9">
        <f t="shared" ref="E187:I187" si="133">E195</f>
        <v>0</v>
      </c>
      <c r="F187" s="9">
        <f t="shared" si="133"/>
        <v>0</v>
      </c>
      <c r="G187" s="9">
        <f t="shared" si="133"/>
        <v>0</v>
      </c>
      <c r="H187" s="9">
        <f t="shared" si="133"/>
        <v>0</v>
      </c>
      <c r="I187" s="9">
        <f t="shared" si="133"/>
        <v>0</v>
      </c>
      <c r="J187" s="287"/>
      <c r="K187" s="287"/>
      <c r="L187" s="181"/>
    </row>
    <row r="188" spans="1:12" s="128" customFormat="1" ht="45" x14ac:dyDescent="0.25">
      <c r="A188" s="308"/>
      <c r="B188" s="287"/>
      <c r="C188" s="182" t="s">
        <v>403</v>
      </c>
      <c r="D188" s="183">
        <f t="shared" si="128"/>
        <v>0</v>
      </c>
      <c r="E188" s="183">
        <f t="shared" ref="E188:I188" si="134">E196</f>
        <v>0</v>
      </c>
      <c r="F188" s="183">
        <f t="shared" si="134"/>
        <v>0</v>
      </c>
      <c r="G188" s="183">
        <f t="shared" si="134"/>
        <v>0</v>
      </c>
      <c r="H188" s="183">
        <f t="shared" si="134"/>
        <v>0</v>
      </c>
      <c r="I188" s="183">
        <f t="shared" si="134"/>
        <v>0</v>
      </c>
      <c r="J188" s="287"/>
      <c r="K188" s="287"/>
      <c r="L188" s="118"/>
    </row>
    <row r="189" spans="1:12" s="128" customFormat="1" ht="45" x14ac:dyDescent="0.25">
      <c r="A189" s="309"/>
      <c r="B189" s="288"/>
      <c r="C189" s="182" t="s">
        <v>404</v>
      </c>
      <c r="D189" s="183">
        <f t="shared" si="128"/>
        <v>0</v>
      </c>
      <c r="E189" s="183">
        <f t="shared" ref="E189:I189" si="135">E197</f>
        <v>0</v>
      </c>
      <c r="F189" s="183">
        <f t="shared" si="135"/>
        <v>0</v>
      </c>
      <c r="G189" s="183">
        <f t="shared" si="135"/>
        <v>0</v>
      </c>
      <c r="H189" s="183">
        <f t="shared" si="135"/>
        <v>0</v>
      </c>
      <c r="I189" s="183">
        <f t="shared" si="135"/>
        <v>0</v>
      </c>
      <c r="J189" s="288"/>
      <c r="K189" s="288"/>
      <c r="L189" s="118"/>
    </row>
    <row r="190" spans="1:12" ht="28.5" x14ac:dyDescent="0.25">
      <c r="A190" s="307" t="s">
        <v>207</v>
      </c>
      <c r="B190" s="286" t="s">
        <v>167</v>
      </c>
      <c r="C190" s="181" t="s">
        <v>318</v>
      </c>
      <c r="D190" s="9">
        <f>SUM(D191:D197)</f>
        <v>50</v>
      </c>
      <c r="E190" s="9">
        <f t="shared" ref="E190" si="136">SUM(E191:E197)</f>
        <v>0</v>
      </c>
      <c r="F190" s="9">
        <f t="shared" ref="F190" si="137">SUM(F191:F197)</f>
        <v>0</v>
      </c>
      <c r="G190" s="9">
        <f t="shared" ref="G190" si="138">SUM(G191:G197)</f>
        <v>50</v>
      </c>
      <c r="H190" s="9">
        <f t="shared" ref="H190" si="139">SUM(H191:H197)</f>
        <v>0</v>
      </c>
      <c r="I190" s="9">
        <f t="shared" ref="I190" si="140">SUM(I191:I197)</f>
        <v>0</v>
      </c>
      <c r="J190" s="286" t="s">
        <v>0</v>
      </c>
      <c r="K190" s="286" t="s">
        <v>380</v>
      </c>
      <c r="L190" s="181">
        <v>1</v>
      </c>
    </row>
    <row r="191" spans="1:12" x14ac:dyDescent="0.25">
      <c r="A191" s="308"/>
      <c r="B191" s="287"/>
      <c r="C191" s="182" t="s">
        <v>11</v>
      </c>
      <c r="D191" s="183">
        <f t="shared" ref="D191:D197" si="141">SUM(E191:I191)</f>
        <v>50</v>
      </c>
      <c r="E191" s="183">
        <v>0</v>
      </c>
      <c r="F191" s="183">
        <v>0</v>
      </c>
      <c r="G191" s="183">
        <v>50</v>
      </c>
      <c r="H191" s="183">
        <v>0</v>
      </c>
      <c r="I191" s="183">
        <v>0</v>
      </c>
      <c r="J191" s="287"/>
      <c r="K191" s="287"/>
      <c r="L191" s="182">
        <v>1</v>
      </c>
    </row>
    <row r="192" spans="1:12" x14ac:dyDescent="0.25">
      <c r="A192" s="308"/>
      <c r="B192" s="287"/>
      <c r="C192" s="182" t="s">
        <v>12</v>
      </c>
      <c r="D192" s="183">
        <f t="shared" si="141"/>
        <v>0</v>
      </c>
      <c r="E192" s="183">
        <v>0</v>
      </c>
      <c r="F192" s="183">
        <v>0</v>
      </c>
      <c r="G192" s="183">
        <v>0</v>
      </c>
      <c r="H192" s="183">
        <v>0</v>
      </c>
      <c r="I192" s="183">
        <v>0</v>
      </c>
      <c r="J192" s="287"/>
      <c r="K192" s="287"/>
      <c r="L192" s="182"/>
    </row>
    <row r="193" spans="1:12" x14ac:dyDescent="0.25">
      <c r="A193" s="308"/>
      <c r="B193" s="287"/>
      <c r="C193" s="182" t="s">
        <v>13</v>
      </c>
      <c r="D193" s="183">
        <f t="shared" si="141"/>
        <v>0</v>
      </c>
      <c r="E193" s="183">
        <v>0</v>
      </c>
      <c r="F193" s="183">
        <v>0</v>
      </c>
      <c r="G193" s="183">
        <v>0</v>
      </c>
      <c r="H193" s="183">
        <v>0</v>
      </c>
      <c r="I193" s="183">
        <v>0</v>
      </c>
      <c r="J193" s="287"/>
      <c r="K193" s="287"/>
      <c r="L193" s="182"/>
    </row>
    <row r="194" spans="1:12" x14ac:dyDescent="0.25">
      <c r="A194" s="308"/>
      <c r="B194" s="287"/>
      <c r="C194" s="182" t="s">
        <v>14</v>
      </c>
      <c r="D194" s="183">
        <f t="shared" si="141"/>
        <v>0</v>
      </c>
      <c r="E194" s="183">
        <v>0</v>
      </c>
      <c r="F194" s="183">
        <v>0</v>
      </c>
      <c r="G194" s="183">
        <v>0</v>
      </c>
      <c r="H194" s="183">
        <v>0</v>
      </c>
      <c r="I194" s="183">
        <v>0</v>
      </c>
      <c r="J194" s="287"/>
      <c r="K194" s="287"/>
      <c r="L194" s="182"/>
    </row>
    <row r="195" spans="1:12" x14ac:dyDescent="0.25">
      <c r="A195" s="308"/>
      <c r="B195" s="287"/>
      <c r="C195" s="182" t="s">
        <v>15</v>
      </c>
      <c r="D195" s="183">
        <f t="shared" si="141"/>
        <v>0</v>
      </c>
      <c r="E195" s="183">
        <v>0</v>
      </c>
      <c r="F195" s="183">
        <v>0</v>
      </c>
      <c r="G195" s="183">
        <v>0</v>
      </c>
      <c r="H195" s="183">
        <v>0</v>
      </c>
      <c r="I195" s="183">
        <v>0</v>
      </c>
      <c r="J195" s="287"/>
      <c r="K195" s="287"/>
      <c r="L195" s="182"/>
    </row>
    <row r="196" spans="1:12" s="128" customFormat="1" ht="45" x14ac:dyDescent="0.25">
      <c r="A196" s="308"/>
      <c r="B196" s="287"/>
      <c r="C196" s="182" t="s">
        <v>403</v>
      </c>
      <c r="D196" s="183">
        <f t="shared" si="141"/>
        <v>0</v>
      </c>
      <c r="E196" s="183">
        <v>0</v>
      </c>
      <c r="F196" s="183">
        <v>0</v>
      </c>
      <c r="G196" s="183">
        <v>0</v>
      </c>
      <c r="H196" s="183">
        <v>0</v>
      </c>
      <c r="I196" s="183">
        <v>0</v>
      </c>
      <c r="J196" s="287"/>
      <c r="K196" s="287"/>
      <c r="L196" s="118"/>
    </row>
    <row r="197" spans="1:12" s="128" customFormat="1" ht="45" x14ac:dyDescent="0.25">
      <c r="A197" s="309"/>
      <c r="B197" s="288"/>
      <c r="C197" s="182" t="s">
        <v>404</v>
      </c>
      <c r="D197" s="183">
        <f t="shared" si="141"/>
        <v>0</v>
      </c>
      <c r="E197" s="183">
        <v>0</v>
      </c>
      <c r="F197" s="183">
        <v>0</v>
      </c>
      <c r="G197" s="183">
        <v>0</v>
      </c>
      <c r="H197" s="183">
        <v>0</v>
      </c>
      <c r="I197" s="183">
        <v>0</v>
      </c>
      <c r="J197" s="288"/>
      <c r="K197" s="288"/>
      <c r="L197" s="118"/>
    </row>
    <row r="198" spans="1:12" s="128" customFormat="1" ht="15.75" thickBot="1" x14ac:dyDescent="0.3">
      <c r="A198" s="497" t="s">
        <v>868</v>
      </c>
      <c r="B198" s="498"/>
      <c r="C198" s="498"/>
      <c r="D198" s="498"/>
      <c r="E198" s="498"/>
      <c r="F198" s="498"/>
      <c r="G198" s="498"/>
      <c r="H198" s="498"/>
      <c r="I198" s="498"/>
      <c r="J198" s="498"/>
      <c r="K198" s="498"/>
      <c r="L198" s="344"/>
    </row>
    <row r="199" spans="1:12" s="128" customFormat="1" ht="29.25" customHeight="1" thickBot="1" x14ac:dyDescent="0.3">
      <c r="A199" s="307" t="s">
        <v>869</v>
      </c>
      <c r="B199" s="286" t="s">
        <v>929</v>
      </c>
      <c r="C199" s="106" t="s">
        <v>318</v>
      </c>
      <c r="D199" s="108">
        <f>SUM(D200:D206)</f>
        <v>2756.8</v>
      </c>
      <c r="E199" s="108">
        <f t="shared" ref="E199:I199" si="142">SUM(E200:E206)</f>
        <v>0</v>
      </c>
      <c r="F199" s="108">
        <f t="shared" si="142"/>
        <v>0</v>
      </c>
      <c r="G199" s="108">
        <f t="shared" si="142"/>
        <v>2756.8</v>
      </c>
      <c r="H199" s="108">
        <f t="shared" si="142"/>
        <v>0</v>
      </c>
      <c r="I199" s="108">
        <f t="shared" si="142"/>
        <v>0</v>
      </c>
      <c r="J199" s="488" t="s">
        <v>871</v>
      </c>
      <c r="K199" s="488" t="s">
        <v>921</v>
      </c>
      <c r="L199" s="161">
        <v>4.0000000000000002E-4</v>
      </c>
    </row>
    <row r="200" spans="1:12" s="128" customFormat="1" ht="15.75" thickBot="1" x14ac:dyDescent="0.3">
      <c r="A200" s="315"/>
      <c r="B200" s="315"/>
      <c r="C200" s="104" t="s">
        <v>11</v>
      </c>
      <c r="D200" s="105">
        <f t="shared" ref="D200:D206" si="143">SUM(E200:I200)</f>
        <v>0</v>
      </c>
      <c r="E200" s="105">
        <f>E208</f>
        <v>0</v>
      </c>
      <c r="F200" s="105">
        <f t="shared" ref="F200:I200" si="144">F208</f>
        <v>0</v>
      </c>
      <c r="G200" s="105">
        <f t="shared" si="144"/>
        <v>0</v>
      </c>
      <c r="H200" s="105">
        <f t="shared" si="144"/>
        <v>0</v>
      </c>
      <c r="I200" s="105">
        <f t="shared" si="144"/>
        <v>0</v>
      </c>
      <c r="J200" s="489"/>
      <c r="K200" s="489"/>
      <c r="L200" s="162">
        <v>0</v>
      </c>
    </row>
    <row r="201" spans="1:12" s="128" customFormat="1" ht="15.75" thickBot="1" x14ac:dyDescent="0.3">
      <c r="A201" s="315"/>
      <c r="B201" s="315"/>
      <c r="C201" s="104" t="s">
        <v>12</v>
      </c>
      <c r="D201" s="105">
        <f t="shared" si="143"/>
        <v>0</v>
      </c>
      <c r="E201" s="105">
        <f t="shared" ref="E201:I201" si="145">E209</f>
        <v>0</v>
      </c>
      <c r="F201" s="105">
        <f t="shared" si="145"/>
        <v>0</v>
      </c>
      <c r="G201" s="105">
        <f t="shared" si="145"/>
        <v>0</v>
      </c>
      <c r="H201" s="105">
        <f t="shared" si="145"/>
        <v>0</v>
      </c>
      <c r="I201" s="105">
        <f t="shared" si="145"/>
        <v>0</v>
      </c>
      <c r="J201" s="489"/>
      <c r="K201" s="489"/>
      <c r="L201" s="162">
        <v>0</v>
      </c>
    </row>
    <row r="202" spans="1:12" s="128" customFormat="1" ht="15.75" thickBot="1" x14ac:dyDescent="0.3">
      <c r="A202" s="315"/>
      <c r="B202" s="315"/>
      <c r="C202" s="104" t="s">
        <v>13</v>
      </c>
      <c r="D202" s="105">
        <f t="shared" si="143"/>
        <v>0</v>
      </c>
      <c r="E202" s="105">
        <f t="shared" ref="E202:I202" si="146">E210</f>
        <v>0</v>
      </c>
      <c r="F202" s="105">
        <f t="shared" si="146"/>
        <v>0</v>
      </c>
      <c r="G202" s="105">
        <f t="shared" si="146"/>
        <v>0</v>
      </c>
      <c r="H202" s="105">
        <f t="shared" si="146"/>
        <v>0</v>
      </c>
      <c r="I202" s="105">
        <f t="shared" si="146"/>
        <v>0</v>
      </c>
      <c r="J202" s="489"/>
      <c r="K202" s="489"/>
      <c r="L202" s="162">
        <v>0</v>
      </c>
    </row>
    <row r="203" spans="1:12" s="128" customFormat="1" ht="15.75" thickBot="1" x14ac:dyDescent="0.3">
      <c r="A203" s="315"/>
      <c r="B203" s="315"/>
      <c r="C203" s="104" t="s">
        <v>14</v>
      </c>
      <c r="D203" s="105">
        <f t="shared" si="143"/>
        <v>300</v>
      </c>
      <c r="E203" s="105">
        <f t="shared" ref="E203:I203" si="147">E211</f>
        <v>0</v>
      </c>
      <c r="F203" s="105">
        <f t="shared" si="147"/>
        <v>0</v>
      </c>
      <c r="G203" s="105">
        <f>G211</f>
        <v>300</v>
      </c>
      <c r="H203" s="105">
        <f t="shared" si="147"/>
        <v>0</v>
      </c>
      <c r="I203" s="105">
        <f t="shared" si="147"/>
        <v>0</v>
      </c>
      <c r="J203" s="489"/>
      <c r="K203" s="489"/>
      <c r="L203" s="162">
        <v>4.0000000000000002E-4</v>
      </c>
    </row>
    <row r="204" spans="1:12" s="130" customFormat="1" ht="15.75" thickBot="1" x14ac:dyDescent="0.3">
      <c r="A204" s="315"/>
      <c r="B204" s="315"/>
      <c r="C204" s="106" t="s">
        <v>15</v>
      </c>
      <c r="D204" s="108">
        <f t="shared" si="143"/>
        <v>944.8</v>
      </c>
      <c r="E204" s="108">
        <v>0</v>
      </c>
      <c r="F204" s="108">
        <f t="shared" ref="F204:I204" si="148">F212</f>
        <v>0</v>
      </c>
      <c r="G204" s="108">
        <f>G220+G212+G236</f>
        <v>944.8</v>
      </c>
      <c r="H204" s="108">
        <f t="shared" si="148"/>
        <v>0</v>
      </c>
      <c r="I204" s="108">
        <f t="shared" si="148"/>
        <v>0</v>
      </c>
      <c r="J204" s="489"/>
      <c r="K204" s="489"/>
      <c r="L204" s="163">
        <v>4.0000000000000002E-4</v>
      </c>
    </row>
    <row r="205" spans="1:12" s="128" customFormat="1" ht="45.75" thickBot="1" x14ac:dyDescent="0.3">
      <c r="A205" s="315"/>
      <c r="B205" s="315"/>
      <c r="C205" s="164" t="s">
        <v>403</v>
      </c>
      <c r="D205" s="105">
        <f t="shared" si="143"/>
        <v>756</v>
      </c>
      <c r="E205" s="105">
        <f t="shared" ref="E205:I205" si="149">E213</f>
        <v>0</v>
      </c>
      <c r="F205" s="105">
        <f t="shared" si="149"/>
        <v>0</v>
      </c>
      <c r="G205" s="105">
        <f>G221+G213+G237</f>
        <v>756</v>
      </c>
      <c r="H205" s="105">
        <f t="shared" si="149"/>
        <v>0</v>
      </c>
      <c r="I205" s="105">
        <f t="shared" si="149"/>
        <v>0</v>
      </c>
      <c r="J205" s="489"/>
      <c r="K205" s="489"/>
      <c r="L205" s="162">
        <v>4.0000000000000002E-4</v>
      </c>
    </row>
    <row r="206" spans="1:12" s="128" customFormat="1" ht="45.75" thickBot="1" x14ac:dyDescent="0.3">
      <c r="A206" s="316"/>
      <c r="B206" s="316"/>
      <c r="C206" s="164" t="s">
        <v>404</v>
      </c>
      <c r="D206" s="105">
        <f t="shared" si="143"/>
        <v>756</v>
      </c>
      <c r="E206" s="105">
        <f>E214</f>
        <v>0</v>
      </c>
      <c r="F206" s="105">
        <f>F214</f>
        <v>0</v>
      </c>
      <c r="G206" s="105">
        <f>G222+G214+G238</f>
        <v>756</v>
      </c>
      <c r="H206" s="105">
        <f>H214</f>
        <v>0</v>
      </c>
      <c r="I206" s="105">
        <f>I214</f>
        <v>0</v>
      </c>
      <c r="J206" s="490"/>
      <c r="K206" s="490"/>
      <c r="L206" s="162">
        <v>4.0000000000000002E-4</v>
      </c>
    </row>
    <row r="207" spans="1:12" s="128" customFormat="1" ht="15.75" thickBot="1" x14ac:dyDescent="0.3">
      <c r="A207" s="307" t="s">
        <v>67</v>
      </c>
      <c r="B207" s="286" t="s">
        <v>870</v>
      </c>
      <c r="C207" s="104" t="s">
        <v>318</v>
      </c>
      <c r="D207" s="105">
        <f t="shared" ref="D207:I207" si="150">SUM(D208:D214)</f>
        <v>1334.3999999999999</v>
      </c>
      <c r="E207" s="105">
        <f t="shared" si="150"/>
        <v>0</v>
      </c>
      <c r="F207" s="105">
        <f t="shared" si="150"/>
        <v>0</v>
      </c>
      <c r="G207" s="105">
        <f t="shared" si="150"/>
        <v>1334.3999999999999</v>
      </c>
      <c r="H207" s="105">
        <f t="shared" si="150"/>
        <v>0</v>
      </c>
      <c r="I207" s="105">
        <f t="shared" si="150"/>
        <v>0</v>
      </c>
      <c r="J207" s="488" t="s">
        <v>871</v>
      </c>
      <c r="K207" s="488" t="s">
        <v>920</v>
      </c>
      <c r="L207" s="161">
        <f>L211+L212+L213+L214</f>
        <v>116</v>
      </c>
    </row>
    <row r="208" spans="1:12" s="128" customFormat="1" ht="15.75" thickBot="1" x14ac:dyDescent="0.3">
      <c r="A208" s="315"/>
      <c r="B208" s="315"/>
      <c r="C208" s="104" t="s">
        <v>11</v>
      </c>
      <c r="D208" s="105">
        <f t="shared" ref="D208:D214" si="151">SUM(E208:I208)</f>
        <v>0</v>
      </c>
      <c r="E208" s="105">
        <f t="shared" ref="E208:E210" si="152">SUM(F208:J208)</f>
        <v>0</v>
      </c>
      <c r="F208" s="105">
        <v>0</v>
      </c>
      <c r="G208" s="105">
        <v>0</v>
      </c>
      <c r="H208" s="105">
        <v>0</v>
      </c>
      <c r="I208" s="105">
        <v>0</v>
      </c>
      <c r="J208" s="489"/>
      <c r="K208" s="489"/>
      <c r="L208" s="162">
        <v>0</v>
      </c>
    </row>
    <row r="209" spans="1:12" s="128" customFormat="1" ht="15.75" thickBot="1" x14ac:dyDescent="0.3">
      <c r="A209" s="315"/>
      <c r="B209" s="315"/>
      <c r="C209" s="104" t="s">
        <v>12</v>
      </c>
      <c r="D209" s="105">
        <f t="shared" si="151"/>
        <v>0</v>
      </c>
      <c r="E209" s="105">
        <f t="shared" si="152"/>
        <v>0</v>
      </c>
      <c r="F209" s="105">
        <v>0</v>
      </c>
      <c r="G209" s="105">
        <v>0</v>
      </c>
      <c r="H209" s="105">
        <v>0</v>
      </c>
      <c r="I209" s="105">
        <v>0</v>
      </c>
      <c r="J209" s="489"/>
      <c r="K209" s="489"/>
      <c r="L209" s="162">
        <v>0</v>
      </c>
    </row>
    <row r="210" spans="1:12" s="128" customFormat="1" ht="15.75" thickBot="1" x14ac:dyDescent="0.3">
      <c r="A210" s="315"/>
      <c r="B210" s="315"/>
      <c r="C210" s="104" t="s">
        <v>13</v>
      </c>
      <c r="D210" s="105">
        <f t="shared" si="151"/>
        <v>0</v>
      </c>
      <c r="E210" s="105">
        <f t="shared" si="152"/>
        <v>0</v>
      </c>
      <c r="F210" s="105">
        <v>0</v>
      </c>
      <c r="G210" s="105">
        <v>0</v>
      </c>
      <c r="H210" s="105">
        <v>0</v>
      </c>
      <c r="I210" s="105">
        <v>0</v>
      </c>
      <c r="J210" s="489"/>
      <c r="K210" s="489"/>
      <c r="L210" s="162">
        <v>0</v>
      </c>
    </row>
    <row r="211" spans="1:12" s="128" customFormat="1" ht="15.75" thickBot="1" x14ac:dyDescent="0.3">
      <c r="A211" s="315"/>
      <c r="B211" s="315"/>
      <c r="C211" s="104" t="s">
        <v>14</v>
      </c>
      <c r="D211" s="105">
        <f t="shared" si="151"/>
        <v>300</v>
      </c>
      <c r="E211" s="105">
        <v>0</v>
      </c>
      <c r="F211" s="105">
        <v>0</v>
      </c>
      <c r="G211" s="105">
        <v>300</v>
      </c>
      <c r="H211" s="105">
        <v>0</v>
      </c>
      <c r="I211" s="105">
        <v>0</v>
      </c>
      <c r="J211" s="489"/>
      <c r="K211" s="489"/>
      <c r="L211" s="162">
        <v>26</v>
      </c>
    </row>
    <row r="212" spans="1:12" s="130" customFormat="1" ht="15.75" thickBot="1" x14ac:dyDescent="0.3">
      <c r="A212" s="315"/>
      <c r="B212" s="315"/>
      <c r="C212" s="106" t="s">
        <v>15</v>
      </c>
      <c r="D212" s="107">
        <f t="shared" si="151"/>
        <v>344.8</v>
      </c>
      <c r="E212" s="108">
        <v>0</v>
      </c>
      <c r="F212" s="108">
        <v>0</v>
      </c>
      <c r="G212" s="108">
        <v>344.8</v>
      </c>
      <c r="H212" s="108">
        <v>0</v>
      </c>
      <c r="I212" s="108">
        <v>0</v>
      </c>
      <c r="J212" s="489"/>
      <c r="K212" s="489"/>
      <c r="L212" s="163">
        <v>30</v>
      </c>
    </row>
    <row r="213" spans="1:12" s="128" customFormat="1" ht="45.75" thickBot="1" x14ac:dyDescent="0.3">
      <c r="A213" s="315"/>
      <c r="B213" s="315"/>
      <c r="C213" s="182" t="s">
        <v>403</v>
      </c>
      <c r="D213" s="109">
        <f t="shared" si="151"/>
        <v>344.8</v>
      </c>
      <c r="E213" s="105">
        <v>0</v>
      </c>
      <c r="F213" s="105">
        <v>0</v>
      </c>
      <c r="G213" s="105">
        <v>344.8</v>
      </c>
      <c r="H213" s="105">
        <v>0</v>
      </c>
      <c r="I213" s="105">
        <v>0</v>
      </c>
      <c r="J213" s="489"/>
      <c r="K213" s="489"/>
      <c r="L213" s="162">
        <v>30</v>
      </c>
    </row>
    <row r="214" spans="1:12" s="128" customFormat="1" ht="45.75" thickBot="1" x14ac:dyDescent="0.3">
      <c r="A214" s="316"/>
      <c r="B214" s="316"/>
      <c r="C214" s="182" t="s">
        <v>404</v>
      </c>
      <c r="D214" s="109">
        <f t="shared" si="151"/>
        <v>344.8</v>
      </c>
      <c r="E214" s="105">
        <v>0</v>
      </c>
      <c r="F214" s="105">
        <v>0</v>
      </c>
      <c r="G214" s="105">
        <v>344.8</v>
      </c>
      <c r="H214" s="105">
        <v>0</v>
      </c>
      <c r="I214" s="105">
        <v>0</v>
      </c>
      <c r="J214" s="490"/>
      <c r="K214" s="490"/>
      <c r="L214" s="162">
        <v>30</v>
      </c>
    </row>
    <row r="215" spans="1:12" s="128" customFormat="1" ht="15.75" customHeight="1" thickBot="1" x14ac:dyDescent="0.3">
      <c r="A215" s="307" t="s">
        <v>69</v>
      </c>
      <c r="B215" s="286" t="s">
        <v>939</v>
      </c>
      <c r="C215" s="104" t="s">
        <v>318</v>
      </c>
      <c r="D215" s="105">
        <f>SUM(D216:D222)</f>
        <v>727</v>
      </c>
      <c r="E215" s="105">
        <f>SUM(E216:E222)</f>
        <v>0</v>
      </c>
      <c r="F215" s="105">
        <f t="shared" ref="F215:I215" si="153">SUM(F216:F222)</f>
        <v>0</v>
      </c>
      <c r="G215" s="105">
        <f t="shared" si="153"/>
        <v>727</v>
      </c>
      <c r="H215" s="105">
        <f t="shared" si="153"/>
        <v>0</v>
      </c>
      <c r="I215" s="105">
        <f t="shared" si="153"/>
        <v>0</v>
      </c>
      <c r="J215" s="488" t="s">
        <v>871</v>
      </c>
      <c r="K215" s="488" t="s">
        <v>952</v>
      </c>
      <c r="L215" s="161">
        <f>L219+L220+L221+L222</f>
        <v>136</v>
      </c>
    </row>
    <row r="216" spans="1:12" s="128" customFormat="1" ht="15.75" thickBot="1" x14ac:dyDescent="0.3">
      <c r="A216" s="308"/>
      <c r="B216" s="287"/>
      <c r="C216" s="104" t="s">
        <v>11</v>
      </c>
      <c r="D216" s="105">
        <f t="shared" ref="D216:D222" si="154">SUM(E216:I216)</f>
        <v>0</v>
      </c>
      <c r="E216" s="105">
        <f t="shared" ref="E216:E218" si="155">SUM(F216:J216)</f>
        <v>0</v>
      </c>
      <c r="F216" s="105">
        <v>0</v>
      </c>
      <c r="G216" s="105">
        <v>0</v>
      </c>
      <c r="H216" s="105">
        <v>0</v>
      </c>
      <c r="I216" s="105">
        <v>0</v>
      </c>
      <c r="J216" s="489"/>
      <c r="K216" s="489"/>
      <c r="L216" s="162">
        <v>0</v>
      </c>
    </row>
    <row r="217" spans="1:12" s="128" customFormat="1" ht="15.75" thickBot="1" x14ac:dyDescent="0.3">
      <c r="A217" s="308"/>
      <c r="B217" s="287"/>
      <c r="C217" s="104" t="s">
        <v>12</v>
      </c>
      <c r="D217" s="105">
        <f t="shared" si="154"/>
        <v>0</v>
      </c>
      <c r="E217" s="105">
        <f t="shared" si="155"/>
        <v>0</v>
      </c>
      <c r="F217" s="105">
        <v>0</v>
      </c>
      <c r="G217" s="105">
        <v>0</v>
      </c>
      <c r="H217" s="105">
        <v>0</v>
      </c>
      <c r="I217" s="105">
        <v>0</v>
      </c>
      <c r="J217" s="489"/>
      <c r="K217" s="489"/>
      <c r="L217" s="162">
        <v>0</v>
      </c>
    </row>
    <row r="218" spans="1:12" s="128" customFormat="1" ht="15.75" thickBot="1" x14ac:dyDescent="0.3">
      <c r="A218" s="308"/>
      <c r="B218" s="287"/>
      <c r="C218" s="104" t="s">
        <v>13</v>
      </c>
      <c r="D218" s="105">
        <f t="shared" si="154"/>
        <v>0</v>
      </c>
      <c r="E218" s="105">
        <f t="shared" si="155"/>
        <v>0</v>
      </c>
      <c r="F218" s="105">
        <v>0</v>
      </c>
      <c r="G218" s="105">
        <v>0</v>
      </c>
      <c r="H218" s="105">
        <v>0</v>
      </c>
      <c r="I218" s="105">
        <v>0</v>
      </c>
      <c r="J218" s="489"/>
      <c r="K218" s="489"/>
      <c r="L218" s="162">
        <v>0</v>
      </c>
    </row>
    <row r="219" spans="1:12" s="128" customFormat="1" ht="15.75" thickBot="1" x14ac:dyDescent="0.3">
      <c r="A219" s="308"/>
      <c r="B219" s="287"/>
      <c r="C219" s="104" t="s">
        <v>14</v>
      </c>
      <c r="D219" s="105">
        <f t="shared" si="154"/>
        <v>300</v>
      </c>
      <c r="E219" s="105">
        <v>0</v>
      </c>
      <c r="F219" s="105">
        <v>0</v>
      </c>
      <c r="G219" s="105">
        <v>300</v>
      </c>
      <c r="H219" s="105">
        <v>0</v>
      </c>
      <c r="I219" s="105">
        <v>0</v>
      </c>
      <c r="J219" s="489"/>
      <c r="K219" s="489"/>
      <c r="L219" s="162">
        <v>26</v>
      </c>
    </row>
    <row r="220" spans="1:12" s="130" customFormat="1" ht="15.75" thickBot="1" x14ac:dyDescent="0.3">
      <c r="A220" s="308"/>
      <c r="B220" s="287"/>
      <c r="C220" s="106" t="s">
        <v>15</v>
      </c>
      <c r="D220" s="107">
        <f t="shared" si="154"/>
        <v>227</v>
      </c>
      <c r="E220" s="108">
        <v>0</v>
      </c>
      <c r="F220" s="108">
        <v>0</v>
      </c>
      <c r="G220" s="108">
        <v>227</v>
      </c>
      <c r="H220" s="108">
        <v>0</v>
      </c>
      <c r="I220" s="108">
        <v>0</v>
      </c>
      <c r="J220" s="489"/>
      <c r="K220" s="489"/>
      <c r="L220" s="163">
        <v>50</v>
      </c>
    </row>
    <row r="221" spans="1:12" s="128" customFormat="1" ht="45.75" thickBot="1" x14ac:dyDescent="0.3">
      <c r="A221" s="308"/>
      <c r="B221" s="287"/>
      <c r="C221" s="182" t="s">
        <v>403</v>
      </c>
      <c r="D221" s="109">
        <f t="shared" si="154"/>
        <v>100</v>
      </c>
      <c r="E221" s="105">
        <v>0</v>
      </c>
      <c r="F221" s="105">
        <v>0</v>
      </c>
      <c r="G221" s="105">
        <v>100</v>
      </c>
      <c r="H221" s="105">
        <v>0</v>
      </c>
      <c r="I221" s="105">
        <v>0</v>
      </c>
      <c r="J221" s="489"/>
      <c r="K221" s="489"/>
      <c r="L221" s="162">
        <v>30</v>
      </c>
    </row>
    <row r="222" spans="1:12" s="128" customFormat="1" ht="45.75" thickBot="1" x14ac:dyDescent="0.3">
      <c r="A222" s="309"/>
      <c r="B222" s="288"/>
      <c r="C222" s="182" t="s">
        <v>404</v>
      </c>
      <c r="D222" s="109">
        <f t="shared" si="154"/>
        <v>100</v>
      </c>
      <c r="E222" s="105">
        <v>0</v>
      </c>
      <c r="F222" s="105">
        <v>0</v>
      </c>
      <c r="G222" s="105">
        <v>100</v>
      </c>
      <c r="H222" s="105">
        <v>0</v>
      </c>
      <c r="I222" s="105">
        <v>0</v>
      </c>
      <c r="J222" s="490"/>
      <c r="K222" s="490"/>
      <c r="L222" s="162">
        <v>30</v>
      </c>
    </row>
    <row r="223" spans="1:12" s="128" customFormat="1" ht="15.75" hidden="1" thickBot="1" x14ac:dyDescent="0.3">
      <c r="A223" s="307" t="s">
        <v>947</v>
      </c>
      <c r="B223" s="298" t="s">
        <v>948</v>
      </c>
      <c r="C223" s="104" t="s">
        <v>318</v>
      </c>
      <c r="D223" s="105">
        <f>SUM(D224:D230)</f>
        <v>0</v>
      </c>
      <c r="E223" s="105">
        <f>SUM(E224:E230)</f>
        <v>0</v>
      </c>
      <c r="F223" s="105">
        <f t="shared" ref="F223:I223" si="156">SUM(F224:F230)</f>
        <v>0</v>
      </c>
      <c r="G223" s="105">
        <f t="shared" si="156"/>
        <v>0</v>
      </c>
      <c r="H223" s="105">
        <f t="shared" si="156"/>
        <v>0</v>
      </c>
      <c r="I223" s="105">
        <f t="shared" si="156"/>
        <v>0</v>
      </c>
      <c r="J223" s="488" t="s">
        <v>383</v>
      </c>
      <c r="K223" s="488" t="s">
        <v>949</v>
      </c>
      <c r="L223" s="161">
        <f>L227+L228+L229+L230</f>
        <v>4580</v>
      </c>
    </row>
    <row r="224" spans="1:12" ht="15.75" hidden="1" thickBot="1" x14ac:dyDescent="0.3">
      <c r="A224" s="308"/>
      <c r="B224" s="299"/>
      <c r="C224" s="104" t="s">
        <v>11</v>
      </c>
      <c r="D224" s="105">
        <f t="shared" ref="D224:D228" si="157">SUM(E224:I224)</f>
        <v>0</v>
      </c>
      <c r="E224" s="105">
        <f t="shared" ref="E224:E226" si="158">SUM(F224:J224)</f>
        <v>0</v>
      </c>
      <c r="F224" s="105">
        <v>0</v>
      </c>
      <c r="G224" s="105">
        <v>0</v>
      </c>
      <c r="H224" s="105">
        <v>0</v>
      </c>
      <c r="I224" s="105">
        <v>0</v>
      </c>
      <c r="J224" s="489"/>
      <c r="K224" s="489"/>
      <c r="L224" s="162">
        <v>0</v>
      </c>
    </row>
    <row r="225" spans="1:13" ht="22.5" hidden="1" customHeight="1" thickBot="1" x14ac:dyDescent="0.3">
      <c r="A225" s="308"/>
      <c r="B225" s="299"/>
      <c r="C225" s="104" t="s">
        <v>12</v>
      </c>
      <c r="D225" s="105">
        <f t="shared" si="157"/>
        <v>0</v>
      </c>
      <c r="E225" s="105">
        <f t="shared" si="158"/>
        <v>0</v>
      </c>
      <c r="F225" s="105">
        <v>0</v>
      </c>
      <c r="G225" s="105">
        <v>0</v>
      </c>
      <c r="H225" s="105">
        <v>0</v>
      </c>
      <c r="I225" s="105">
        <v>0</v>
      </c>
      <c r="J225" s="489"/>
      <c r="K225" s="489"/>
      <c r="L225" s="162">
        <v>0</v>
      </c>
    </row>
    <row r="226" spans="1:13" ht="26.25" hidden="1" customHeight="1" thickBot="1" x14ac:dyDescent="0.3">
      <c r="A226" s="308"/>
      <c r="B226" s="299"/>
      <c r="C226" s="104" t="s">
        <v>13</v>
      </c>
      <c r="D226" s="105">
        <f t="shared" si="157"/>
        <v>0</v>
      </c>
      <c r="E226" s="105">
        <f t="shared" si="158"/>
        <v>0</v>
      </c>
      <c r="F226" s="105">
        <v>0</v>
      </c>
      <c r="G226" s="105">
        <v>0</v>
      </c>
      <c r="H226" s="105">
        <v>0</v>
      </c>
      <c r="I226" s="105">
        <v>0</v>
      </c>
      <c r="J226" s="489"/>
      <c r="K226" s="489"/>
      <c r="L226" s="162">
        <v>0</v>
      </c>
    </row>
    <row r="227" spans="1:13" ht="24.75" hidden="1" customHeight="1" thickBot="1" x14ac:dyDescent="0.3">
      <c r="A227" s="308"/>
      <c r="B227" s="299"/>
      <c r="C227" s="104" t="s">
        <v>14</v>
      </c>
      <c r="D227" s="105">
        <v>0</v>
      </c>
      <c r="E227" s="105">
        <v>0</v>
      </c>
      <c r="F227" s="105">
        <v>0</v>
      </c>
      <c r="G227" s="105">
        <v>0</v>
      </c>
      <c r="H227" s="105">
        <v>0</v>
      </c>
      <c r="I227" s="105">
        <v>0</v>
      </c>
      <c r="J227" s="489"/>
      <c r="K227" s="489"/>
      <c r="L227" s="162">
        <v>0</v>
      </c>
      <c r="M227" s="87" t="s">
        <v>950</v>
      </c>
    </row>
    <row r="228" spans="1:13" ht="21" hidden="1" customHeight="1" thickBot="1" x14ac:dyDescent="0.3">
      <c r="A228" s="308"/>
      <c r="B228" s="299"/>
      <c r="C228" s="106" t="s">
        <v>15</v>
      </c>
      <c r="D228" s="107">
        <f t="shared" si="157"/>
        <v>0</v>
      </c>
      <c r="E228" s="108">
        <v>0</v>
      </c>
      <c r="F228" s="108">
        <v>0</v>
      </c>
      <c r="G228" s="108"/>
      <c r="H228" s="108">
        <v>0</v>
      </c>
      <c r="I228" s="108">
        <v>0</v>
      </c>
      <c r="J228" s="489"/>
      <c r="K228" s="489"/>
      <c r="L228" s="163">
        <v>4580</v>
      </c>
      <c r="M228" s="87">
        <v>69697</v>
      </c>
    </row>
    <row r="229" spans="1:13" ht="52.5" hidden="1" customHeight="1" thickBot="1" x14ac:dyDescent="0.3">
      <c r="A229" s="308"/>
      <c r="B229" s="299"/>
      <c r="C229" s="182" t="s">
        <v>403</v>
      </c>
      <c r="D229" s="109">
        <v>0</v>
      </c>
      <c r="E229" s="105">
        <v>0</v>
      </c>
      <c r="F229" s="105">
        <v>0</v>
      </c>
      <c r="G229" s="105">
        <v>0</v>
      </c>
      <c r="H229" s="105">
        <v>0</v>
      </c>
      <c r="I229" s="105">
        <v>0</v>
      </c>
      <c r="J229" s="489"/>
      <c r="K229" s="489"/>
      <c r="L229" s="162">
        <v>0</v>
      </c>
    </row>
    <row r="230" spans="1:13" s="128" customFormat="1" ht="45.75" hidden="1" thickBot="1" x14ac:dyDescent="0.3">
      <c r="A230" s="309"/>
      <c r="B230" s="300"/>
      <c r="C230" s="182" t="s">
        <v>404</v>
      </c>
      <c r="D230" s="109">
        <v>0</v>
      </c>
      <c r="E230" s="105">
        <v>0</v>
      </c>
      <c r="F230" s="105">
        <v>0</v>
      </c>
      <c r="G230" s="105">
        <v>0</v>
      </c>
      <c r="H230" s="105">
        <v>0</v>
      </c>
      <c r="I230" s="105">
        <v>0</v>
      </c>
      <c r="J230" s="490"/>
      <c r="K230" s="490"/>
      <c r="L230" s="162">
        <v>0</v>
      </c>
    </row>
    <row r="231" spans="1:13" s="128" customFormat="1" ht="15.75" customHeight="1" thickBot="1" x14ac:dyDescent="0.3">
      <c r="A231" s="307" t="s">
        <v>71</v>
      </c>
      <c r="B231" s="286" t="s">
        <v>999</v>
      </c>
      <c r="C231" s="104" t="s">
        <v>318</v>
      </c>
      <c r="D231" s="105">
        <f>SUM(D232:D238)</f>
        <v>995.40000000000009</v>
      </c>
      <c r="E231" s="105">
        <f>SUM(E232:E238)</f>
        <v>0</v>
      </c>
      <c r="F231" s="105">
        <f t="shared" ref="F231:I231" si="159">SUM(F232:F238)</f>
        <v>0</v>
      </c>
      <c r="G231" s="105">
        <f t="shared" si="159"/>
        <v>995.40000000000009</v>
      </c>
      <c r="H231" s="105">
        <f t="shared" si="159"/>
        <v>0</v>
      </c>
      <c r="I231" s="105">
        <f t="shared" si="159"/>
        <v>0</v>
      </c>
      <c r="J231" s="488" t="s">
        <v>871</v>
      </c>
      <c r="K231" s="488" t="s">
        <v>998</v>
      </c>
      <c r="L231" s="161">
        <f>L235+L236+L237+L238</f>
        <v>900</v>
      </c>
    </row>
    <row r="232" spans="1:13" s="128" customFormat="1" ht="15.75" thickBot="1" x14ac:dyDescent="0.3">
      <c r="A232" s="308"/>
      <c r="B232" s="287"/>
      <c r="C232" s="104" t="s">
        <v>11</v>
      </c>
      <c r="D232" s="105">
        <f t="shared" ref="D232:D238" si="160">SUM(E232:I232)</f>
        <v>0</v>
      </c>
      <c r="E232" s="105">
        <f t="shared" ref="E232:E234" si="161">SUM(F232:J232)</f>
        <v>0</v>
      </c>
      <c r="F232" s="105">
        <v>0</v>
      </c>
      <c r="G232" s="105">
        <v>0</v>
      </c>
      <c r="H232" s="105">
        <v>0</v>
      </c>
      <c r="I232" s="105">
        <v>0</v>
      </c>
      <c r="J232" s="489"/>
      <c r="K232" s="489"/>
      <c r="L232" s="162">
        <v>0</v>
      </c>
    </row>
    <row r="233" spans="1:13" s="128" customFormat="1" ht="15.75" thickBot="1" x14ac:dyDescent="0.3">
      <c r="A233" s="308"/>
      <c r="B233" s="287"/>
      <c r="C233" s="104" t="s">
        <v>12</v>
      </c>
      <c r="D233" s="105">
        <f t="shared" si="160"/>
        <v>0</v>
      </c>
      <c r="E233" s="105">
        <f t="shared" si="161"/>
        <v>0</v>
      </c>
      <c r="F233" s="105">
        <v>0</v>
      </c>
      <c r="G233" s="105">
        <v>0</v>
      </c>
      <c r="H233" s="105">
        <v>0</v>
      </c>
      <c r="I233" s="105">
        <v>0</v>
      </c>
      <c r="J233" s="489"/>
      <c r="K233" s="489"/>
      <c r="L233" s="162">
        <v>0</v>
      </c>
    </row>
    <row r="234" spans="1:13" s="128" customFormat="1" ht="15.75" thickBot="1" x14ac:dyDescent="0.3">
      <c r="A234" s="308"/>
      <c r="B234" s="287"/>
      <c r="C234" s="104" t="s">
        <v>13</v>
      </c>
      <c r="D234" s="105">
        <f t="shared" si="160"/>
        <v>0</v>
      </c>
      <c r="E234" s="105">
        <f t="shared" si="161"/>
        <v>0</v>
      </c>
      <c r="F234" s="105">
        <v>0</v>
      </c>
      <c r="G234" s="105">
        <v>0</v>
      </c>
      <c r="H234" s="105">
        <v>0</v>
      </c>
      <c r="I234" s="105">
        <v>0</v>
      </c>
      <c r="J234" s="489"/>
      <c r="K234" s="489"/>
      <c r="L234" s="162">
        <v>0</v>
      </c>
    </row>
    <row r="235" spans="1:13" s="128" customFormat="1" ht="15.75" thickBot="1" x14ac:dyDescent="0.3">
      <c r="A235" s="308"/>
      <c r="B235" s="287"/>
      <c r="C235" s="104" t="s">
        <v>14</v>
      </c>
      <c r="D235" s="105">
        <f t="shared" si="160"/>
        <v>0</v>
      </c>
      <c r="E235" s="105">
        <v>0</v>
      </c>
      <c r="F235" s="105">
        <v>0</v>
      </c>
      <c r="G235" s="105">
        <v>0</v>
      </c>
      <c r="H235" s="105">
        <v>0</v>
      </c>
      <c r="I235" s="105">
        <v>0</v>
      </c>
      <c r="J235" s="489"/>
      <c r="K235" s="489"/>
      <c r="L235" s="162">
        <v>0</v>
      </c>
    </row>
    <row r="236" spans="1:13" s="130" customFormat="1" ht="15.75" thickBot="1" x14ac:dyDescent="0.3">
      <c r="A236" s="308"/>
      <c r="B236" s="287"/>
      <c r="C236" s="106" t="s">
        <v>15</v>
      </c>
      <c r="D236" s="107">
        <f t="shared" si="160"/>
        <v>373</v>
      </c>
      <c r="E236" s="108">
        <v>0</v>
      </c>
      <c r="F236" s="108">
        <v>0</v>
      </c>
      <c r="G236" s="108">
        <v>373</v>
      </c>
      <c r="H236" s="108">
        <v>0</v>
      </c>
      <c r="I236" s="108">
        <v>0</v>
      </c>
      <c r="J236" s="489"/>
      <c r="K236" s="489"/>
      <c r="L236" s="163">
        <v>300</v>
      </c>
    </row>
    <row r="237" spans="1:13" s="128" customFormat="1" ht="45.75" thickBot="1" x14ac:dyDescent="0.3">
      <c r="A237" s="308"/>
      <c r="B237" s="287"/>
      <c r="C237" s="182" t="s">
        <v>403</v>
      </c>
      <c r="D237" s="109">
        <f t="shared" si="160"/>
        <v>311.2</v>
      </c>
      <c r="E237" s="105">
        <v>0</v>
      </c>
      <c r="F237" s="105">
        <v>0</v>
      </c>
      <c r="G237" s="105">
        <v>311.2</v>
      </c>
      <c r="H237" s="105">
        <v>0</v>
      </c>
      <c r="I237" s="105">
        <v>0</v>
      </c>
      <c r="J237" s="489"/>
      <c r="K237" s="489"/>
      <c r="L237" s="162">
        <v>300</v>
      </c>
    </row>
    <row r="238" spans="1:13" s="128" customFormat="1" ht="45.75" thickBot="1" x14ac:dyDescent="0.3">
      <c r="A238" s="309"/>
      <c r="B238" s="288"/>
      <c r="C238" s="182" t="s">
        <v>404</v>
      </c>
      <c r="D238" s="109">
        <f t="shared" si="160"/>
        <v>311.2</v>
      </c>
      <c r="E238" s="105">
        <v>0</v>
      </c>
      <c r="F238" s="105">
        <v>0</v>
      </c>
      <c r="G238" s="105">
        <v>311.2</v>
      </c>
      <c r="H238" s="105">
        <v>0</v>
      </c>
      <c r="I238" s="105">
        <v>0</v>
      </c>
      <c r="J238" s="490"/>
      <c r="K238" s="490"/>
      <c r="L238" s="162">
        <v>300</v>
      </c>
    </row>
    <row r="239" spans="1:13" ht="28.5" x14ac:dyDescent="0.25">
      <c r="A239" s="307"/>
      <c r="B239" s="298" t="s">
        <v>381</v>
      </c>
      <c r="C239" s="181" t="s">
        <v>318</v>
      </c>
      <c r="D239" s="9">
        <f>SUM(D240:D246)</f>
        <v>491265.7</v>
      </c>
      <c r="E239" s="9">
        <f>SUM(E240:E246)</f>
        <v>36341.800000000003</v>
      </c>
      <c r="F239" s="9">
        <f>SUM(F240:F246)</f>
        <v>440863.4</v>
      </c>
      <c r="G239" s="9">
        <f>SUM(G240:G246)</f>
        <v>14060.5</v>
      </c>
      <c r="H239" s="9">
        <f t="shared" ref="H239" si="162">SUM(H240:H246)</f>
        <v>0</v>
      </c>
      <c r="I239" s="9">
        <f t="shared" ref="I239" si="163">SUM(I240:I246)</f>
        <v>0</v>
      </c>
      <c r="J239" s="286"/>
      <c r="K239" s="286"/>
      <c r="L239" s="182"/>
    </row>
    <row r="240" spans="1:13" x14ac:dyDescent="0.25">
      <c r="A240" s="308"/>
      <c r="B240" s="299"/>
      <c r="C240" s="182" t="s">
        <v>11</v>
      </c>
      <c r="D240" s="224">
        <f>SUM(E240:I240)</f>
        <v>61194.1</v>
      </c>
      <c r="E240" s="224">
        <f t="shared" ref="E240:F243" si="164">E12++E110+E150+E167+E183</f>
        <v>4301.7</v>
      </c>
      <c r="F240" s="224">
        <f t="shared" si="164"/>
        <v>55841.200000000004</v>
      </c>
      <c r="G240" s="224">
        <f>G12++G110+G150+G167+G183+G10</f>
        <v>1051.2</v>
      </c>
      <c r="H240" s="224">
        <f>H12++H110+H150+H167+H183</f>
        <v>0</v>
      </c>
      <c r="I240" s="224">
        <f>I12++I110+I150+I167+I183</f>
        <v>0</v>
      </c>
      <c r="J240" s="287"/>
      <c r="K240" s="287"/>
      <c r="L240" s="182"/>
    </row>
    <row r="241" spans="1:12" x14ac:dyDescent="0.25">
      <c r="A241" s="308"/>
      <c r="B241" s="299"/>
      <c r="C241" s="182" t="s">
        <v>12</v>
      </c>
      <c r="D241" s="183">
        <f t="shared" ref="D241:D246" si="165">SUM(E241:I241)</f>
        <v>62704.200000000004</v>
      </c>
      <c r="E241" s="183">
        <f t="shared" si="164"/>
        <v>5659.9</v>
      </c>
      <c r="F241" s="183">
        <f t="shared" si="164"/>
        <v>55904.3</v>
      </c>
      <c r="G241" s="183">
        <f>G13++G111+G151+G168+G184</f>
        <v>1140</v>
      </c>
      <c r="H241" s="183">
        <f t="shared" ref="H241:I243" si="166">H13+H111+H151+H168+H184</f>
        <v>0</v>
      </c>
      <c r="I241" s="183">
        <f t="shared" si="166"/>
        <v>0</v>
      </c>
      <c r="J241" s="287"/>
      <c r="K241" s="287"/>
      <c r="L241" s="182"/>
    </row>
    <row r="242" spans="1:12" ht="15.75" x14ac:dyDescent="0.25">
      <c r="A242" s="308"/>
      <c r="B242" s="299"/>
      <c r="C242" s="182" t="s">
        <v>13</v>
      </c>
      <c r="D242" s="183">
        <f t="shared" si="165"/>
        <v>62506.400000000001</v>
      </c>
      <c r="E242" s="183">
        <f t="shared" si="164"/>
        <v>4570.3999999999996</v>
      </c>
      <c r="F242" s="183">
        <f t="shared" si="164"/>
        <v>56796</v>
      </c>
      <c r="G242" s="183">
        <f>G14++G112+G152+G169+G185</f>
        <v>1140</v>
      </c>
      <c r="H242" s="148">
        <f t="shared" si="166"/>
        <v>0</v>
      </c>
      <c r="I242" s="148">
        <f t="shared" si="166"/>
        <v>0</v>
      </c>
      <c r="J242" s="287"/>
      <c r="K242" s="287"/>
      <c r="L242" s="182"/>
    </row>
    <row r="243" spans="1:12" ht="15.75" x14ac:dyDescent="0.25">
      <c r="A243" s="308"/>
      <c r="B243" s="299"/>
      <c r="C243" s="182" t="s">
        <v>14</v>
      </c>
      <c r="D243" s="183">
        <f>SUM(E243:I243)</f>
        <v>69697</v>
      </c>
      <c r="E243" s="183">
        <f t="shared" si="164"/>
        <v>4837</v>
      </c>
      <c r="F243" s="183">
        <f t="shared" si="164"/>
        <v>62631.7</v>
      </c>
      <c r="G243" s="183">
        <f>G15++G113+G153+G170+G186+G203</f>
        <v>2228.3000000000002</v>
      </c>
      <c r="H243" s="148">
        <f t="shared" si="166"/>
        <v>0</v>
      </c>
      <c r="I243" s="148">
        <f t="shared" si="166"/>
        <v>0</v>
      </c>
      <c r="J243" s="287"/>
      <c r="K243" s="287"/>
      <c r="L243" s="182"/>
    </row>
    <row r="244" spans="1:12" x14ac:dyDescent="0.25">
      <c r="A244" s="308"/>
      <c r="B244" s="299"/>
      <c r="C244" s="181" t="s">
        <v>15</v>
      </c>
      <c r="D244" s="9">
        <f>SUM(E244:I244)</f>
        <v>71551.8</v>
      </c>
      <c r="E244" s="9">
        <f>E16++E114+E154+E171+E187+E204</f>
        <v>4093.4</v>
      </c>
      <c r="F244" s="9">
        <f t="shared" ref="F244:I244" si="167">F16++F114+F154+F171+F187+F204</f>
        <v>64035.4</v>
      </c>
      <c r="G244" s="9">
        <f>G16++G114+G154+G171+G187+G204+G228</f>
        <v>3423</v>
      </c>
      <c r="H244" s="9">
        <f t="shared" si="167"/>
        <v>0</v>
      </c>
      <c r="I244" s="9">
        <f t="shared" si="167"/>
        <v>0</v>
      </c>
      <c r="J244" s="287"/>
      <c r="K244" s="287"/>
      <c r="L244" s="182"/>
    </row>
    <row r="245" spans="1:12" ht="45" x14ac:dyDescent="0.25">
      <c r="A245" s="308"/>
      <c r="B245" s="299"/>
      <c r="C245" s="182" t="s">
        <v>403</v>
      </c>
      <c r="D245" s="224">
        <f t="shared" si="165"/>
        <v>81671.899999999994</v>
      </c>
      <c r="E245" s="224">
        <f t="shared" ref="E245:I245" si="168">E17++E115+E155+E172+E188+E205</f>
        <v>6410.5</v>
      </c>
      <c r="F245" s="224">
        <f t="shared" si="168"/>
        <v>72827.399999999994</v>
      </c>
      <c r="G245" s="224">
        <f t="shared" si="168"/>
        <v>2434</v>
      </c>
      <c r="H245" s="224">
        <f t="shared" si="168"/>
        <v>0</v>
      </c>
      <c r="I245" s="224">
        <f t="shared" si="168"/>
        <v>0</v>
      </c>
      <c r="J245" s="287"/>
      <c r="K245" s="287"/>
      <c r="L245" s="118"/>
    </row>
    <row r="246" spans="1:12" ht="45" x14ac:dyDescent="0.25">
      <c r="A246" s="309"/>
      <c r="B246" s="300"/>
      <c r="C246" s="182" t="s">
        <v>404</v>
      </c>
      <c r="D246" s="224">
        <f t="shared" si="165"/>
        <v>81940.299999999988</v>
      </c>
      <c r="E246" s="224">
        <f t="shared" ref="E246:I246" si="169">E18++E116+E156+E173+E189+E206</f>
        <v>6468.9</v>
      </c>
      <c r="F246" s="224">
        <f t="shared" si="169"/>
        <v>72827.399999999994</v>
      </c>
      <c r="G246" s="224">
        <f t="shared" si="169"/>
        <v>2644</v>
      </c>
      <c r="H246" s="224">
        <f t="shared" si="169"/>
        <v>0</v>
      </c>
      <c r="I246" s="224">
        <f t="shared" si="169"/>
        <v>0</v>
      </c>
      <c r="J246" s="288"/>
      <c r="K246" s="288"/>
      <c r="L246" s="118"/>
    </row>
    <row r="252" spans="1:12" x14ac:dyDescent="0.25">
      <c r="C252" s="86"/>
    </row>
  </sheetData>
  <mergeCells count="130">
    <mergeCell ref="A198:L198"/>
    <mergeCell ref="B141:B148"/>
    <mergeCell ref="A141:A148"/>
    <mergeCell ref="B149:B156"/>
    <mergeCell ref="A149:A156"/>
    <mergeCell ref="K149:K156"/>
    <mergeCell ref="J149:J156"/>
    <mergeCell ref="A165:L165"/>
    <mergeCell ref="A215:A222"/>
    <mergeCell ref="B215:B222"/>
    <mergeCell ref="J215:J222"/>
    <mergeCell ref="K215:K222"/>
    <mergeCell ref="A199:A206"/>
    <mergeCell ref="B199:B206"/>
    <mergeCell ref="J199:J206"/>
    <mergeCell ref="K199:K206"/>
    <mergeCell ref="A207:A214"/>
    <mergeCell ref="B207:B214"/>
    <mergeCell ref="J207:J214"/>
    <mergeCell ref="K207:K214"/>
    <mergeCell ref="A182:A189"/>
    <mergeCell ref="K141:K148"/>
    <mergeCell ref="J141:J148"/>
    <mergeCell ref="K157:K164"/>
    <mergeCell ref="A1:L3"/>
    <mergeCell ref="K239:K246"/>
    <mergeCell ref="J239:J246"/>
    <mergeCell ref="B239:B246"/>
    <mergeCell ref="A239:A246"/>
    <mergeCell ref="K190:K197"/>
    <mergeCell ref="J190:J197"/>
    <mergeCell ref="B190:B197"/>
    <mergeCell ref="A190:A197"/>
    <mergeCell ref="K166:K173"/>
    <mergeCell ref="J166:J173"/>
    <mergeCell ref="B166:B173"/>
    <mergeCell ref="A166:A173"/>
    <mergeCell ref="B174:B181"/>
    <mergeCell ref="A174:A181"/>
    <mergeCell ref="K174:K181"/>
    <mergeCell ref="J174:J181"/>
    <mergeCell ref="K182:K189"/>
    <mergeCell ref="J182:J189"/>
    <mergeCell ref="B182:B189"/>
    <mergeCell ref="A231:A238"/>
    <mergeCell ref="B231:B238"/>
    <mergeCell ref="J231:J238"/>
    <mergeCell ref="K231:K238"/>
    <mergeCell ref="B35:B42"/>
    <mergeCell ref="A51:A58"/>
    <mergeCell ref="K51:K58"/>
    <mergeCell ref="A43:A50"/>
    <mergeCell ref="K43:K50"/>
    <mergeCell ref="J43:J50"/>
    <mergeCell ref="B43:B50"/>
    <mergeCell ref="A108:L108"/>
    <mergeCell ref="K83:K90"/>
    <mergeCell ref="J51:J58"/>
    <mergeCell ref="B67:B74"/>
    <mergeCell ref="A67:A74"/>
    <mergeCell ref="K59:K66"/>
    <mergeCell ref="A99:A106"/>
    <mergeCell ref="B99:B106"/>
    <mergeCell ref="J99:J106"/>
    <mergeCell ref="K99:K106"/>
    <mergeCell ref="K35:K42"/>
    <mergeCell ref="J35:J42"/>
    <mergeCell ref="B51:B58"/>
    <mergeCell ref="J157:J164"/>
    <mergeCell ref="B157:B164"/>
    <mergeCell ref="A157:A164"/>
    <mergeCell ref="A27:A34"/>
    <mergeCell ref="K133:K140"/>
    <mergeCell ref="J133:J140"/>
    <mergeCell ref="B133:B140"/>
    <mergeCell ref="A133:A140"/>
    <mergeCell ref="K125:K132"/>
    <mergeCell ref="J125:J132"/>
    <mergeCell ref="B125:B132"/>
    <mergeCell ref="A125:A132"/>
    <mergeCell ref="K117:K124"/>
    <mergeCell ref="J117:J124"/>
    <mergeCell ref="B117:B124"/>
    <mergeCell ref="A117:A124"/>
    <mergeCell ref="K109:K116"/>
    <mergeCell ref="J109:J116"/>
    <mergeCell ref="B109:B116"/>
    <mergeCell ref="A109:A116"/>
    <mergeCell ref="J59:J66"/>
    <mergeCell ref="B59:B66"/>
    <mergeCell ref="A59:A66"/>
    <mergeCell ref="A35:A42"/>
    <mergeCell ref="K5:L5"/>
    <mergeCell ref="A8:L8"/>
    <mergeCell ref="A9:L9"/>
    <mergeCell ref="A10:B10"/>
    <mergeCell ref="K10:K18"/>
    <mergeCell ref="J10:J18"/>
    <mergeCell ref="A11:A18"/>
    <mergeCell ref="B11:B18"/>
    <mergeCell ref="A5:A6"/>
    <mergeCell ref="J5:J6"/>
    <mergeCell ref="E5:I5"/>
    <mergeCell ref="C5:C6"/>
    <mergeCell ref="B5:B6"/>
    <mergeCell ref="D5:D6"/>
    <mergeCell ref="A223:A230"/>
    <mergeCell ref="B223:B230"/>
    <mergeCell ref="J223:J230"/>
    <mergeCell ref="K223:K230"/>
    <mergeCell ref="K19:K26"/>
    <mergeCell ref="J19:J26"/>
    <mergeCell ref="B19:B26"/>
    <mergeCell ref="A19:A26"/>
    <mergeCell ref="K27:K34"/>
    <mergeCell ref="A91:A98"/>
    <mergeCell ref="B91:B98"/>
    <mergeCell ref="J91:J98"/>
    <mergeCell ref="K91:K98"/>
    <mergeCell ref="A75:A82"/>
    <mergeCell ref="B75:B82"/>
    <mergeCell ref="J75:J82"/>
    <mergeCell ref="K75:K82"/>
    <mergeCell ref="A83:A90"/>
    <mergeCell ref="B83:B90"/>
    <mergeCell ref="J83:J90"/>
    <mergeCell ref="J27:J34"/>
    <mergeCell ref="B27:B34"/>
    <mergeCell ref="K67:K74"/>
    <mergeCell ref="J67:J74"/>
  </mergeCells>
  <pageMargins left="0.51181102362204722" right="0.70866141732283472" top="0.6692913385826772" bottom="0.74803149606299213" header="0.31496062992125984" footer="0.31496062992125984"/>
  <pageSetup paperSize="9" scale="60" firstPageNumber="67" fitToHeight="0" orientation="portrait" useFirstPageNumber="1" horizontalDpi="300" verticalDpi="300" r:id="rId1"/>
  <headerFooter>
    <oddHeader>&amp;C&amp;12&amp;P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M26"/>
  <sheetViews>
    <sheetView view="pageLayout" topLeftCell="A7" zoomScaleNormal="100" workbookViewId="0">
      <selection sqref="A1:J3"/>
    </sheetView>
  </sheetViews>
  <sheetFormatPr defaultRowHeight="15" x14ac:dyDescent="0.25"/>
  <cols>
    <col min="1" max="1" width="23.140625" customWidth="1"/>
    <col min="2" max="2" width="22.140625" customWidth="1"/>
    <col min="9" max="9" width="12.140625" customWidth="1"/>
    <col min="10" max="10" width="11.5703125" customWidth="1"/>
  </cols>
  <sheetData>
    <row r="1" spans="1:10" ht="24.75" customHeight="1" x14ac:dyDescent="0.25">
      <c r="A1" s="370" t="s">
        <v>606</v>
      </c>
      <c r="B1" s="370"/>
      <c r="C1" s="370"/>
      <c r="D1" s="370"/>
      <c r="E1" s="370"/>
      <c r="F1" s="370"/>
      <c r="G1" s="370"/>
      <c r="H1" s="370"/>
      <c r="I1" s="370"/>
      <c r="J1" s="370"/>
    </row>
    <row r="2" spans="1:10" ht="24.75" customHeight="1" x14ac:dyDescent="0.25">
      <c r="A2" s="370"/>
      <c r="B2" s="370"/>
      <c r="C2" s="370"/>
      <c r="D2" s="370"/>
      <c r="E2" s="370"/>
      <c r="F2" s="370"/>
      <c r="G2" s="370"/>
      <c r="H2" s="370"/>
      <c r="I2" s="370"/>
      <c r="J2" s="370"/>
    </row>
    <row r="3" spans="1:10" ht="22.5" customHeight="1" x14ac:dyDescent="0.25">
      <c r="A3" s="370"/>
      <c r="B3" s="370"/>
      <c r="C3" s="370"/>
      <c r="D3" s="370"/>
      <c r="E3" s="370"/>
      <c r="F3" s="370"/>
      <c r="G3" s="370"/>
      <c r="H3" s="370"/>
      <c r="I3" s="370"/>
      <c r="J3" s="370"/>
    </row>
    <row r="5" spans="1:10" ht="30" x14ac:dyDescent="0.25">
      <c r="A5" s="4" t="s">
        <v>495</v>
      </c>
      <c r="B5" s="502" t="s">
        <v>496</v>
      </c>
      <c r="C5" s="503"/>
      <c r="D5" s="503"/>
      <c r="E5" s="503"/>
      <c r="F5" s="503"/>
      <c r="G5" s="503"/>
      <c r="H5" s="503"/>
      <c r="I5" s="503"/>
      <c r="J5" s="504"/>
    </row>
    <row r="6" spans="1:10" ht="60" x14ac:dyDescent="0.25">
      <c r="A6" s="4" t="s">
        <v>497</v>
      </c>
      <c r="B6" s="508" t="s">
        <v>0</v>
      </c>
      <c r="C6" s="509"/>
      <c r="D6" s="509"/>
      <c r="E6" s="509"/>
      <c r="F6" s="509"/>
      <c r="G6" s="509"/>
      <c r="H6" s="509"/>
      <c r="I6" s="509"/>
      <c r="J6" s="510"/>
    </row>
    <row r="7" spans="1:10" ht="30" x14ac:dyDescent="0.25">
      <c r="A7" s="4" t="s">
        <v>498</v>
      </c>
      <c r="B7" s="502" t="s">
        <v>0</v>
      </c>
      <c r="C7" s="503"/>
      <c r="D7" s="503"/>
      <c r="E7" s="503"/>
      <c r="F7" s="503"/>
      <c r="G7" s="503"/>
      <c r="H7" s="503"/>
      <c r="I7" s="503"/>
      <c r="J7" s="504"/>
    </row>
    <row r="8" spans="1:10" x14ac:dyDescent="0.25">
      <c r="A8" s="4" t="s">
        <v>499</v>
      </c>
      <c r="B8" s="502" t="s">
        <v>549</v>
      </c>
      <c r="C8" s="503"/>
      <c r="D8" s="503"/>
      <c r="E8" s="503"/>
      <c r="F8" s="503"/>
      <c r="G8" s="503"/>
      <c r="H8" s="503"/>
      <c r="I8" s="503"/>
      <c r="J8" s="504"/>
    </row>
    <row r="9" spans="1:10" ht="45" customHeight="1" x14ac:dyDescent="0.25">
      <c r="A9" s="505" t="s">
        <v>500</v>
      </c>
      <c r="B9" s="2" t="s">
        <v>423</v>
      </c>
      <c r="C9" s="2" t="s">
        <v>424</v>
      </c>
      <c r="D9" s="2" t="s">
        <v>425</v>
      </c>
      <c r="E9" s="2" t="s">
        <v>426</v>
      </c>
      <c r="F9" s="2" t="s">
        <v>427</v>
      </c>
      <c r="G9" s="2" t="s">
        <v>428</v>
      </c>
      <c r="H9" s="2" t="s">
        <v>429</v>
      </c>
      <c r="I9" s="2" t="s">
        <v>403</v>
      </c>
      <c r="J9" s="2" t="s">
        <v>404</v>
      </c>
    </row>
    <row r="10" spans="1:10" ht="120" x14ac:dyDescent="0.25">
      <c r="A10" s="506"/>
      <c r="B10" s="4" t="s">
        <v>501</v>
      </c>
      <c r="C10" s="2">
        <v>380</v>
      </c>
      <c r="D10" s="2">
        <v>370</v>
      </c>
      <c r="E10" s="2">
        <v>360</v>
      </c>
      <c r="F10" s="2">
        <v>350</v>
      </c>
      <c r="G10" s="2"/>
      <c r="H10" s="2"/>
      <c r="I10" s="2"/>
      <c r="J10" s="2"/>
    </row>
    <row r="11" spans="1:10" ht="49.5" customHeight="1" x14ac:dyDescent="0.25">
      <c r="A11" s="506"/>
      <c r="B11" s="4" t="s">
        <v>516</v>
      </c>
      <c r="C11" s="2"/>
      <c r="D11" s="2"/>
      <c r="E11" s="2"/>
      <c r="F11" s="2"/>
      <c r="G11" s="2">
        <v>1360</v>
      </c>
      <c r="H11" s="2">
        <v>1260</v>
      </c>
      <c r="I11" s="2">
        <v>1160</v>
      </c>
      <c r="J11" s="2">
        <v>1060</v>
      </c>
    </row>
    <row r="12" spans="1:10" ht="49.5" customHeight="1" x14ac:dyDescent="0.25">
      <c r="A12" s="506"/>
      <c r="B12" s="4" t="s">
        <v>517</v>
      </c>
      <c r="C12" s="2"/>
      <c r="D12" s="2"/>
      <c r="E12" s="2"/>
      <c r="F12" s="2"/>
      <c r="G12" s="2">
        <v>27.9</v>
      </c>
      <c r="H12" s="2">
        <v>22.9</v>
      </c>
      <c r="I12" s="2">
        <v>17.2</v>
      </c>
      <c r="J12" s="2">
        <v>12.2</v>
      </c>
    </row>
    <row r="13" spans="1:10" ht="60" x14ac:dyDescent="0.25">
      <c r="A13" s="507"/>
      <c r="B13" s="4" t="s">
        <v>518</v>
      </c>
      <c r="C13" s="2"/>
      <c r="D13" s="2"/>
      <c r="E13" s="2"/>
      <c r="F13" s="2"/>
      <c r="G13" s="2">
        <v>66.900000000000006</v>
      </c>
      <c r="H13" s="2">
        <v>54.1</v>
      </c>
      <c r="I13" s="2">
        <v>41.4</v>
      </c>
      <c r="J13" s="2">
        <v>28.6</v>
      </c>
    </row>
    <row r="14" spans="1:10" ht="30" x14ac:dyDescent="0.25">
      <c r="A14" s="4" t="s">
        <v>502</v>
      </c>
      <c r="B14" s="502" t="s">
        <v>503</v>
      </c>
      <c r="C14" s="503"/>
      <c r="D14" s="503"/>
      <c r="E14" s="503"/>
      <c r="F14" s="503"/>
      <c r="G14" s="503"/>
      <c r="H14" s="503"/>
      <c r="I14" s="503"/>
      <c r="J14" s="504"/>
    </row>
    <row r="15" spans="1:10" ht="45" x14ac:dyDescent="0.25">
      <c r="A15" s="505" t="s">
        <v>504</v>
      </c>
      <c r="B15" s="2" t="s">
        <v>441</v>
      </c>
      <c r="C15" s="2" t="s">
        <v>424</v>
      </c>
      <c r="D15" s="2" t="s">
        <v>425</v>
      </c>
      <c r="E15" s="2" t="s">
        <v>426</v>
      </c>
      <c r="F15" s="2" t="s">
        <v>427</v>
      </c>
      <c r="G15" s="2" t="s">
        <v>428</v>
      </c>
      <c r="H15" s="2" t="s">
        <v>429</v>
      </c>
      <c r="I15" s="2" t="s">
        <v>403</v>
      </c>
      <c r="J15" s="2" t="s">
        <v>404</v>
      </c>
    </row>
    <row r="16" spans="1:10" x14ac:dyDescent="0.25">
      <c r="A16" s="506"/>
      <c r="B16" s="502" t="s">
        <v>503</v>
      </c>
      <c r="C16" s="503"/>
      <c r="D16" s="503"/>
      <c r="E16" s="503"/>
      <c r="F16" s="503"/>
      <c r="G16" s="503"/>
      <c r="H16" s="503"/>
      <c r="I16" s="503"/>
      <c r="J16" s="504"/>
    </row>
    <row r="17" spans="1:13" ht="105" x14ac:dyDescent="0.25">
      <c r="A17" s="506"/>
      <c r="B17" s="4" t="s">
        <v>386</v>
      </c>
      <c r="C17" s="2">
        <v>10</v>
      </c>
      <c r="D17" s="2">
        <v>15</v>
      </c>
      <c r="E17" s="2">
        <v>15</v>
      </c>
      <c r="F17" s="2">
        <v>15</v>
      </c>
      <c r="G17" s="2">
        <v>15</v>
      </c>
      <c r="H17" s="2">
        <v>20</v>
      </c>
      <c r="I17" s="2">
        <v>20</v>
      </c>
      <c r="J17" s="2">
        <v>20</v>
      </c>
      <c r="K17" s="7"/>
      <c r="L17" s="7"/>
      <c r="M17" s="7"/>
    </row>
    <row r="18" spans="1:13" ht="30" x14ac:dyDescent="0.25">
      <c r="A18" s="6" t="s">
        <v>505</v>
      </c>
      <c r="B18" s="502" t="s">
        <v>909</v>
      </c>
      <c r="C18" s="503"/>
      <c r="D18" s="503"/>
      <c r="E18" s="503"/>
      <c r="F18" s="503"/>
      <c r="G18" s="503"/>
      <c r="H18" s="503"/>
      <c r="I18" s="503"/>
      <c r="J18" s="504"/>
    </row>
    <row r="19" spans="1:13" ht="60" x14ac:dyDescent="0.25">
      <c r="A19" s="4" t="s">
        <v>506</v>
      </c>
      <c r="B19" s="502" t="s">
        <v>178</v>
      </c>
      <c r="C19" s="503"/>
      <c r="D19" s="503"/>
      <c r="E19" s="503"/>
      <c r="F19" s="503"/>
      <c r="G19" s="503"/>
      <c r="H19" s="503"/>
      <c r="I19" s="503"/>
      <c r="J19" s="504"/>
    </row>
    <row r="20" spans="1:13" ht="45" x14ac:dyDescent="0.25">
      <c r="A20" s="501" t="s">
        <v>507</v>
      </c>
      <c r="B20" s="4" t="s">
        <v>450</v>
      </c>
      <c r="C20" s="2" t="s">
        <v>451</v>
      </c>
      <c r="D20" s="2" t="s">
        <v>425</v>
      </c>
      <c r="E20" s="2" t="s">
        <v>426</v>
      </c>
      <c r="F20" s="2" t="s">
        <v>427</v>
      </c>
      <c r="G20" s="2" t="s">
        <v>428</v>
      </c>
      <c r="H20" s="2" t="s">
        <v>429</v>
      </c>
      <c r="I20" s="2" t="s">
        <v>403</v>
      </c>
      <c r="J20" s="2" t="s">
        <v>404</v>
      </c>
    </row>
    <row r="21" spans="1:13" ht="30" x14ac:dyDescent="0.25">
      <c r="A21" s="501"/>
      <c r="B21" s="4" t="s">
        <v>452</v>
      </c>
      <c r="C21" s="3">
        <f>SUM(D21:J21)</f>
        <v>0</v>
      </c>
      <c r="D21" s="3">
        <v>0</v>
      </c>
      <c r="E21" s="3">
        <v>0</v>
      </c>
      <c r="F21" s="3">
        <v>0</v>
      </c>
      <c r="G21" s="3">
        <v>0</v>
      </c>
      <c r="H21" s="3">
        <v>0</v>
      </c>
      <c r="I21" s="3">
        <v>0</v>
      </c>
      <c r="J21" s="3">
        <v>0</v>
      </c>
    </row>
    <row r="22" spans="1:13" ht="30" x14ac:dyDescent="0.25">
      <c r="A22" s="501"/>
      <c r="B22" s="4" t="s">
        <v>453</v>
      </c>
      <c r="C22" s="3">
        <f t="shared" ref="C22:C25" si="0">SUM(D22:J22)</f>
        <v>0</v>
      </c>
      <c r="D22" s="3">
        <v>0</v>
      </c>
      <c r="E22" s="3">
        <v>0</v>
      </c>
      <c r="F22" s="3">
        <v>0</v>
      </c>
      <c r="G22" s="3">
        <v>0</v>
      </c>
      <c r="H22" s="3">
        <v>0</v>
      </c>
      <c r="I22" s="3">
        <v>0</v>
      </c>
      <c r="J22" s="3">
        <v>0</v>
      </c>
    </row>
    <row r="23" spans="1:13" x14ac:dyDescent="0.25">
      <c r="A23" s="501"/>
      <c r="B23" s="4" t="s">
        <v>454</v>
      </c>
      <c r="C23" s="3">
        <f t="shared" si="0"/>
        <v>1878.5</v>
      </c>
      <c r="D23" s="3">
        <f>'пп 4'!G164</f>
        <v>249</v>
      </c>
      <c r="E23" s="3">
        <f>'пп 4'!G165</f>
        <v>459</v>
      </c>
      <c r="F23" s="3">
        <f>'пп 4'!G166</f>
        <v>296</v>
      </c>
      <c r="G23" s="8">
        <f>'пп 4'!G167</f>
        <v>308.5</v>
      </c>
      <c r="H23" s="3">
        <f>'пп 4'!G168</f>
        <v>298</v>
      </c>
      <c r="I23" s="3">
        <f>'пп 4'!G169</f>
        <v>134</v>
      </c>
      <c r="J23" s="3">
        <f>'пп 4'!G170</f>
        <v>134</v>
      </c>
    </row>
    <row r="24" spans="1:13" ht="45" x14ac:dyDescent="0.25">
      <c r="A24" s="501"/>
      <c r="B24" s="4" t="s">
        <v>456</v>
      </c>
      <c r="C24" s="3">
        <f t="shared" si="0"/>
        <v>0</v>
      </c>
      <c r="D24" s="28">
        <v>0</v>
      </c>
      <c r="E24" s="28">
        <v>0</v>
      </c>
      <c r="F24" s="28">
        <v>0</v>
      </c>
      <c r="G24" s="28">
        <v>0</v>
      </c>
      <c r="H24" s="28">
        <v>0</v>
      </c>
      <c r="I24" s="28">
        <v>0</v>
      </c>
      <c r="J24" s="28">
        <v>0</v>
      </c>
    </row>
    <row r="25" spans="1:13" ht="28.5" x14ac:dyDescent="0.25">
      <c r="A25" s="501"/>
      <c r="B25" s="5" t="s">
        <v>457</v>
      </c>
      <c r="C25" s="1">
        <f t="shared" si="0"/>
        <v>1878.5</v>
      </c>
      <c r="D25" s="1">
        <f>SUM(D21:D24)</f>
        <v>249</v>
      </c>
      <c r="E25" s="1">
        <f t="shared" ref="E25:J25" si="1">SUM(E21:E24)</f>
        <v>459</v>
      </c>
      <c r="F25" s="1">
        <f t="shared" si="1"/>
        <v>296</v>
      </c>
      <c r="G25" s="1">
        <f t="shared" si="1"/>
        <v>308.5</v>
      </c>
      <c r="H25" s="1">
        <f t="shared" si="1"/>
        <v>298</v>
      </c>
      <c r="I25" s="1">
        <f t="shared" si="1"/>
        <v>134</v>
      </c>
      <c r="J25" s="1">
        <f t="shared" si="1"/>
        <v>134</v>
      </c>
    </row>
    <row r="26" spans="1:13" x14ac:dyDescent="0.25">
      <c r="H26" s="112"/>
    </row>
  </sheetData>
  <mergeCells count="12">
    <mergeCell ref="A1:J3"/>
    <mergeCell ref="B5:J5"/>
    <mergeCell ref="B18:J18"/>
    <mergeCell ref="B19:J19"/>
    <mergeCell ref="A15:A17"/>
    <mergeCell ref="A9:A13"/>
    <mergeCell ref="B6:J6"/>
    <mergeCell ref="A20:A25"/>
    <mergeCell ref="B16:J16"/>
    <mergeCell ref="B14:J14"/>
    <mergeCell ref="B8:J8"/>
    <mergeCell ref="B7:J7"/>
  </mergeCells>
  <pageMargins left="0.70866141732283472" right="0.70866141732283472" top="0.74803149606299213" bottom="0.74803149606299213" header="0.31496062992125984" footer="0.31496062992125984"/>
  <pageSetup paperSize="9" scale="70" firstPageNumber="75" fitToHeight="0" orientation="portrait" useFirstPageNumber="1" r:id="rId1"/>
  <headerFooter>
    <oddHeader>&amp;C&amp;12&amp;P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83"/>
  <sheetViews>
    <sheetView view="pageLayout" topLeftCell="A73" zoomScale="95" zoomScalePageLayoutView="95" workbookViewId="0">
      <selection activeCell="B133" sqref="B132:B133"/>
    </sheetView>
  </sheetViews>
  <sheetFormatPr defaultRowHeight="15" x14ac:dyDescent="0.25"/>
  <cols>
    <col min="1" max="1" width="18.7109375" customWidth="1"/>
    <col min="2" max="2" width="19.42578125" customWidth="1"/>
    <col min="3" max="3" width="16.140625" customWidth="1"/>
    <col min="4" max="4" width="16.28515625" customWidth="1"/>
    <col min="5" max="5" width="16" customWidth="1"/>
    <col min="6" max="6" width="18.5703125" customWidth="1"/>
    <col min="7" max="7" width="17.28515625" customWidth="1"/>
    <col min="8" max="8" width="13.85546875" customWidth="1"/>
    <col min="9" max="9" width="11.5703125" customWidth="1"/>
    <col min="10" max="10" width="6.140625" customWidth="1"/>
    <col min="11" max="11" width="9" customWidth="1"/>
    <col min="12" max="12" width="37" customWidth="1"/>
    <col min="13" max="14" width="9.140625" customWidth="1"/>
    <col min="15" max="15" width="10.85546875" customWidth="1"/>
    <col min="16" max="16" width="18.7109375" customWidth="1"/>
  </cols>
  <sheetData>
    <row r="1" ht="9.75" customHeight="1" x14ac:dyDescent="0.25"/>
    <row r="82" ht="36.75" customHeight="1" x14ac:dyDescent="0.25"/>
    <row r="83" ht="32.25" customHeight="1" x14ac:dyDescent="0.25"/>
  </sheetData>
  <pageMargins left="0.45285087719298245" right="0.70866141732283472" top="0.74803149606299213" bottom="0.74803149606299213" header="0.31496062992125984" footer="0.31496062992125984"/>
  <pageSetup paperSize="9" scale="61" firstPageNumber="3" fitToHeight="0" orientation="portrait" useFirstPageNumber="1" horizontalDpi="300" verticalDpi="300" r:id="rId1"/>
  <headerFooter>
    <oddHeader>&amp;C&amp;12&amp;P</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
  <sheetViews>
    <sheetView view="pageLayout" topLeftCell="A5" workbookViewId="0">
      <selection activeCell="A30" sqref="A30"/>
    </sheetView>
  </sheetViews>
  <sheetFormatPr defaultRowHeight="15" x14ac:dyDescent="0.25"/>
  <sheetData/>
  <pageMargins left="0.70866141732283472" right="0.70866141732283472" top="0.74803149606299213" bottom="0.74803149606299213" header="0.31496062992125984" footer="0.31496062992125984"/>
  <pageSetup paperSize="9" scale="63" firstPageNumber="76" fitToHeight="0" orientation="portrait" useFirstPageNumber="1" r:id="rId1"/>
  <headerFooter>
    <oddHeader>&amp;C&amp;12&amp;P</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2:I17"/>
  <sheetViews>
    <sheetView view="pageLayout" workbookViewId="0">
      <selection activeCell="H10" sqref="H10"/>
    </sheetView>
  </sheetViews>
  <sheetFormatPr defaultRowHeight="15" x14ac:dyDescent="0.25"/>
  <cols>
    <col min="3" max="3" width="21.7109375" customWidth="1"/>
    <col min="6" max="6" width="15" customWidth="1"/>
    <col min="7" max="7" width="16.7109375" customWidth="1"/>
    <col min="8" max="8" width="17.140625" customWidth="1"/>
    <col min="9" max="9" width="18.28515625" customWidth="1"/>
  </cols>
  <sheetData>
    <row r="2" spans="2:9" x14ac:dyDescent="0.25">
      <c r="B2" s="370" t="s">
        <v>797</v>
      </c>
      <c r="C2" s="370"/>
      <c r="D2" s="370"/>
      <c r="E2" s="370"/>
      <c r="F2" s="370"/>
      <c r="G2" s="370"/>
      <c r="H2" s="370"/>
      <c r="I2" s="370"/>
    </row>
    <row r="3" spans="2:9" ht="48" customHeight="1" x14ac:dyDescent="0.25">
      <c r="B3" s="370"/>
      <c r="C3" s="370"/>
      <c r="D3" s="370"/>
      <c r="E3" s="370"/>
      <c r="F3" s="370"/>
      <c r="G3" s="370"/>
      <c r="H3" s="370"/>
      <c r="I3" s="370"/>
    </row>
    <row r="4" spans="2:9" ht="15.75" thickBot="1" x14ac:dyDescent="0.3"/>
    <row r="5" spans="2:9" ht="104.25" customHeight="1" x14ac:dyDescent="0.25">
      <c r="B5" s="17" t="s">
        <v>643</v>
      </c>
      <c r="C5" s="267" t="s">
        <v>645</v>
      </c>
      <c r="D5" s="267" t="s">
        <v>646</v>
      </c>
      <c r="E5" s="267" t="s">
        <v>647</v>
      </c>
      <c r="F5" s="267" t="s">
        <v>648</v>
      </c>
      <c r="G5" s="267" t="s">
        <v>649</v>
      </c>
      <c r="H5" s="267" t="s">
        <v>650</v>
      </c>
      <c r="I5" s="267" t="s">
        <v>651</v>
      </c>
    </row>
    <row r="6" spans="2:9" ht="15.75" thickBot="1" x14ac:dyDescent="0.3">
      <c r="B6" s="16" t="s">
        <v>644</v>
      </c>
      <c r="C6" s="269"/>
      <c r="D6" s="269"/>
      <c r="E6" s="269"/>
      <c r="F6" s="269"/>
      <c r="G6" s="269"/>
      <c r="H6" s="269"/>
      <c r="I6" s="269"/>
    </row>
    <row r="7" spans="2:9" ht="15.75" thickBot="1" x14ac:dyDescent="0.3">
      <c r="B7" s="16">
        <v>1</v>
      </c>
      <c r="C7" s="11">
        <v>2</v>
      </c>
      <c r="D7" s="11">
        <v>3</v>
      </c>
      <c r="E7" s="11">
        <v>4</v>
      </c>
      <c r="F7" s="11">
        <v>5</v>
      </c>
      <c r="G7" s="11">
        <v>6</v>
      </c>
      <c r="H7" s="11">
        <v>7</v>
      </c>
      <c r="I7" s="11">
        <v>8</v>
      </c>
    </row>
    <row r="8" spans="2:9" ht="30" customHeight="1" thickBot="1" x14ac:dyDescent="0.3">
      <c r="B8" s="248" t="s">
        <v>786</v>
      </c>
      <c r="C8" s="254"/>
      <c r="D8" s="254"/>
      <c r="E8" s="254"/>
      <c r="F8" s="254"/>
      <c r="G8" s="254"/>
      <c r="H8" s="254"/>
      <c r="I8" s="249"/>
    </row>
    <row r="9" spans="2:9" ht="108" customHeight="1" thickBot="1" x14ac:dyDescent="0.3">
      <c r="B9" s="16">
        <v>1</v>
      </c>
      <c r="C9" s="12" t="s">
        <v>687</v>
      </c>
      <c r="D9" s="11" t="s">
        <v>688</v>
      </c>
      <c r="E9" s="12" t="s">
        <v>655</v>
      </c>
      <c r="F9" s="12" t="s">
        <v>787</v>
      </c>
      <c r="G9" s="12" t="s">
        <v>690</v>
      </c>
      <c r="H9" s="12" t="s">
        <v>690</v>
      </c>
      <c r="I9" s="12" t="s">
        <v>0</v>
      </c>
    </row>
    <row r="10" spans="2:9" ht="88.5" customHeight="1" thickBot="1" x14ac:dyDescent="0.3">
      <c r="B10" s="16">
        <v>2</v>
      </c>
      <c r="C10" s="18" t="s">
        <v>788</v>
      </c>
      <c r="D10" s="11" t="s">
        <v>688</v>
      </c>
      <c r="E10" s="12" t="s">
        <v>655</v>
      </c>
      <c r="F10" s="12" t="s">
        <v>692</v>
      </c>
      <c r="G10" s="12" t="s">
        <v>690</v>
      </c>
      <c r="H10" s="12" t="s">
        <v>690</v>
      </c>
      <c r="I10" s="12" t="s">
        <v>0</v>
      </c>
    </row>
    <row r="11" spans="2:9" ht="81" customHeight="1" thickBot="1" x14ac:dyDescent="0.3">
      <c r="B11" s="16">
        <v>3</v>
      </c>
      <c r="C11" s="18" t="s">
        <v>789</v>
      </c>
      <c r="D11" s="11" t="s">
        <v>688</v>
      </c>
      <c r="E11" s="12" t="s">
        <v>655</v>
      </c>
      <c r="F11" s="12" t="s">
        <v>692</v>
      </c>
      <c r="G11" s="12" t="s">
        <v>690</v>
      </c>
      <c r="H11" s="12" t="s">
        <v>690</v>
      </c>
      <c r="I11" s="12" t="s">
        <v>0</v>
      </c>
    </row>
    <row r="12" spans="2:9" ht="94.5" customHeight="1" thickBot="1" x14ac:dyDescent="0.3">
      <c r="B12" s="16">
        <v>4</v>
      </c>
      <c r="C12" s="18" t="s">
        <v>790</v>
      </c>
      <c r="D12" s="11" t="s">
        <v>688</v>
      </c>
      <c r="E12" s="12" t="s">
        <v>655</v>
      </c>
      <c r="F12" s="12" t="s">
        <v>692</v>
      </c>
      <c r="G12" s="12" t="s">
        <v>690</v>
      </c>
      <c r="H12" s="12" t="s">
        <v>690</v>
      </c>
      <c r="I12" s="12" t="s">
        <v>0</v>
      </c>
    </row>
    <row r="13" spans="2:9" ht="25.5" customHeight="1" thickBot="1" x14ac:dyDescent="0.3">
      <c r="B13" s="248" t="s">
        <v>791</v>
      </c>
      <c r="C13" s="254"/>
      <c r="D13" s="254"/>
      <c r="E13" s="254"/>
      <c r="F13" s="254"/>
      <c r="G13" s="254"/>
      <c r="H13" s="254"/>
      <c r="I13" s="249"/>
    </row>
    <row r="14" spans="2:9" ht="30" x14ac:dyDescent="0.25">
      <c r="B14" s="267">
        <v>1</v>
      </c>
      <c r="C14" s="270" t="s">
        <v>792</v>
      </c>
      <c r="D14" s="267" t="s">
        <v>688</v>
      </c>
      <c r="E14" s="270" t="s">
        <v>655</v>
      </c>
      <c r="F14" s="270" t="s">
        <v>656</v>
      </c>
      <c r="G14" s="13" t="s">
        <v>793</v>
      </c>
      <c r="H14" s="270" t="s">
        <v>661</v>
      </c>
      <c r="I14" s="270" t="s">
        <v>0</v>
      </c>
    </row>
    <row r="15" spans="2:9" ht="117" customHeight="1" x14ac:dyDescent="0.25">
      <c r="B15" s="268"/>
      <c r="C15" s="271"/>
      <c r="D15" s="268"/>
      <c r="E15" s="271"/>
      <c r="F15" s="271"/>
      <c r="G15" s="13" t="s">
        <v>794</v>
      </c>
      <c r="H15" s="271"/>
      <c r="I15" s="271"/>
    </row>
    <row r="16" spans="2:9" ht="69.75" customHeight="1" x14ac:dyDescent="0.25">
      <c r="B16" s="268"/>
      <c r="C16" s="271"/>
      <c r="D16" s="268"/>
      <c r="E16" s="271"/>
      <c r="F16" s="271"/>
      <c r="G16" s="13" t="s">
        <v>795</v>
      </c>
      <c r="H16" s="271"/>
      <c r="I16" s="271"/>
    </row>
    <row r="17" spans="2:9" ht="70.5" customHeight="1" thickBot="1" x14ac:dyDescent="0.3">
      <c r="B17" s="269"/>
      <c r="C17" s="272"/>
      <c r="D17" s="269"/>
      <c r="E17" s="272"/>
      <c r="F17" s="272"/>
      <c r="G17" s="12" t="s">
        <v>796</v>
      </c>
      <c r="H17" s="272"/>
      <c r="I17" s="272"/>
    </row>
  </sheetData>
  <mergeCells count="17">
    <mergeCell ref="H14:H17"/>
    <mergeCell ref="I14:I17"/>
    <mergeCell ref="C5:C6"/>
    <mergeCell ref="D5:D6"/>
    <mergeCell ref="E5:E6"/>
    <mergeCell ref="F5:F6"/>
    <mergeCell ref="G5:G6"/>
    <mergeCell ref="B14:B17"/>
    <mergeCell ref="C14:C17"/>
    <mergeCell ref="D14:D17"/>
    <mergeCell ref="E14:E17"/>
    <mergeCell ref="F14:F17"/>
    <mergeCell ref="H5:H6"/>
    <mergeCell ref="B2:I3"/>
    <mergeCell ref="I5:I6"/>
    <mergeCell ref="B8:I8"/>
    <mergeCell ref="B13:I13"/>
  </mergeCells>
  <pageMargins left="0.70866141732283472" right="0.70866141732283472" top="0.74803149606299213" bottom="0.74803149606299213" header="0.31496062992125984" footer="0.31496062992125984"/>
  <pageSetup paperSize="9" scale="69" firstPageNumber="77" fitToHeight="0" orientation="portrait" useFirstPageNumber="1" r:id="rId1"/>
  <headerFooter>
    <oddHeader>&amp;C&amp;12&amp;P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N170"/>
  <sheetViews>
    <sheetView view="pageLayout" topLeftCell="A146" zoomScaleNormal="80" workbookViewId="0">
      <selection activeCell="E5" sqref="E5:I5"/>
    </sheetView>
  </sheetViews>
  <sheetFormatPr defaultColWidth="21.28515625" defaultRowHeight="15" x14ac:dyDescent="0.25"/>
  <cols>
    <col min="1" max="1" width="6.85546875" style="83" customWidth="1"/>
    <col min="2" max="2" width="23.42578125" style="84" customWidth="1"/>
    <col min="3" max="3" width="13.85546875" style="85" customWidth="1"/>
    <col min="4" max="4" width="10.5703125" style="86" customWidth="1"/>
    <col min="5" max="5" width="11" style="86" customWidth="1"/>
    <col min="6" max="6" width="11.5703125" style="86" customWidth="1"/>
    <col min="7" max="7" width="11.140625" style="86" customWidth="1"/>
    <col min="8" max="8" width="11" style="86" customWidth="1"/>
    <col min="9" max="9" width="13.85546875" style="86" customWidth="1"/>
    <col min="10" max="10" width="20.85546875" style="86" customWidth="1"/>
    <col min="11" max="11" width="29.85546875" style="85" customWidth="1"/>
    <col min="12" max="12" width="24.140625" style="85" customWidth="1"/>
    <col min="13" max="13" width="14.42578125" style="85" customWidth="1"/>
    <col min="14" max="14" width="21.28515625" style="85" hidden="1" customWidth="1"/>
    <col min="15" max="16384" width="21.28515625" style="85"/>
  </cols>
  <sheetData>
    <row r="1" spans="1:14" ht="27" customHeight="1" x14ac:dyDescent="0.25">
      <c r="A1" s="512" t="s">
        <v>607</v>
      </c>
      <c r="B1" s="513"/>
      <c r="C1" s="513"/>
      <c r="D1" s="513"/>
      <c r="E1" s="513"/>
      <c r="F1" s="513"/>
      <c r="G1" s="513"/>
      <c r="H1" s="513"/>
      <c r="I1" s="513"/>
      <c r="J1" s="513"/>
      <c r="K1" s="513"/>
      <c r="L1" s="513"/>
    </row>
    <row r="2" spans="1:14" ht="45" customHeight="1" x14ac:dyDescent="0.25">
      <c r="A2" s="513"/>
      <c r="B2" s="513"/>
      <c r="C2" s="513"/>
      <c r="D2" s="513"/>
      <c r="E2" s="513"/>
      <c r="F2" s="513"/>
      <c r="G2" s="513"/>
      <c r="H2" s="513"/>
      <c r="I2" s="513"/>
      <c r="J2" s="513"/>
      <c r="K2" s="513"/>
      <c r="L2" s="513"/>
    </row>
    <row r="3" spans="1:14" ht="10.5" hidden="1" customHeight="1" x14ac:dyDescent="0.25">
      <c r="A3" s="513"/>
      <c r="B3" s="513"/>
      <c r="C3" s="513"/>
      <c r="D3" s="513"/>
      <c r="E3" s="513"/>
      <c r="F3" s="513"/>
      <c r="G3" s="513"/>
      <c r="H3" s="513"/>
      <c r="I3" s="513"/>
      <c r="J3" s="513"/>
      <c r="K3" s="513"/>
      <c r="L3" s="513"/>
    </row>
    <row r="4" spans="1:14" hidden="1" x14ac:dyDescent="0.25"/>
    <row r="5" spans="1:14" ht="91.5" customHeight="1" x14ac:dyDescent="0.25">
      <c r="A5" s="307" t="s">
        <v>393</v>
      </c>
      <c r="B5" s="292" t="s">
        <v>233</v>
      </c>
      <c r="C5" s="286" t="s">
        <v>18</v>
      </c>
      <c r="D5" s="340" t="s">
        <v>19</v>
      </c>
      <c r="E5" s="342" t="s">
        <v>20</v>
      </c>
      <c r="F5" s="343"/>
      <c r="G5" s="343"/>
      <c r="H5" s="343"/>
      <c r="I5" s="434"/>
      <c r="J5" s="340" t="s">
        <v>320</v>
      </c>
      <c r="K5" s="304" t="s">
        <v>234</v>
      </c>
      <c r="L5" s="306"/>
    </row>
    <row r="6" spans="1:14" ht="101.25" customHeight="1" x14ac:dyDescent="0.25">
      <c r="A6" s="309"/>
      <c r="B6" s="294"/>
      <c r="C6" s="288"/>
      <c r="D6" s="341"/>
      <c r="E6" s="10" t="s">
        <v>21</v>
      </c>
      <c r="F6" s="10" t="s">
        <v>22</v>
      </c>
      <c r="G6" s="10" t="s">
        <v>321</v>
      </c>
      <c r="H6" s="10" t="s">
        <v>24</v>
      </c>
      <c r="I6" s="10" t="s">
        <v>25</v>
      </c>
      <c r="J6" s="341"/>
      <c r="K6" s="88" t="s">
        <v>235</v>
      </c>
      <c r="L6" s="88" t="s">
        <v>236</v>
      </c>
    </row>
    <row r="7" spans="1:14" s="166" customFormat="1" x14ac:dyDescent="0.25">
      <c r="A7" s="89">
        <v>1</v>
      </c>
      <c r="B7" s="90">
        <v>2</v>
      </c>
      <c r="C7" s="91">
        <v>3</v>
      </c>
      <c r="D7" s="91">
        <v>4</v>
      </c>
      <c r="E7" s="91">
        <v>5</v>
      </c>
      <c r="F7" s="91">
        <v>6</v>
      </c>
      <c r="G7" s="91">
        <v>7</v>
      </c>
      <c r="H7" s="91">
        <v>8</v>
      </c>
      <c r="I7" s="91">
        <v>9</v>
      </c>
      <c r="J7" s="91">
        <v>10</v>
      </c>
      <c r="K7" s="91">
        <v>11</v>
      </c>
      <c r="L7" s="91">
        <v>12</v>
      </c>
    </row>
    <row r="8" spans="1:14" x14ac:dyDescent="0.25">
      <c r="A8" s="398" t="s">
        <v>4</v>
      </c>
      <c r="B8" s="398"/>
      <c r="C8" s="398"/>
      <c r="D8" s="398"/>
      <c r="E8" s="398"/>
      <c r="F8" s="398"/>
      <c r="G8" s="398"/>
      <c r="H8" s="398"/>
      <c r="I8" s="398"/>
      <c r="J8" s="398"/>
      <c r="K8" s="398"/>
      <c r="L8" s="398"/>
    </row>
    <row r="9" spans="1:14" x14ac:dyDescent="0.25">
      <c r="A9" s="398" t="s">
        <v>384</v>
      </c>
      <c r="B9" s="398"/>
      <c r="C9" s="398"/>
      <c r="D9" s="398"/>
      <c r="E9" s="398"/>
      <c r="F9" s="398"/>
      <c r="G9" s="398"/>
      <c r="H9" s="398"/>
      <c r="I9" s="398"/>
      <c r="J9" s="398"/>
      <c r="K9" s="398"/>
      <c r="L9" s="398"/>
    </row>
    <row r="10" spans="1:14" ht="88.5" customHeight="1" x14ac:dyDescent="0.25">
      <c r="A10" s="289" t="s">
        <v>385</v>
      </c>
      <c r="B10" s="291"/>
      <c r="C10" s="88" t="s">
        <v>11</v>
      </c>
      <c r="D10" s="10">
        <v>249</v>
      </c>
      <c r="E10" s="10"/>
      <c r="F10" s="10"/>
      <c r="G10" s="10"/>
      <c r="H10" s="10">
        <v>249</v>
      </c>
      <c r="I10" s="10"/>
      <c r="J10" s="340" t="s">
        <v>0</v>
      </c>
      <c r="K10" s="286" t="s">
        <v>386</v>
      </c>
      <c r="L10" s="88">
        <v>15</v>
      </c>
    </row>
    <row r="11" spans="1:14" ht="28.5" x14ac:dyDescent="0.25">
      <c r="A11" s="307" t="s">
        <v>325</v>
      </c>
      <c r="B11" s="292" t="s">
        <v>387</v>
      </c>
      <c r="C11" s="92" t="s">
        <v>318</v>
      </c>
      <c r="D11" s="9">
        <f>SUM(D12:D18)</f>
        <v>1431.5</v>
      </c>
      <c r="E11" s="9">
        <f t="shared" ref="E11:I11" si="0">SUM(E12:E18)</f>
        <v>0</v>
      </c>
      <c r="F11" s="9">
        <f t="shared" si="0"/>
        <v>0</v>
      </c>
      <c r="G11" s="9">
        <f t="shared" si="0"/>
        <v>1431.5</v>
      </c>
      <c r="H11" s="9">
        <f t="shared" si="0"/>
        <v>0</v>
      </c>
      <c r="I11" s="9">
        <f t="shared" si="0"/>
        <v>0</v>
      </c>
      <c r="J11" s="345"/>
      <c r="K11" s="287"/>
      <c r="L11" s="92">
        <v>105</v>
      </c>
    </row>
    <row r="12" spans="1:14" x14ac:dyDescent="0.25">
      <c r="A12" s="308"/>
      <c r="B12" s="293"/>
      <c r="C12" s="88" t="s">
        <v>11</v>
      </c>
      <c r="D12" s="10">
        <f>SUM(E12:I12)</f>
        <v>0</v>
      </c>
      <c r="E12" s="10">
        <f>E20+E28+E36+E44</f>
        <v>0</v>
      </c>
      <c r="F12" s="10">
        <f t="shared" ref="F12:I12" si="1">F20+F28+F36+F44</f>
        <v>0</v>
      </c>
      <c r="G12" s="10">
        <f t="shared" si="1"/>
        <v>0</v>
      </c>
      <c r="H12" s="10">
        <f t="shared" si="1"/>
        <v>0</v>
      </c>
      <c r="I12" s="10">
        <f t="shared" si="1"/>
        <v>0</v>
      </c>
      <c r="J12" s="345"/>
      <c r="K12" s="287"/>
      <c r="L12" s="88" t="s">
        <v>16</v>
      </c>
    </row>
    <row r="13" spans="1:14" x14ac:dyDescent="0.25">
      <c r="A13" s="308"/>
      <c r="B13" s="293"/>
      <c r="C13" s="88" t="s">
        <v>12</v>
      </c>
      <c r="D13" s="10">
        <f>SUM(E13:I13)</f>
        <v>459</v>
      </c>
      <c r="E13" s="10">
        <f t="shared" ref="E13:I13" si="2">E21+E29+E37+E45</f>
        <v>0</v>
      </c>
      <c r="F13" s="10">
        <f t="shared" si="2"/>
        <v>0</v>
      </c>
      <c r="G13" s="10">
        <f t="shared" si="2"/>
        <v>459</v>
      </c>
      <c r="H13" s="10">
        <f t="shared" si="2"/>
        <v>0</v>
      </c>
      <c r="I13" s="10">
        <f t="shared" si="2"/>
        <v>0</v>
      </c>
      <c r="J13" s="345"/>
      <c r="K13" s="287"/>
      <c r="L13" s="88">
        <v>15</v>
      </c>
    </row>
    <row r="14" spans="1:14" x14ac:dyDescent="0.25">
      <c r="A14" s="308"/>
      <c r="B14" s="293"/>
      <c r="C14" s="88" t="s">
        <v>13</v>
      </c>
      <c r="D14" s="10">
        <f t="shared" ref="D14:D170" si="3">SUM(E14:I14)</f>
        <v>296</v>
      </c>
      <c r="E14" s="10">
        <f t="shared" ref="E14:I14" si="4">E22+E30+E38+E46</f>
        <v>0</v>
      </c>
      <c r="F14" s="10">
        <f t="shared" si="4"/>
        <v>0</v>
      </c>
      <c r="G14" s="10">
        <f t="shared" si="4"/>
        <v>296</v>
      </c>
      <c r="H14" s="10">
        <f t="shared" si="4"/>
        <v>0</v>
      </c>
      <c r="I14" s="10">
        <f t="shared" si="4"/>
        <v>0</v>
      </c>
      <c r="J14" s="345"/>
      <c r="K14" s="287"/>
      <c r="L14" s="88">
        <v>15</v>
      </c>
    </row>
    <row r="15" spans="1:14" x14ac:dyDescent="0.25">
      <c r="A15" s="308"/>
      <c r="B15" s="293"/>
      <c r="C15" s="88" t="s">
        <v>14</v>
      </c>
      <c r="D15" s="10">
        <f>SUM(E15:I15)</f>
        <v>244.5</v>
      </c>
      <c r="E15" s="10">
        <f t="shared" ref="E15:I15" si="5">E23+E31+E39+E47</f>
        <v>0</v>
      </c>
      <c r="F15" s="10">
        <f t="shared" si="5"/>
        <v>0</v>
      </c>
      <c r="G15" s="10">
        <f>G23+G31+G39+G47</f>
        <v>244.5</v>
      </c>
      <c r="H15" s="10">
        <f t="shared" si="5"/>
        <v>0</v>
      </c>
      <c r="I15" s="10">
        <f t="shared" si="5"/>
        <v>0</v>
      </c>
      <c r="J15" s="345"/>
      <c r="K15" s="287"/>
      <c r="L15" s="88">
        <v>15</v>
      </c>
      <c r="N15" s="85">
        <v>308.5</v>
      </c>
    </row>
    <row r="16" spans="1:14" s="131" customFormat="1" ht="14.25" x14ac:dyDescent="0.25">
      <c r="A16" s="308"/>
      <c r="B16" s="293"/>
      <c r="C16" s="92" t="s">
        <v>15</v>
      </c>
      <c r="D16" s="9">
        <f t="shared" si="3"/>
        <v>232</v>
      </c>
      <c r="E16" s="9">
        <f t="shared" ref="E16:I16" si="6">E24+E32+E40+E48</f>
        <v>0</v>
      </c>
      <c r="F16" s="9">
        <f t="shared" si="6"/>
        <v>0</v>
      </c>
      <c r="G16" s="9">
        <f t="shared" si="6"/>
        <v>232</v>
      </c>
      <c r="H16" s="9">
        <f t="shared" si="6"/>
        <v>0</v>
      </c>
      <c r="I16" s="9">
        <f t="shared" si="6"/>
        <v>0</v>
      </c>
      <c r="J16" s="345"/>
      <c r="K16" s="287"/>
      <c r="L16" s="92">
        <v>20</v>
      </c>
    </row>
    <row r="17" spans="1:12" s="124" customFormat="1" ht="41.25" customHeight="1" x14ac:dyDescent="0.25">
      <c r="A17" s="308"/>
      <c r="B17" s="293"/>
      <c r="C17" s="88" t="s">
        <v>403</v>
      </c>
      <c r="D17" s="10">
        <f t="shared" si="3"/>
        <v>100</v>
      </c>
      <c r="E17" s="10">
        <f t="shared" ref="E17:I17" si="7">E25+E33+E41+E49</f>
        <v>0</v>
      </c>
      <c r="F17" s="10">
        <f t="shared" si="7"/>
        <v>0</v>
      </c>
      <c r="G17" s="10">
        <f t="shared" si="7"/>
        <v>100</v>
      </c>
      <c r="H17" s="10">
        <f t="shared" si="7"/>
        <v>0</v>
      </c>
      <c r="I17" s="10">
        <f t="shared" si="7"/>
        <v>0</v>
      </c>
      <c r="J17" s="345"/>
      <c r="K17" s="287"/>
      <c r="L17" s="88">
        <v>20</v>
      </c>
    </row>
    <row r="18" spans="1:12" s="124" customFormat="1" ht="42.75" customHeight="1" x14ac:dyDescent="0.25">
      <c r="A18" s="309"/>
      <c r="B18" s="294"/>
      <c r="C18" s="88" t="s">
        <v>404</v>
      </c>
      <c r="D18" s="10">
        <f t="shared" si="3"/>
        <v>100</v>
      </c>
      <c r="E18" s="10">
        <f t="shared" ref="E18:I18" si="8">E26+E34+E42+E50</f>
        <v>0</v>
      </c>
      <c r="F18" s="10">
        <f t="shared" si="8"/>
        <v>0</v>
      </c>
      <c r="G18" s="10">
        <f t="shared" si="8"/>
        <v>100</v>
      </c>
      <c r="H18" s="10">
        <f t="shared" si="8"/>
        <v>0</v>
      </c>
      <c r="I18" s="10">
        <f t="shared" si="8"/>
        <v>0</v>
      </c>
      <c r="J18" s="341"/>
      <c r="K18" s="288"/>
      <c r="L18" s="88">
        <v>20</v>
      </c>
    </row>
    <row r="19" spans="1:12" ht="28.5" x14ac:dyDescent="0.25">
      <c r="A19" s="307" t="s">
        <v>350</v>
      </c>
      <c r="B19" s="292" t="s">
        <v>388</v>
      </c>
      <c r="C19" s="92" t="s">
        <v>318</v>
      </c>
      <c r="D19" s="9">
        <f>SUM(D20:D26)</f>
        <v>605</v>
      </c>
      <c r="E19" s="9">
        <f t="shared" ref="E19:I19" si="9">SUM(E20:E26)</f>
        <v>0</v>
      </c>
      <c r="F19" s="9">
        <f t="shared" si="9"/>
        <v>0</v>
      </c>
      <c r="G19" s="9">
        <f t="shared" si="9"/>
        <v>605</v>
      </c>
      <c r="H19" s="9">
        <f t="shared" si="9"/>
        <v>0</v>
      </c>
      <c r="I19" s="9">
        <f t="shared" si="9"/>
        <v>0</v>
      </c>
      <c r="J19" s="340" t="s">
        <v>980</v>
      </c>
      <c r="K19" s="286" t="s">
        <v>333</v>
      </c>
      <c r="L19" s="92">
        <f>L21+L22+L23+L24</f>
        <v>42000</v>
      </c>
    </row>
    <row r="20" spans="1:12" ht="21" customHeight="1" x14ac:dyDescent="0.25">
      <c r="A20" s="308"/>
      <c r="B20" s="293"/>
      <c r="C20" s="88" t="s">
        <v>11</v>
      </c>
      <c r="D20" s="10">
        <f t="shared" si="3"/>
        <v>0</v>
      </c>
      <c r="E20" s="10">
        <v>0</v>
      </c>
      <c r="F20" s="10">
        <v>0</v>
      </c>
      <c r="G20" s="10">
        <v>0</v>
      </c>
      <c r="H20" s="10">
        <v>0</v>
      </c>
      <c r="I20" s="10">
        <v>0</v>
      </c>
      <c r="J20" s="345"/>
      <c r="K20" s="287"/>
      <c r="L20" s="88"/>
    </row>
    <row r="21" spans="1:12" ht="21" customHeight="1" x14ac:dyDescent="0.25">
      <c r="A21" s="308"/>
      <c r="B21" s="293"/>
      <c r="C21" s="88" t="s">
        <v>12</v>
      </c>
      <c r="D21" s="10">
        <f t="shared" si="3"/>
        <v>145</v>
      </c>
      <c r="E21" s="10">
        <v>0</v>
      </c>
      <c r="F21" s="10">
        <v>0</v>
      </c>
      <c r="G21" s="10">
        <v>145</v>
      </c>
      <c r="H21" s="10">
        <v>0</v>
      </c>
      <c r="I21" s="10">
        <v>0</v>
      </c>
      <c r="J21" s="345"/>
      <c r="K21" s="287"/>
      <c r="L21" s="88">
        <v>10000</v>
      </c>
    </row>
    <row r="22" spans="1:12" ht="21" customHeight="1" x14ac:dyDescent="0.25">
      <c r="A22" s="308"/>
      <c r="B22" s="293"/>
      <c r="C22" s="88" t="s">
        <v>13</v>
      </c>
      <c r="D22" s="10">
        <f t="shared" si="3"/>
        <v>196</v>
      </c>
      <c r="E22" s="10">
        <v>0</v>
      </c>
      <c r="F22" s="10">
        <v>0</v>
      </c>
      <c r="G22" s="10">
        <v>196</v>
      </c>
      <c r="H22" s="10">
        <v>0</v>
      </c>
      <c r="I22" s="10">
        <v>0</v>
      </c>
      <c r="J22" s="345"/>
      <c r="K22" s="287"/>
      <c r="L22" s="88">
        <v>10000</v>
      </c>
    </row>
    <row r="23" spans="1:12" ht="21" customHeight="1" x14ac:dyDescent="0.25">
      <c r="A23" s="308"/>
      <c r="B23" s="293"/>
      <c r="C23" s="88" t="s">
        <v>14</v>
      </c>
      <c r="D23" s="10">
        <f>E23+F23+G23+H23+I23</f>
        <v>132</v>
      </c>
      <c r="E23" s="10">
        <v>0</v>
      </c>
      <c r="F23" s="10">
        <v>0</v>
      </c>
      <c r="G23" s="10">
        <v>132</v>
      </c>
      <c r="H23" s="10">
        <v>0</v>
      </c>
      <c r="I23" s="10">
        <v>0</v>
      </c>
      <c r="J23" s="345"/>
      <c r="K23" s="287"/>
      <c r="L23" s="88">
        <v>10000</v>
      </c>
    </row>
    <row r="24" spans="1:12" s="131" customFormat="1" ht="21" customHeight="1" x14ac:dyDescent="0.25">
      <c r="A24" s="308"/>
      <c r="B24" s="293"/>
      <c r="C24" s="92" t="s">
        <v>15</v>
      </c>
      <c r="D24" s="9">
        <f t="shared" si="3"/>
        <v>132</v>
      </c>
      <c r="E24" s="9">
        <v>0</v>
      </c>
      <c r="F24" s="9">
        <v>0</v>
      </c>
      <c r="G24" s="9">
        <v>132</v>
      </c>
      <c r="H24" s="9">
        <v>0</v>
      </c>
      <c r="I24" s="9">
        <v>0</v>
      </c>
      <c r="J24" s="345"/>
      <c r="K24" s="287"/>
      <c r="L24" s="92">
        <v>12000</v>
      </c>
    </row>
    <row r="25" spans="1:12" s="124" customFormat="1" ht="36.75" customHeight="1" x14ac:dyDescent="0.25">
      <c r="A25" s="308"/>
      <c r="B25" s="293"/>
      <c r="C25" s="88" t="s">
        <v>403</v>
      </c>
      <c r="D25" s="10">
        <f t="shared" si="3"/>
        <v>0</v>
      </c>
      <c r="E25" s="10">
        <v>0</v>
      </c>
      <c r="F25" s="10">
        <v>0</v>
      </c>
      <c r="G25" s="10">
        <v>0</v>
      </c>
      <c r="H25" s="10">
        <v>0</v>
      </c>
      <c r="I25" s="10">
        <v>0</v>
      </c>
      <c r="J25" s="345"/>
      <c r="K25" s="287"/>
      <c r="L25" s="88"/>
    </row>
    <row r="26" spans="1:12" s="124" customFormat="1" ht="42" customHeight="1" x14ac:dyDescent="0.25">
      <c r="A26" s="309"/>
      <c r="B26" s="294"/>
      <c r="C26" s="88" t="s">
        <v>404</v>
      </c>
      <c r="D26" s="10">
        <f t="shared" si="3"/>
        <v>0</v>
      </c>
      <c r="E26" s="10">
        <v>0</v>
      </c>
      <c r="F26" s="10">
        <v>0</v>
      </c>
      <c r="G26" s="10">
        <v>0</v>
      </c>
      <c r="H26" s="10">
        <v>0</v>
      </c>
      <c r="I26" s="10">
        <v>0</v>
      </c>
      <c r="J26" s="341"/>
      <c r="K26" s="288"/>
      <c r="L26" s="88"/>
    </row>
    <row r="27" spans="1:12" ht="28.5" x14ac:dyDescent="0.25">
      <c r="A27" s="307" t="s">
        <v>352</v>
      </c>
      <c r="B27" s="292" t="s">
        <v>173</v>
      </c>
      <c r="C27" s="92" t="s">
        <v>318</v>
      </c>
      <c r="D27" s="9">
        <f>SUM(D28:D34)</f>
        <v>0</v>
      </c>
      <c r="E27" s="9">
        <f t="shared" ref="E27:I27" si="10">SUM(E28:E34)</f>
        <v>0</v>
      </c>
      <c r="F27" s="9">
        <f t="shared" si="10"/>
        <v>0</v>
      </c>
      <c r="G27" s="9">
        <f t="shared" si="10"/>
        <v>0</v>
      </c>
      <c r="H27" s="9">
        <f t="shared" si="10"/>
        <v>0</v>
      </c>
      <c r="I27" s="9">
        <f t="shared" si="10"/>
        <v>0</v>
      </c>
      <c r="J27" s="340" t="s">
        <v>0</v>
      </c>
      <c r="K27" s="286" t="s">
        <v>515</v>
      </c>
      <c r="L27" s="88"/>
    </row>
    <row r="28" spans="1:12" x14ac:dyDescent="0.25">
      <c r="A28" s="308"/>
      <c r="B28" s="293"/>
      <c r="C28" s="88" t="s">
        <v>11</v>
      </c>
      <c r="D28" s="10">
        <f t="shared" ref="D28:D34" si="11">SUM(E28:I28)</f>
        <v>0</v>
      </c>
      <c r="E28" s="10">
        <v>0</v>
      </c>
      <c r="F28" s="10">
        <v>0</v>
      </c>
      <c r="G28" s="10">
        <v>0</v>
      </c>
      <c r="H28" s="10">
        <v>0</v>
      </c>
      <c r="I28" s="10">
        <v>0</v>
      </c>
      <c r="J28" s="345"/>
      <c r="K28" s="287"/>
      <c r="L28" s="88"/>
    </row>
    <row r="29" spans="1:12" x14ac:dyDescent="0.25">
      <c r="A29" s="308"/>
      <c r="B29" s="293"/>
      <c r="C29" s="88" t="s">
        <v>12</v>
      </c>
      <c r="D29" s="10">
        <f t="shared" si="11"/>
        <v>0</v>
      </c>
      <c r="E29" s="10">
        <v>0</v>
      </c>
      <c r="F29" s="10">
        <v>0</v>
      </c>
      <c r="G29" s="10">
        <v>0</v>
      </c>
      <c r="H29" s="10">
        <v>0</v>
      </c>
      <c r="I29" s="10">
        <v>0</v>
      </c>
      <c r="J29" s="345"/>
      <c r="K29" s="287"/>
      <c r="L29" s="88"/>
    </row>
    <row r="30" spans="1:12" x14ac:dyDescent="0.25">
      <c r="A30" s="308"/>
      <c r="B30" s="293"/>
      <c r="C30" s="88" t="s">
        <v>13</v>
      </c>
      <c r="D30" s="10">
        <f t="shared" si="11"/>
        <v>0</v>
      </c>
      <c r="E30" s="10">
        <v>0</v>
      </c>
      <c r="F30" s="10">
        <v>0</v>
      </c>
      <c r="G30" s="10">
        <v>0</v>
      </c>
      <c r="H30" s="10">
        <v>0</v>
      </c>
      <c r="I30" s="10">
        <v>0</v>
      </c>
      <c r="J30" s="345"/>
      <c r="K30" s="287"/>
      <c r="L30" s="88"/>
    </row>
    <row r="31" spans="1:12" x14ac:dyDescent="0.25">
      <c r="A31" s="308"/>
      <c r="B31" s="293"/>
      <c r="C31" s="88" t="s">
        <v>14</v>
      </c>
      <c r="D31" s="10">
        <f t="shared" si="11"/>
        <v>0</v>
      </c>
      <c r="E31" s="10">
        <v>0</v>
      </c>
      <c r="F31" s="10">
        <v>0</v>
      </c>
      <c r="G31" s="10">
        <v>0</v>
      </c>
      <c r="H31" s="10">
        <v>0</v>
      </c>
      <c r="I31" s="10">
        <v>0</v>
      </c>
      <c r="J31" s="345"/>
      <c r="K31" s="287"/>
      <c r="L31" s="88"/>
    </row>
    <row r="32" spans="1:12" s="131" customFormat="1" ht="14.25" x14ac:dyDescent="0.25">
      <c r="A32" s="308"/>
      <c r="B32" s="293"/>
      <c r="C32" s="92" t="s">
        <v>15</v>
      </c>
      <c r="D32" s="9">
        <f t="shared" si="11"/>
        <v>0</v>
      </c>
      <c r="E32" s="9">
        <v>0</v>
      </c>
      <c r="F32" s="9">
        <v>0</v>
      </c>
      <c r="G32" s="9">
        <v>0</v>
      </c>
      <c r="H32" s="9">
        <v>0</v>
      </c>
      <c r="I32" s="9">
        <v>0</v>
      </c>
      <c r="J32" s="345"/>
      <c r="K32" s="287"/>
      <c r="L32" s="92"/>
    </row>
    <row r="33" spans="1:12" s="128" customFormat="1" ht="33" customHeight="1" x14ac:dyDescent="0.25">
      <c r="A33" s="308"/>
      <c r="B33" s="293"/>
      <c r="C33" s="88" t="s">
        <v>403</v>
      </c>
      <c r="D33" s="10">
        <f t="shared" si="11"/>
        <v>0</v>
      </c>
      <c r="E33" s="10">
        <v>0</v>
      </c>
      <c r="F33" s="10">
        <v>0</v>
      </c>
      <c r="G33" s="10">
        <v>0</v>
      </c>
      <c r="H33" s="10">
        <v>0</v>
      </c>
      <c r="I33" s="10">
        <v>0</v>
      </c>
      <c r="J33" s="345"/>
      <c r="K33" s="287"/>
      <c r="L33" s="118"/>
    </row>
    <row r="34" spans="1:12" s="128" customFormat="1" ht="34.5" customHeight="1" x14ac:dyDescent="0.25">
      <c r="A34" s="309"/>
      <c r="B34" s="294"/>
      <c r="C34" s="88" t="s">
        <v>404</v>
      </c>
      <c r="D34" s="10">
        <f t="shared" si="11"/>
        <v>0</v>
      </c>
      <c r="E34" s="10">
        <v>0</v>
      </c>
      <c r="F34" s="10">
        <v>0</v>
      </c>
      <c r="G34" s="10">
        <v>0</v>
      </c>
      <c r="H34" s="10">
        <v>0</v>
      </c>
      <c r="I34" s="10">
        <v>0</v>
      </c>
      <c r="J34" s="341"/>
      <c r="K34" s="288"/>
      <c r="L34" s="118"/>
    </row>
    <row r="35" spans="1:12" ht="28.5" x14ac:dyDescent="0.25">
      <c r="A35" s="307" t="s">
        <v>354</v>
      </c>
      <c r="B35" s="292" t="s">
        <v>174</v>
      </c>
      <c r="C35" s="92" t="s">
        <v>318</v>
      </c>
      <c r="D35" s="9">
        <f>SUM(D36:D42)</f>
        <v>184</v>
      </c>
      <c r="E35" s="9">
        <f t="shared" ref="E35" si="12">SUM(E36:E42)</f>
        <v>0</v>
      </c>
      <c r="F35" s="9">
        <f t="shared" ref="F35" si="13">SUM(F36:F42)</f>
        <v>0</v>
      </c>
      <c r="G35" s="9">
        <f t="shared" ref="G35" si="14">SUM(G36:G42)</f>
        <v>184</v>
      </c>
      <c r="H35" s="9">
        <f t="shared" ref="H35" si="15">SUM(H36:H42)</f>
        <v>0</v>
      </c>
      <c r="I35" s="9">
        <f t="shared" ref="I35" si="16">SUM(I36:I42)</f>
        <v>0</v>
      </c>
      <c r="J35" s="340" t="s">
        <v>390</v>
      </c>
      <c r="K35" s="286" t="s">
        <v>391</v>
      </c>
      <c r="L35" s="92">
        <f>SUM(L36:L42)</f>
        <v>1</v>
      </c>
    </row>
    <row r="36" spans="1:12" x14ac:dyDescent="0.25">
      <c r="A36" s="308"/>
      <c r="B36" s="293"/>
      <c r="C36" s="88" t="s">
        <v>11</v>
      </c>
      <c r="D36" s="10">
        <f t="shared" si="3"/>
        <v>0</v>
      </c>
      <c r="E36" s="10">
        <v>0</v>
      </c>
      <c r="F36" s="10">
        <v>0</v>
      </c>
      <c r="G36" s="10">
        <v>0</v>
      </c>
      <c r="H36" s="10">
        <v>0</v>
      </c>
      <c r="I36" s="10">
        <v>0</v>
      </c>
      <c r="J36" s="345"/>
      <c r="K36" s="287"/>
      <c r="L36" s="88" t="s">
        <v>16</v>
      </c>
    </row>
    <row r="37" spans="1:12" x14ac:dyDescent="0.25">
      <c r="A37" s="308"/>
      <c r="B37" s="293"/>
      <c r="C37" s="88" t="s">
        <v>12</v>
      </c>
      <c r="D37" s="10">
        <f t="shared" si="3"/>
        <v>184</v>
      </c>
      <c r="E37" s="10">
        <v>0</v>
      </c>
      <c r="F37" s="10">
        <v>0</v>
      </c>
      <c r="G37" s="10">
        <v>184</v>
      </c>
      <c r="H37" s="10">
        <v>0</v>
      </c>
      <c r="I37" s="10">
        <v>0</v>
      </c>
      <c r="J37" s="345"/>
      <c r="K37" s="287"/>
      <c r="L37" s="88">
        <v>1</v>
      </c>
    </row>
    <row r="38" spans="1:12" x14ac:dyDescent="0.25">
      <c r="A38" s="308"/>
      <c r="B38" s="293"/>
      <c r="C38" s="88" t="s">
        <v>13</v>
      </c>
      <c r="D38" s="10">
        <f t="shared" si="3"/>
        <v>0</v>
      </c>
      <c r="E38" s="10">
        <v>0</v>
      </c>
      <c r="F38" s="10">
        <v>0</v>
      </c>
      <c r="G38" s="10">
        <v>0</v>
      </c>
      <c r="H38" s="10">
        <v>0</v>
      </c>
      <c r="I38" s="10">
        <v>0</v>
      </c>
      <c r="J38" s="345"/>
      <c r="K38" s="287"/>
      <c r="L38" s="88" t="s">
        <v>16</v>
      </c>
    </row>
    <row r="39" spans="1:12" x14ac:dyDescent="0.25">
      <c r="A39" s="308"/>
      <c r="B39" s="293"/>
      <c r="C39" s="88" t="s">
        <v>14</v>
      </c>
      <c r="D39" s="10">
        <f t="shared" si="3"/>
        <v>0</v>
      </c>
      <c r="E39" s="10">
        <v>0</v>
      </c>
      <c r="F39" s="10">
        <v>0</v>
      </c>
      <c r="G39" s="10">
        <v>0</v>
      </c>
      <c r="H39" s="10">
        <v>0</v>
      </c>
      <c r="I39" s="10">
        <v>0</v>
      </c>
      <c r="J39" s="345"/>
      <c r="K39" s="287"/>
      <c r="L39" s="88" t="s">
        <v>16</v>
      </c>
    </row>
    <row r="40" spans="1:12" s="131" customFormat="1" ht="14.25" x14ac:dyDescent="0.25">
      <c r="A40" s="308"/>
      <c r="B40" s="293"/>
      <c r="C40" s="92" t="s">
        <v>15</v>
      </c>
      <c r="D40" s="9">
        <f t="shared" si="3"/>
        <v>0</v>
      </c>
      <c r="E40" s="9">
        <v>0</v>
      </c>
      <c r="F40" s="9">
        <v>0</v>
      </c>
      <c r="G40" s="9">
        <v>0</v>
      </c>
      <c r="H40" s="9">
        <v>0</v>
      </c>
      <c r="I40" s="9">
        <v>0</v>
      </c>
      <c r="J40" s="345"/>
      <c r="K40" s="287"/>
      <c r="L40" s="92" t="s">
        <v>16</v>
      </c>
    </row>
    <row r="41" spans="1:12" s="124" customFormat="1" ht="33.75" customHeight="1" x14ac:dyDescent="0.25">
      <c r="A41" s="308"/>
      <c r="B41" s="293"/>
      <c r="C41" s="88" t="s">
        <v>403</v>
      </c>
      <c r="D41" s="10">
        <f t="shared" si="3"/>
        <v>0</v>
      </c>
      <c r="E41" s="10">
        <v>0</v>
      </c>
      <c r="F41" s="10">
        <v>0</v>
      </c>
      <c r="G41" s="10">
        <v>0</v>
      </c>
      <c r="H41" s="10">
        <v>0</v>
      </c>
      <c r="I41" s="10">
        <v>0</v>
      </c>
      <c r="J41" s="345"/>
      <c r="K41" s="287"/>
      <c r="L41" s="88" t="s">
        <v>16</v>
      </c>
    </row>
    <row r="42" spans="1:12" s="124" customFormat="1" ht="32.25" customHeight="1" x14ac:dyDescent="0.25">
      <c r="A42" s="309"/>
      <c r="B42" s="294"/>
      <c r="C42" s="88" t="s">
        <v>404</v>
      </c>
      <c r="D42" s="10">
        <f t="shared" si="3"/>
        <v>0</v>
      </c>
      <c r="E42" s="10">
        <v>0</v>
      </c>
      <c r="F42" s="10">
        <v>0</v>
      </c>
      <c r="G42" s="10">
        <v>0</v>
      </c>
      <c r="H42" s="10">
        <v>0</v>
      </c>
      <c r="I42" s="10">
        <v>0</v>
      </c>
      <c r="J42" s="341"/>
      <c r="K42" s="288"/>
      <c r="L42" s="88" t="s">
        <v>16</v>
      </c>
    </row>
    <row r="43" spans="1:12" ht="28.5" x14ac:dyDescent="0.25">
      <c r="A43" s="307" t="s">
        <v>355</v>
      </c>
      <c r="B43" s="292" t="s">
        <v>392</v>
      </c>
      <c r="C43" s="92" t="s">
        <v>318</v>
      </c>
      <c r="D43" s="9">
        <f>SUM(D44:D50)</f>
        <v>642.5</v>
      </c>
      <c r="E43" s="9">
        <f t="shared" ref="E43" si="17">SUM(E44:E50)</f>
        <v>0</v>
      </c>
      <c r="F43" s="9">
        <f t="shared" ref="F43" si="18">SUM(F44:F50)</f>
        <v>0</v>
      </c>
      <c r="G43" s="9">
        <f t="shared" ref="G43" si="19">SUM(G44:G50)</f>
        <v>642.5</v>
      </c>
      <c r="H43" s="9">
        <f t="shared" ref="H43" si="20">SUM(H44:H50)</f>
        <v>0</v>
      </c>
      <c r="I43" s="9">
        <f t="shared" ref="I43" si="21">SUM(I44:I50)</f>
        <v>0</v>
      </c>
      <c r="J43" s="340" t="s">
        <v>981</v>
      </c>
      <c r="K43" s="286" t="s">
        <v>415</v>
      </c>
      <c r="L43" s="92">
        <v>378</v>
      </c>
    </row>
    <row r="44" spans="1:12" x14ac:dyDescent="0.25">
      <c r="A44" s="308"/>
      <c r="B44" s="293"/>
      <c r="C44" s="88" t="s">
        <v>11</v>
      </c>
      <c r="D44" s="10">
        <f t="shared" si="3"/>
        <v>0</v>
      </c>
      <c r="E44" s="10">
        <v>0</v>
      </c>
      <c r="F44" s="10">
        <v>0</v>
      </c>
      <c r="G44" s="10">
        <v>0</v>
      </c>
      <c r="H44" s="10">
        <v>0</v>
      </c>
      <c r="I44" s="10">
        <v>0</v>
      </c>
      <c r="J44" s="345"/>
      <c r="K44" s="287"/>
      <c r="L44" s="88"/>
    </row>
    <row r="45" spans="1:12" x14ac:dyDescent="0.25">
      <c r="A45" s="308"/>
      <c r="B45" s="293"/>
      <c r="C45" s="88" t="s">
        <v>12</v>
      </c>
      <c r="D45" s="10">
        <f t="shared" si="3"/>
        <v>130</v>
      </c>
      <c r="E45" s="10">
        <v>0</v>
      </c>
      <c r="F45" s="10">
        <v>0</v>
      </c>
      <c r="G45" s="10">
        <v>130</v>
      </c>
      <c r="H45" s="10">
        <v>0</v>
      </c>
      <c r="I45" s="10">
        <v>0</v>
      </c>
      <c r="J45" s="345"/>
      <c r="K45" s="287"/>
      <c r="L45" s="88">
        <v>63</v>
      </c>
    </row>
    <row r="46" spans="1:12" x14ac:dyDescent="0.25">
      <c r="A46" s="308"/>
      <c r="B46" s="293"/>
      <c r="C46" s="88" t="s">
        <v>13</v>
      </c>
      <c r="D46" s="10">
        <f t="shared" si="3"/>
        <v>100</v>
      </c>
      <c r="E46" s="10">
        <v>0</v>
      </c>
      <c r="F46" s="10">
        <v>0</v>
      </c>
      <c r="G46" s="10">
        <v>100</v>
      </c>
      <c r="H46" s="10">
        <v>0</v>
      </c>
      <c r="I46" s="10">
        <v>0</v>
      </c>
      <c r="J46" s="345"/>
      <c r="K46" s="287"/>
      <c r="L46" s="88">
        <v>63</v>
      </c>
    </row>
    <row r="47" spans="1:12" ht="18.75" customHeight="1" x14ac:dyDescent="0.25">
      <c r="A47" s="308"/>
      <c r="B47" s="293"/>
      <c r="C47" s="88" t="s">
        <v>14</v>
      </c>
      <c r="D47" s="10">
        <f t="shared" si="3"/>
        <v>112.5</v>
      </c>
      <c r="E47" s="10">
        <v>0</v>
      </c>
      <c r="F47" s="10">
        <v>0</v>
      </c>
      <c r="G47" s="10">
        <v>112.5</v>
      </c>
      <c r="H47" s="10">
        <v>0</v>
      </c>
      <c r="I47" s="10">
        <v>0</v>
      </c>
      <c r="J47" s="345"/>
      <c r="K47" s="287"/>
      <c r="L47" s="88">
        <v>63</v>
      </c>
    </row>
    <row r="48" spans="1:12" s="131" customFormat="1" ht="14.25" x14ac:dyDescent="0.25">
      <c r="A48" s="308"/>
      <c r="B48" s="293"/>
      <c r="C48" s="92" t="s">
        <v>15</v>
      </c>
      <c r="D48" s="9">
        <f t="shared" si="3"/>
        <v>100</v>
      </c>
      <c r="E48" s="9">
        <v>0</v>
      </c>
      <c r="F48" s="9">
        <v>0</v>
      </c>
      <c r="G48" s="9">
        <v>100</v>
      </c>
      <c r="H48" s="9">
        <v>0</v>
      </c>
      <c r="I48" s="9">
        <v>0</v>
      </c>
      <c r="J48" s="345"/>
      <c r="K48" s="287"/>
      <c r="L48" s="92">
        <v>63</v>
      </c>
    </row>
    <row r="49" spans="1:12" s="124" customFormat="1" ht="30.75" customHeight="1" x14ac:dyDescent="0.25">
      <c r="A49" s="308"/>
      <c r="B49" s="293"/>
      <c r="C49" s="88" t="s">
        <v>403</v>
      </c>
      <c r="D49" s="10">
        <f t="shared" si="3"/>
        <v>100</v>
      </c>
      <c r="E49" s="10">
        <v>0</v>
      </c>
      <c r="F49" s="10">
        <v>0</v>
      </c>
      <c r="G49" s="10">
        <v>100</v>
      </c>
      <c r="H49" s="10">
        <v>0</v>
      </c>
      <c r="I49" s="10">
        <v>0</v>
      </c>
      <c r="J49" s="345"/>
      <c r="K49" s="287"/>
      <c r="L49" s="88">
        <v>63</v>
      </c>
    </row>
    <row r="50" spans="1:12" s="124" customFormat="1" ht="32.25" customHeight="1" x14ac:dyDescent="0.25">
      <c r="A50" s="309"/>
      <c r="B50" s="294"/>
      <c r="C50" s="88" t="s">
        <v>404</v>
      </c>
      <c r="D50" s="10">
        <f t="shared" si="3"/>
        <v>100</v>
      </c>
      <c r="E50" s="10">
        <v>0</v>
      </c>
      <c r="F50" s="10">
        <v>0</v>
      </c>
      <c r="G50" s="10">
        <v>100</v>
      </c>
      <c r="H50" s="10">
        <v>0</v>
      </c>
      <c r="I50" s="10">
        <v>0</v>
      </c>
      <c r="J50" s="341"/>
      <c r="K50" s="288"/>
      <c r="L50" s="88">
        <v>63</v>
      </c>
    </row>
    <row r="51" spans="1:12" ht="28.5" customHeight="1" x14ac:dyDescent="0.25">
      <c r="A51" s="307" t="s">
        <v>328</v>
      </c>
      <c r="B51" s="292" t="s">
        <v>411</v>
      </c>
      <c r="C51" s="92" t="s">
        <v>318</v>
      </c>
      <c r="D51" s="9">
        <f>SUM(D52:D58)</f>
        <v>198</v>
      </c>
      <c r="E51" s="9">
        <f t="shared" ref="E51:I51" si="22">SUM(E52:E58)</f>
        <v>0</v>
      </c>
      <c r="F51" s="9">
        <f t="shared" si="22"/>
        <v>0</v>
      </c>
      <c r="G51" s="9">
        <f t="shared" si="22"/>
        <v>198</v>
      </c>
      <c r="H51" s="9">
        <f t="shared" si="22"/>
        <v>0</v>
      </c>
      <c r="I51" s="9">
        <f t="shared" si="22"/>
        <v>0</v>
      </c>
      <c r="J51" s="286" t="s">
        <v>980</v>
      </c>
      <c r="K51" s="286" t="s">
        <v>333</v>
      </c>
      <c r="L51" s="92">
        <v>207456</v>
      </c>
    </row>
    <row r="52" spans="1:12" x14ac:dyDescent="0.25">
      <c r="A52" s="308"/>
      <c r="B52" s="293"/>
      <c r="C52" s="88" t="s">
        <v>11</v>
      </c>
      <c r="D52" s="10">
        <f t="shared" ref="D52:D58" si="23">SUM(E52:I52)</f>
        <v>0</v>
      </c>
      <c r="E52" s="10">
        <f>E60+E68+E76+E84+E92+E100+E108+E116+E124+E132+E140+E148+E156</f>
        <v>0</v>
      </c>
      <c r="F52" s="10">
        <f t="shared" ref="F52:I52" si="24">F60+F68+F76+F84+F92+F100+F108+F116+F124+F132+F140+F148+F156</f>
        <v>0</v>
      </c>
      <c r="G52" s="10">
        <f t="shared" si="24"/>
        <v>0</v>
      </c>
      <c r="H52" s="10">
        <f t="shared" si="24"/>
        <v>0</v>
      </c>
      <c r="I52" s="10">
        <f t="shared" si="24"/>
        <v>0</v>
      </c>
      <c r="J52" s="287"/>
      <c r="K52" s="287"/>
      <c r="L52" s="88"/>
    </row>
    <row r="53" spans="1:12" x14ac:dyDescent="0.25">
      <c r="A53" s="308"/>
      <c r="B53" s="293"/>
      <c r="C53" s="88" t="s">
        <v>12</v>
      </c>
      <c r="D53" s="10">
        <f t="shared" si="23"/>
        <v>0</v>
      </c>
      <c r="E53" s="10">
        <f t="shared" ref="E53:I53" si="25">E61+E69+E77+E85+E93+E101+E109+E117+E125+E133+E141+E149+E157</f>
        <v>0</v>
      </c>
      <c r="F53" s="10">
        <f t="shared" si="25"/>
        <v>0</v>
      </c>
      <c r="G53" s="10">
        <f t="shared" si="25"/>
        <v>0</v>
      </c>
      <c r="H53" s="10">
        <f t="shared" si="25"/>
        <v>0</v>
      </c>
      <c r="I53" s="10">
        <f t="shared" si="25"/>
        <v>0</v>
      </c>
      <c r="J53" s="287"/>
      <c r="K53" s="287"/>
      <c r="L53" s="88"/>
    </row>
    <row r="54" spans="1:12" ht="21.75" customHeight="1" x14ac:dyDescent="0.25">
      <c r="A54" s="308"/>
      <c r="B54" s="293"/>
      <c r="C54" s="88" t="s">
        <v>13</v>
      </c>
      <c r="D54" s="10">
        <f t="shared" si="23"/>
        <v>0</v>
      </c>
      <c r="E54" s="10">
        <f t="shared" ref="E54:I54" si="26">E62+E70+E78+E86+E94+E102+E110+E118+E126+E134+E142+E150+E158</f>
        <v>0</v>
      </c>
      <c r="F54" s="10">
        <f t="shared" si="26"/>
        <v>0</v>
      </c>
      <c r="G54" s="10">
        <f t="shared" si="26"/>
        <v>0</v>
      </c>
      <c r="H54" s="10">
        <f t="shared" si="26"/>
        <v>0</v>
      </c>
      <c r="I54" s="10">
        <f t="shared" si="26"/>
        <v>0</v>
      </c>
      <c r="J54" s="287"/>
      <c r="K54" s="287"/>
      <c r="L54" s="88"/>
    </row>
    <row r="55" spans="1:12" ht="18.75" customHeight="1" x14ac:dyDescent="0.25">
      <c r="A55" s="308"/>
      <c r="B55" s="293"/>
      <c r="C55" s="88" t="s">
        <v>14</v>
      </c>
      <c r="D55" s="10">
        <f t="shared" si="23"/>
        <v>64</v>
      </c>
      <c r="E55" s="10">
        <f t="shared" ref="E55:I55" si="27">E63+E71+E79+E87+E95+E103+E111+E119+E127+E135+E143+E151+E159</f>
        <v>0</v>
      </c>
      <c r="F55" s="10">
        <f t="shared" si="27"/>
        <v>0</v>
      </c>
      <c r="G55" s="10">
        <f t="shared" si="27"/>
        <v>64</v>
      </c>
      <c r="H55" s="10">
        <f t="shared" si="27"/>
        <v>0</v>
      </c>
      <c r="I55" s="10">
        <f t="shared" si="27"/>
        <v>0</v>
      </c>
      <c r="J55" s="287"/>
      <c r="K55" s="287"/>
      <c r="L55" s="88">
        <v>51864</v>
      </c>
    </row>
    <row r="56" spans="1:12" s="131" customFormat="1" ht="22.5" customHeight="1" x14ac:dyDescent="0.25">
      <c r="A56" s="308"/>
      <c r="B56" s="293"/>
      <c r="C56" s="92" t="s">
        <v>15</v>
      </c>
      <c r="D56" s="9">
        <f t="shared" si="23"/>
        <v>66</v>
      </c>
      <c r="E56" s="9">
        <f t="shared" ref="E56:I56" si="28">E64+E72+E80+E88+E96+E104+E112+E120+E128+E136+E144+E152+E160</f>
        <v>0</v>
      </c>
      <c r="F56" s="9">
        <f t="shared" si="28"/>
        <v>0</v>
      </c>
      <c r="G56" s="169">
        <f>G80+G88+G96+G104+G112+G72</f>
        <v>66</v>
      </c>
      <c r="H56" s="170">
        <f t="shared" si="28"/>
        <v>0</v>
      </c>
      <c r="I56" s="9">
        <f t="shared" si="28"/>
        <v>0</v>
      </c>
      <c r="J56" s="287"/>
      <c r="K56" s="287"/>
      <c r="L56" s="92">
        <v>51864</v>
      </c>
    </row>
    <row r="57" spans="1:12" s="124" customFormat="1" ht="45.75" customHeight="1" x14ac:dyDescent="0.25">
      <c r="A57" s="308"/>
      <c r="B57" s="293"/>
      <c r="C57" s="88" t="s">
        <v>403</v>
      </c>
      <c r="D57" s="10">
        <f t="shared" si="23"/>
        <v>34</v>
      </c>
      <c r="E57" s="10">
        <f t="shared" ref="E57:I57" si="29">E65+E73+E81+E89+E97+E105+E113+E121+E129+E137+E145+E153+E161</f>
        <v>0</v>
      </c>
      <c r="F57" s="10">
        <f t="shared" si="29"/>
        <v>0</v>
      </c>
      <c r="G57" s="171">
        <v>34</v>
      </c>
      <c r="H57" s="172">
        <f t="shared" si="29"/>
        <v>0</v>
      </c>
      <c r="I57" s="10">
        <f t="shared" si="29"/>
        <v>0</v>
      </c>
      <c r="J57" s="287"/>
      <c r="K57" s="287"/>
      <c r="L57" s="88">
        <v>51864</v>
      </c>
    </row>
    <row r="58" spans="1:12" s="124" customFormat="1" ht="36.75" customHeight="1" x14ac:dyDescent="0.25">
      <c r="A58" s="309"/>
      <c r="B58" s="294"/>
      <c r="C58" s="88" t="s">
        <v>404</v>
      </c>
      <c r="D58" s="10">
        <f t="shared" si="23"/>
        <v>34</v>
      </c>
      <c r="E58" s="10">
        <f t="shared" ref="E58:I58" si="30">E66+E74+E82+E90+E98+E106+E114+E122+E130+E138+E146+E154+E162</f>
        <v>0</v>
      </c>
      <c r="F58" s="10">
        <f t="shared" si="30"/>
        <v>0</v>
      </c>
      <c r="G58" s="171">
        <v>34</v>
      </c>
      <c r="H58" s="172">
        <f t="shared" si="30"/>
        <v>0</v>
      </c>
      <c r="I58" s="10">
        <f t="shared" si="30"/>
        <v>0</v>
      </c>
      <c r="J58" s="288"/>
      <c r="K58" s="288"/>
      <c r="L58" s="88">
        <v>51864</v>
      </c>
    </row>
    <row r="59" spans="1:12" ht="34.5" customHeight="1" x14ac:dyDescent="0.25">
      <c r="A59" s="307" t="s">
        <v>508</v>
      </c>
      <c r="B59" s="292" t="s">
        <v>529</v>
      </c>
      <c r="C59" s="92" t="s">
        <v>318</v>
      </c>
      <c r="D59" s="9">
        <f>SUM(D60:D66)</f>
        <v>0</v>
      </c>
      <c r="E59" s="9">
        <f t="shared" ref="E59:I59" si="31">SUM(E60:E66)</f>
        <v>0</v>
      </c>
      <c r="F59" s="9">
        <f t="shared" si="31"/>
        <v>0</v>
      </c>
      <c r="G59" s="169">
        <f t="shared" si="31"/>
        <v>0</v>
      </c>
      <c r="H59" s="170">
        <f t="shared" si="31"/>
        <v>0</v>
      </c>
      <c r="I59" s="9">
        <f t="shared" si="31"/>
        <v>0</v>
      </c>
      <c r="J59" s="286" t="s">
        <v>530</v>
      </c>
      <c r="K59" s="286" t="s">
        <v>531</v>
      </c>
      <c r="L59" s="92"/>
    </row>
    <row r="60" spans="1:12" x14ac:dyDescent="0.25">
      <c r="A60" s="308"/>
      <c r="B60" s="293"/>
      <c r="C60" s="88" t="s">
        <v>11</v>
      </c>
      <c r="D60" s="10">
        <f t="shared" ref="D60:D66" si="32">SUM(E60:I60)</f>
        <v>0</v>
      </c>
      <c r="E60" s="10">
        <v>0</v>
      </c>
      <c r="F60" s="10">
        <v>0</v>
      </c>
      <c r="G60" s="171">
        <v>0</v>
      </c>
      <c r="H60" s="172">
        <v>0</v>
      </c>
      <c r="I60" s="10">
        <v>0</v>
      </c>
      <c r="J60" s="287"/>
      <c r="K60" s="287"/>
      <c r="L60" s="88"/>
    </row>
    <row r="61" spans="1:12" x14ac:dyDescent="0.25">
      <c r="A61" s="308"/>
      <c r="B61" s="293"/>
      <c r="C61" s="88" t="s">
        <v>12</v>
      </c>
      <c r="D61" s="10">
        <f t="shared" si="32"/>
        <v>0</v>
      </c>
      <c r="E61" s="10">
        <v>0</v>
      </c>
      <c r="F61" s="10">
        <v>0</v>
      </c>
      <c r="G61" s="171">
        <v>0</v>
      </c>
      <c r="H61" s="172">
        <v>0</v>
      </c>
      <c r="I61" s="10">
        <v>0</v>
      </c>
      <c r="J61" s="287"/>
      <c r="K61" s="287"/>
      <c r="L61" s="88"/>
    </row>
    <row r="62" spans="1:12" x14ac:dyDescent="0.25">
      <c r="A62" s="308"/>
      <c r="B62" s="293"/>
      <c r="C62" s="88" t="s">
        <v>13</v>
      </c>
      <c r="D62" s="10">
        <f t="shared" si="32"/>
        <v>0</v>
      </c>
      <c r="E62" s="10">
        <v>0</v>
      </c>
      <c r="F62" s="10">
        <v>0</v>
      </c>
      <c r="G62" s="171">
        <v>0</v>
      </c>
      <c r="H62" s="172">
        <v>0</v>
      </c>
      <c r="I62" s="10">
        <v>0</v>
      </c>
      <c r="J62" s="287"/>
      <c r="K62" s="287"/>
      <c r="L62" s="88"/>
    </row>
    <row r="63" spans="1:12" x14ac:dyDescent="0.25">
      <c r="A63" s="308"/>
      <c r="B63" s="293"/>
      <c r="C63" s="88" t="s">
        <v>14</v>
      </c>
      <c r="D63" s="10">
        <f t="shared" si="32"/>
        <v>0</v>
      </c>
      <c r="E63" s="10">
        <v>0</v>
      </c>
      <c r="F63" s="10">
        <v>0</v>
      </c>
      <c r="G63" s="171">
        <v>0</v>
      </c>
      <c r="H63" s="172">
        <v>0</v>
      </c>
      <c r="I63" s="10">
        <v>0</v>
      </c>
      <c r="J63" s="287"/>
      <c r="K63" s="287"/>
      <c r="L63" s="88"/>
    </row>
    <row r="64" spans="1:12" s="131" customFormat="1" ht="21.75" customHeight="1" x14ac:dyDescent="0.25">
      <c r="A64" s="308"/>
      <c r="B64" s="293"/>
      <c r="C64" s="92" t="s">
        <v>15</v>
      </c>
      <c r="D64" s="9">
        <f t="shared" si="32"/>
        <v>0</v>
      </c>
      <c r="E64" s="9">
        <v>0</v>
      </c>
      <c r="F64" s="9">
        <v>0</v>
      </c>
      <c r="G64" s="169"/>
      <c r="H64" s="170">
        <v>0</v>
      </c>
      <c r="I64" s="9">
        <v>0</v>
      </c>
      <c r="J64" s="287"/>
      <c r="K64" s="287"/>
      <c r="L64" s="92"/>
    </row>
    <row r="65" spans="1:12" s="124" customFormat="1" ht="52.5" customHeight="1" x14ac:dyDescent="0.25">
      <c r="A65" s="308"/>
      <c r="B65" s="293"/>
      <c r="C65" s="88" t="s">
        <v>403</v>
      </c>
      <c r="D65" s="10">
        <f t="shared" si="32"/>
        <v>0</v>
      </c>
      <c r="E65" s="10">
        <v>0</v>
      </c>
      <c r="F65" s="10">
        <v>0</v>
      </c>
      <c r="G65" s="10">
        <v>0</v>
      </c>
      <c r="H65" s="10">
        <v>0</v>
      </c>
      <c r="I65" s="10">
        <v>0</v>
      </c>
      <c r="J65" s="287"/>
      <c r="K65" s="287"/>
      <c r="L65" s="88"/>
    </row>
    <row r="66" spans="1:12" s="124" customFormat="1" ht="56.25" customHeight="1" x14ac:dyDescent="0.25">
      <c r="A66" s="309"/>
      <c r="B66" s="294"/>
      <c r="C66" s="88" t="s">
        <v>404</v>
      </c>
      <c r="D66" s="10">
        <f t="shared" si="32"/>
        <v>0</v>
      </c>
      <c r="E66" s="10">
        <v>0</v>
      </c>
      <c r="F66" s="10">
        <v>0</v>
      </c>
      <c r="G66" s="10">
        <v>0</v>
      </c>
      <c r="H66" s="10">
        <v>0</v>
      </c>
      <c r="I66" s="10">
        <v>0</v>
      </c>
      <c r="J66" s="288"/>
      <c r="K66" s="288"/>
      <c r="L66" s="88"/>
    </row>
    <row r="67" spans="1:12" ht="28.5" x14ac:dyDescent="0.25">
      <c r="A67" s="307" t="s">
        <v>509</v>
      </c>
      <c r="B67" s="292" t="s">
        <v>532</v>
      </c>
      <c r="C67" s="92" t="s">
        <v>318</v>
      </c>
      <c r="D67" s="9">
        <f>SUM(D68:D74)</f>
        <v>134</v>
      </c>
      <c r="E67" s="9">
        <f t="shared" ref="E67:I67" si="33">SUM(E68:E74)</f>
        <v>0</v>
      </c>
      <c r="F67" s="9">
        <f t="shared" si="33"/>
        <v>0</v>
      </c>
      <c r="G67" s="9">
        <f t="shared" si="33"/>
        <v>134</v>
      </c>
      <c r="H67" s="9">
        <f t="shared" si="33"/>
        <v>0</v>
      </c>
      <c r="I67" s="9">
        <f t="shared" si="33"/>
        <v>0</v>
      </c>
      <c r="J67" s="286" t="s">
        <v>389</v>
      </c>
      <c r="K67" s="286" t="s">
        <v>412</v>
      </c>
      <c r="L67" s="92">
        <v>32</v>
      </c>
    </row>
    <row r="68" spans="1:12" x14ac:dyDescent="0.25">
      <c r="A68" s="308"/>
      <c r="B68" s="293"/>
      <c r="C68" s="88" t="s">
        <v>11</v>
      </c>
      <c r="D68" s="10">
        <f t="shared" ref="D68:D74" si="34">SUM(E68:I68)</f>
        <v>0</v>
      </c>
      <c r="E68" s="10">
        <v>0</v>
      </c>
      <c r="F68" s="10">
        <v>0</v>
      </c>
      <c r="G68" s="10">
        <v>0</v>
      </c>
      <c r="H68" s="10">
        <v>0</v>
      </c>
      <c r="I68" s="10">
        <v>0</v>
      </c>
      <c r="J68" s="287"/>
      <c r="K68" s="287"/>
      <c r="L68" s="88"/>
    </row>
    <row r="69" spans="1:12" x14ac:dyDescent="0.25">
      <c r="A69" s="308"/>
      <c r="B69" s="293"/>
      <c r="C69" s="88" t="s">
        <v>12</v>
      </c>
      <c r="D69" s="10">
        <f t="shared" si="34"/>
        <v>0</v>
      </c>
      <c r="E69" s="10">
        <v>0</v>
      </c>
      <c r="F69" s="10">
        <v>0</v>
      </c>
      <c r="G69" s="10">
        <v>0</v>
      </c>
      <c r="H69" s="10">
        <v>0</v>
      </c>
      <c r="I69" s="10">
        <v>0</v>
      </c>
      <c r="J69" s="287"/>
      <c r="K69" s="287"/>
      <c r="L69" s="88"/>
    </row>
    <row r="70" spans="1:12" x14ac:dyDescent="0.25">
      <c r="A70" s="308"/>
      <c r="B70" s="293"/>
      <c r="C70" s="88" t="s">
        <v>13</v>
      </c>
      <c r="D70" s="10">
        <f t="shared" si="34"/>
        <v>0</v>
      </c>
      <c r="E70" s="10">
        <v>0</v>
      </c>
      <c r="F70" s="10">
        <v>0</v>
      </c>
      <c r="G70" s="10">
        <v>0</v>
      </c>
      <c r="H70" s="10">
        <v>0</v>
      </c>
      <c r="I70" s="10">
        <v>0</v>
      </c>
      <c r="J70" s="287"/>
      <c r="K70" s="287"/>
      <c r="L70" s="88"/>
    </row>
    <row r="71" spans="1:12" x14ac:dyDescent="0.25">
      <c r="A71" s="308"/>
      <c r="B71" s="293"/>
      <c r="C71" s="88" t="s">
        <v>14</v>
      </c>
      <c r="D71" s="10">
        <f t="shared" si="34"/>
        <v>32</v>
      </c>
      <c r="E71" s="10">
        <v>0</v>
      </c>
      <c r="F71" s="10">
        <v>0</v>
      </c>
      <c r="G71" s="10">
        <v>32</v>
      </c>
      <c r="H71" s="10">
        <v>0</v>
      </c>
      <c r="I71" s="10">
        <v>0</v>
      </c>
      <c r="J71" s="287"/>
      <c r="K71" s="287"/>
      <c r="L71" s="88">
        <v>8</v>
      </c>
    </row>
    <row r="72" spans="1:12" s="131" customFormat="1" ht="14.25" x14ac:dyDescent="0.25">
      <c r="A72" s="308"/>
      <c r="B72" s="293"/>
      <c r="C72" s="92" t="s">
        <v>15</v>
      </c>
      <c r="D72" s="9">
        <f t="shared" si="34"/>
        <v>34</v>
      </c>
      <c r="E72" s="9">
        <v>0</v>
      </c>
      <c r="F72" s="9">
        <v>0</v>
      </c>
      <c r="G72" s="9">
        <v>34</v>
      </c>
      <c r="H72" s="9">
        <v>0</v>
      </c>
      <c r="I72" s="9">
        <v>0</v>
      </c>
      <c r="J72" s="287"/>
      <c r="K72" s="287"/>
      <c r="L72" s="92">
        <v>8</v>
      </c>
    </row>
    <row r="73" spans="1:12" s="124" customFormat="1" ht="30" x14ac:dyDescent="0.25">
      <c r="A73" s="308"/>
      <c r="B73" s="293"/>
      <c r="C73" s="88" t="s">
        <v>403</v>
      </c>
      <c r="D73" s="10">
        <f t="shared" si="34"/>
        <v>34</v>
      </c>
      <c r="E73" s="10">
        <v>0</v>
      </c>
      <c r="F73" s="10">
        <v>0</v>
      </c>
      <c r="G73" s="10">
        <v>34</v>
      </c>
      <c r="H73" s="10">
        <v>0</v>
      </c>
      <c r="I73" s="10">
        <v>0</v>
      </c>
      <c r="J73" s="287"/>
      <c r="K73" s="287"/>
      <c r="L73" s="88">
        <v>8</v>
      </c>
    </row>
    <row r="74" spans="1:12" s="124" customFormat="1" ht="30" x14ac:dyDescent="0.25">
      <c r="A74" s="309"/>
      <c r="B74" s="294"/>
      <c r="C74" s="88" t="s">
        <v>404</v>
      </c>
      <c r="D74" s="10">
        <f t="shared" si="34"/>
        <v>34</v>
      </c>
      <c r="E74" s="10">
        <v>0</v>
      </c>
      <c r="F74" s="10">
        <v>0</v>
      </c>
      <c r="G74" s="10">
        <v>34</v>
      </c>
      <c r="H74" s="10">
        <v>0</v>
      </c>
      <c r="I74" s="10">
        <v>0</v>
      </c>
      <c r="J74" s="288"/>
      <c r="K74" s="288"/>
      <c r="L74" s="88">
        <v>8</v>
      </c>
    </row>
    <row r="75" spans="1:12" ht="30.75" customHeight="1" x14ac:dyDescent="0.25">
      <c r="A75" s="307" t="s">
        <v>510</v>
      </c>
      <c r="B75" s="292" t="s">
        <v>533</v>
      </c>
      <c r="C75" s="92" t="s">
        <v>318</v>
      </c>
      <c r="D75" s="9">
        <f>SUM(D76:D82)</f>
        <v>16</v>
      </c>
      <c r="E75" s="9">
        <f t="shared" ref="E75:I75" si="35">SUM(E76:E82)</f>
        <v>0</v>
      </c>
      <c r="F75" s="9">
        <f t="shared" si="35"/>
        <v>0</v>
      </c>
      <c r="G75" s="9">
        <f t="shared" si="35"/>
        <v>16</v>
      </c>
      <c r="H75" s="9">
        <f t="shared" si="35"/>
        <v>0</v>
      </c>
      <c r="I75" s="9">
        <f t="shared" si="35"/>
        <v>0</v>
      </c>
      <c r="J75" s="286" t="s">
        <v>530</v>
      </c>
      <c r="K75" s="286" t="s">
        <v>413</v>
      </c>
      <c r="L75" s="92">
        <f>L79+L80</f>
        <v>12</v>
      </c>
    </row>
    <row r="76" spans="1:12" x14ac:dyDescent="0.25">
      <c r="A76" s="308"/>
      <c r="B76" s="293"/>
      <c r="C76" s="88" t="s">
        <v>11</v>
      </c>
      <c r="D76" s="10">
        <f t="shared" ref="D76:D82" si="36">SUM(E76:I76)</f>
        <v>0</v>
      </c>
      <c r="E76" s="10">
        <v>0</v>
      </c>
      <c r="F76" s="10">
        <v>0</v>
      </c>
      <c r="G76" s="10">
        <v>0</v>
      </c>
      <c r="H76" s="10">
        <v>0</v>
      </c>
      <c r="I76" s="10">
        <v>0</v>
      </c>
      <c r="J76" s="287"/>
      <c r="K76" s="287"/>
      <c r="L76" s="88"/>
    </row>
    <row r="77" spans="1:12" x14ac:dyDescent="0.25">
      <c r="A77" s="308"/>
      <c r="B77" s="293"/>
      <c r="C77" s="88" t="s">
        <v>12</v>
      </c>
      <c r="D77" s="10">
        <f t="shared" si="36"/>
        <v>0</v>
      </c>
      <c r="E77" s="10">
        <v>0</v>
      </c>
      <c r="F77" s="10">
        <v>0</v>
      </c>
      <c r="G77" s="10">
        <v>0</v>
      </c>
      <c r="H77" s="10">
        <v>0</v>
      </c>
      <c r="I77" s="10">
        <v>0</v>
      </c>
      <c r="J77" s="287"/>
      <c r="K77" s="287"/>
      <c r="L77" s="88"/>
    </row>
    <row r="78" spans="1:12" x14ac:dyDescent="0.25">
      <c r="A78" s="308"/>
      <c r="B78" s="293"/>
      <c r="C78" s="88" t="s">
        <v>13</v>
      </c>
      <c r="D78" s="10">
        <f t="shared" si="36"/>
        <v>0</v>
      </c>
      <c r="E78" s="10">
        <v>0</v>
      </c>
      <c r="F78" s="10">
        <v>0</v>
      </c>
      <c r="G78" s="10">
        <v>0</v>
      </c>
      <c r="H78" s="10">
        <v>0</v>
      </c>
      <c r="I78" s="10">
        <v>0</v>
      </c>
      <c r="J78" s="287"/>
      <c r="K78" s="287"/>
      <c r="L78" s="88"/>
    </row>
    <row r="79" spans="1:12" x14ac:dyDescent="0.25">
      <c r="A79" s="308"/>
      <c r="B79" s="293"/>
      <c r="C79" s="88" t="s">
        <v>14</v>
      </c>
      <c r="D79" s="10">
        <f t="shared" si="36"/>
        <v>16</v>
      </c>
      <c r="E79" s="10">
        <v>0</v>
      </c>
      <c r="F79" s="10">
        <v>0</v>
      </c>
      <c r="G79" s="10">
        <v>16</v>
      </c>
      <c r="H79" s="10">
        <v>0</v>
      </c>
      <c r="I79" s="10">
        <v>0</v>
      </c>
      <c r="J79" s="287"/>
      <c r="K79" s="287"/>
      <c r="L79" s="88">
        <v>12</v>
      </c>
    </row>
    <row r="80" spans="1:12" s="131" customFormat="1" ht="14.25" x14ac:dyDescent="0.25">
      <c r="A80" s="308"/>
      <c r="B80" s="293"/>
      <c r="C80" s="92" t="s">
        <v>15</v>
      </c>
      <c r="D80" s="9">
        <f t="shared" si="36"/>
        <v>0</v>
      </c>
      <c r="E80" s="9">
        <v>0</v>
      </c>
      <c r="F80" s="9">
        <v>0</v>
      </c>
      <c r="G80" s="9">
        <v>0</v>
      </c>
      <c r="H80" s="9">
        <v>0</v>
      </c>
      <c r="I80" s="9">
        <v>0</v>
      </c>
      <c r="J80" s="287"/>
      <c r="K80" s="287"/>
      <c r="L80" s="92">
        <v>0</v>
      </c>
    </row>
    <row r="81" spans="1:12" s="124" customFormat="1" ht="45" customHeight="1" x14ac:dyDescent="0.25">
      <c r="A81" s="308"/>
      <c r="B81" s="293"/>
      <c r="C81" s="88" t="s">
        <v>403</v>
      </c>
      <c r="D81" s="10">
        <f t="shared" si="36"/>
        <v>0</v>
      </c>
      <c r="E81" s="10">
        <v>0</v>
      </c>
      <c r="F81" s="10">
        <v>0</v>
      </c>
      <c r="G81" s="10">
        <v>0</v>
      </c>
      <c r="H81" s="10">
        <v>0</v>
      </c>
      <c r="I81" s="10">
        <v>0</v>
      </c>
      <c r="J81" s="287"/>
      <c r="K81" s="287"/>
      <c r="L81" s="88"/>
    </row>
    <row r="82" spans="1:12" s="124" customFormat="1" ht="42" customHeight="1" x14ac:dyDescent="0.25">
      <c r="A82" s="309"/>
      <c r="B82" s="294"/>
      <c r="C82" s="88" t="s">
        <v>404</v>
      </c>
      <c r="D82" s="10">
        <f t="shared" si="36"/>
        <v>0</v>
      </c>
      <c r="E82" s="10">
        <v>0</v>
      </c>
      <c r="F82" s="10">
        <v>0</v>
      </c>
      <c r="G82" s="10">
        <v>0</v>
      </c>
      <c r="H82" s="10">
        <v>0</v>
      </c>
      <c r="I82" s="10">
        <v>0</v>
      </c>
      <c r="J82" s="288"/>
      <c r="K82" s="288"/>
      <c r="L82" s="88"/>
    </row>
    <row r="83" spans="1:12" ht="29.25" customHeight="1" x14ac:dyDescent="0.25">
      <c r="A83" s="307" t="s">
        <v>519</v>
      </c>
      <c r="B83" s="292" t="s">
        <v>534</v>
      </c>
      <c r="C83" s="92" t="s">
        <v>318</v>
      </c>
      <c r="D83" s="9">
        <f>SUM(D84:D90)</f>
        <v>0</v>
      </c>
      <c r="E83" s="9">
        <f t="shared" ref="E83:I83" si="37">SUM(E84:E90)</f>
        <v>0</v>
      </c>
      <c r="F83" s="9">
        <f t="shared" si="37"/>
        <v>0</v>
      </c>
      <c r="G83" s="9">
        <f t="shared" si="37"/>
        <v>0</v>
      </c>
      <c r="H83" s="9">
        <f t="shared" si="37"/>
        <v>0</v>
      </c>
      <c r="I83" s="9">
        <f t="shared" si="37"/>
        <v>0</v>
      </c>
      <c r="J83" s="286" t="s">
        <v>530</v>
      </c>
      <c r="K83" s="286" t="s">
        <v>536</v>
      </c>
      <c r="L83" s="92"/>
    </row>
    <row r="84" spans="1:12" x14ac:dyDescent="0.25">
      <c r="A84" s="308"/>
      <c r="B84" s="293"/>
      <c r="C84" s="88" t="s">
        <v>11</v>
      </c>
      <c r="D84" s="10">
        <f t="shared" ref="D84:D90" si="38">SUM(E84:I84)</f>
        <v>0</v>
      </c>
      <c r="E84" s="10">
        <v>0</v>
      </c>
      <c r="F84" s="10">
        <v>0</v>
      </c>
      <c r="G84" s="10">
        <v>0</v>
      </c>
      <c r="H84" s="10">
        <v>0</v>
      </c>
      <c r="I84" s="10">
        <v>0</v>
      </c>
      <c r="J84" s="287"/>
      <c r="K84" s="287"/>
      <c r="L84" s="88"/>
    </row>
    <row r="85" spans="1:12" x14ac:dyDescent="0.25">
      <c r="A85" s="308"/>
      <c r="B85" s="293"/>
      <c r="C85" s="88" t="s">
        <v>12</v>
      </c>
      <c r="D85" s="10">
        <f t="shared" si="38"/>
        <v>0</v>
      </c>
      <c r="E85" s="10">
        <v>0</v>
      </c>
      <c r="F85" s="10">
        <v>0</v>
      </c>
      <c r="G85" s="10">
        <v>0</v>
      </c>
      <c r="H85" s="10">
        <v>0</v>
      </c>
      <c r="I85" s="10">
        <v>0</v>
      </c>
      <c r="J85" s="287"/>
      <c r="K85" s="287"/>
      <c r="L85" s="88"/>
    </row>
    <row r="86" spans="1:12" x14ac:dyDescent="0.25">
      <c r="A86" s="308"/>
      <c r="B86" s="293"/>
      <c r="C86" s="88" t="s">
        <v>13</v>
      </c>
      <c r="D86" s="10">
        <f t="shared" si="38"/>
        <v>0</v>
      </c>
      <c r="E86" s="10">
        <v>0</v>
      </c>
      <c r="F86" s="10">
        <v>0</v>
      </c>
      <c r="G86" s="10">
        <v>0</v>
      </c>
      <c r="H86" s="10">
        <v>0</v>
      </c>
      <c r="I86" s="10">
        <v>0</v>
      </c>
      <c r="J86" s="287"/>
      <c r="K86" s="287"/>
      <c r="L86" s="88"/>
    </row>
    <row r="87" spans="1:12" x14ac:dyDescent="0.25">
      <c r="A87" s="308"/>
      <c r="B87" s="293"/>
      <c r="C87" s="88" t="s">
        <v>14</v>
      </c>
      <c r="D87" s="10">
        <f t="shared" si="38"/>
        <v>0</v>
      </c>
      <c r="E87" s="10">
        <v>0</v>
      </c>
      <c r="F87" s="10">
        <v>0</v>
      </c>
      <c r="G87" s="10">
        <v>0</v>
      </c>
      <c r="H87" s="10">
        <v>0</v>
      </c>
      <c r="I87" s="10">
        <v>0</v>
      </c>
      <c r="J87" s="287"/>
      <c r="K87" s="287"/>
      <c r="L87" s="88"/>
    </row>
    <row r="88" spans="1:12" s="131" customFormat="1" ht="14.25" x14ac:dyDescent="0.25">
      <c r="A88" s="308"/>
      <c r="B88" s="293"/>
      <c r="C88" s="92" t="s">
        <v>15</v>
      </c>
      <c r="D88" s="9">
        <f t="shared" si="38"/>
        <v>0</v>
      </c>
      <c r="E88" s="9">
        <v>0</v>
      </c>
      <c r="F88" s="9">
        <v>0</v>
      </c>
      <c r="G88" s="9">
        <v>0</v>
      </c>
      <c r="H88" s="9">
        <v>0</v>
      </c>
      <c r="I88" s="9">
        <v>0</v>
      </c>
      <c r="J88" s="287"/>
      <c r="K88" s="287"/>
      <c r="L88" s="92"/>
    </row>
    <row r="89" spans="1:12" s="124" customFormat="1" ht="40.5" customHeight="1" x14ac:dyDescent="0.25">
      <c r="A89" s="308"/>
      <c r="B89" s="293"/>
      <c r="C89" s="88" t="s">
        <v>403</v>
      </c>
      <c r="D89" s="10">
        <f t="shared" si="38"/>
        <v>0</v>
      </c>
      <c r="E89" s="10">
        <v>0</v>
      </c>
      <c r="F89" s="10">
        <v>0</v>
      </c>
      <c r="G89" s="10">
        <v>0</v>
      </c>
      <c r="H89" s="10">
        <v>0</v>
      </c>
      <c r="I89" s="10">
        <v>0</v>
      </c>
      <c r="J89" s="287"/>
      <c r="K89" s="287"/>
      <c r="L89" s="88"/>
    </row>
    <row r="90" spans="1:12" s="124" customFormat="1" ht="43.5" customHeight="1" x14ac:dyDescent="0.25">
      <c r="A90" s="309"/>
      <c r="B90" s="294"/>
      <c r="C90" s="88" t="s">
        <v>404</v>
      </c>
      <c r="D90" s="10">
        <f t="shared" si="38"/>
        <v>0</v>
      </c>
      <c r="E90" s="10">
        <v>0</v>
      </c>
      <c r="F90" s="10">
        <v>0</v>
      </c>
      <c r="G90" s="10">
        <v>0</v>
      </c>
      <c r="H90" s="10">
        <v>0</v>
      </c>
      <c r="I90" s="10">
        <v>0</v>
      </c>
      <c r="J90" s="288"/>
      <c r="K90" s="288"/>
      <c r="L90" s="88"/>
    </row>
    <row r="91" spans="1:12" ht="30" customHeight="1" x14ac:dyDescent="0.25">
      <c r="A91" s="307" t="s">
        <v>520</v>
      </c>
      <c r="B91" s="292" t="s">
        <v>537</v>
      </c>
      <c r="C91" s="92" t="s">
        <v>318</v>
      </c>
      <c r="D91" s="9">
        <f>SUM(D92:D98)</f>
        <v>0</v>
      </c>
      <c r="E91" s="9">
        <f t="shared" ref="E91:I91" si="39">SUM(E92:E98)</f>
        <v>0</v>
      </c>
      <c r="F91" s="9">
        <f t="shared" si="39"/>
        <v>0</v>
      </c>
      <c r="G91" s="9">
        <f t="shared" si="39"/>
        <v>0</v>
      </c>
      <c r="H91" s="9">
        <f t="shared" si="39"/>
        <v>0</v>
      </c>
      <c r="I91" s="9">
        <f t="shared" si="39"/>
        <v>0</v>
      </c>
      <c r="J91" s="286" t="s">
        <v>389</v>
      </c>
      <c r="K91" s="286" t="s">
        <v>538</v>
      </c>
      <c r="L91" s="92"/>
    </row>
    <row r="92" spans="1:12" x14ac:dyDescent="0.25">
      <c r="A92" s="308"/>
      <c r="B92" s="293"/>
      <c r="C92" s="88" t="s">
        <v>11</v>
      </c>
      <c r="D92" s="10">
        <f t="shared" ref="D92:D98" si="40">SUM(E92:I92)</f>
        <v>0</v>
      </c>
      <c r="E92" s="10">
        <v>0</v>
      </c>
      <c r="F92" s="10">
        <v>0</v>
      </c>
      <c r="G92" s="10">
        <v>0</v>
      </c>
      <c r="H92" s="10">
        <v>0</v>
      </c>
      <c r="I92" s="10">
        <v>0</v>
      </c>
      <c r="J92" s="287"/>
      <c r="K92" s="287"/>
      <c r="L92" s="88"/>
    </row>
    <row r="93" spans="1:12" x14ac:dyDescent="0.25">
      <c r="A93" s="308"/>
      <c r="B93" s="293"/>
      <c r="C93" s="88" t="s">
        <v>12</v>
      </c>
      <c r="D93" s="10">
        <f t="shared" si="40"/>
        <v>0</v>
      </c>
      <c r="E93" s="10">
        <v>0</v>
      </c>
      <c r="F93" s="10">
        <v>0</v>
      </c>
      <c r="G93" s="10">
        <v>0</v>
      </c>
      <c r="H93" s="10">
        <v>0</v>
      </c>
      <c r="I93" s="10">
        <v>0</v>
      </c>
      <c r="J93" s="287"/>
      <c r="K93" s="287"/>
      <c r="L93" s="88"/>
    </row>
    <row r="94" spans="1:12" x14ac:dyDescent="0.25">
      <c r="A94" s="308"/>
      <c r="B94" s="293"/>
      <c r="C94" s="88" t="s">
        <v>13</v>
      </c>
      <c r="D94" s="10">
        <f t="shared" si="40"/>
        <v>0</v>
      </c>
      <c r="E94" s="10">
        <v>0</v>
      </c>
      <c r="F94" s="10">
        <v>0</v>
      </c>
      <c r="G94" s="10">
        <v>0</v>
      </c>
      <c r="H94" s="10">
        <v>0</v>
      </c>
      <c r="I94" s="10">
        <v>0</v>
      </c>
      <c r="J94" s="287"/>
      <c r="K94" s="287"/>
      <c r="L94" s="88"/>
    </row>
    <row r="95" spans="1:12" x14ac:dyDescent="0.25">
      <c r="A95" s="308"/>
      <c r="B95" s="293"/>
      <c r="C95" s="88" t="s">
        <v>14</v>
      </c>
      <c r="D95" s="10">
        <f t="shared" si="40"/>
        <v>0</v>
      </c>
      <c r="E95" s="10">
        <v>0</v>
      </c>
      <c r="F95" s="10">
        <v>0</v>
      </c>
      <c r="G95" s="10">
        <v>0</v>
      </c>
      <c r="H95" s="10">
        <v>0</v>
      </c>
      <c r="I95" s="10">
        <v>0</v>
      </c>
      <c r="J95" s="287"/>
      <c r="K95" s="287"/>
      <c r="L95" s="88"/>
    </row>
    <row r="96" spans="1:12" s="131" customFormat="1" ht="14.25" x14ac:dyDescent="0.25">
      <c r="A96" s="308"/>
      <c r="B96" s="293"/>
      <c r="C96" s="92" t="s">
        <v>15</v>
      </c>
      <c r="D96" s="9">
        <f t="shared" si="40"/>
        <v>0</v>
      </c>
      <c r="E96" s="9">
        <v>0</v>
      </c>
      <c r="F96" s="9">
        <v>0</v>
      </c>
      <c r="G96" s="9">
        <v>0</v>
      </c>
      <c r="H96" s="9">
        <v>0</v>
      </c>
      <c r="I96" s="9">
        <v>0</v>
      </c>
      <c r="J96" s="287"/>
      <c r="K96" s="287"/>
      <c r="L96" s="92"/>
    </row>
    <row r="97" spans="1:12" s="124" customFormat="1" ht="42.75" customHeight="1" x14ac:dyDescent="0.25">
      <c r="A97" s="308"/>
      <c r="B97" s="293"/>
      <c r="C97" s="88" t="s">
        <v>403</v>
      </c>
      <c r="D97" s="10">
        <f t="shared" si="40"/>
        <v>0</v>
      </c>
      <c r="E97" s="10">
        <v>0</v>
      </c>
      <c r="F97" s="10">
        <v>0</v>
      </c>
      <c r="G97" s="10">
        <v>0</v>
      </c>
      <c r="H97" s="10">
        <v>0</v>
      </c>
      <c r="I97" s="10">
        <v>0</v>
      </c>
      <c r="J97" s="287"/>
      <c r="K97" s="287"/>
      <c r="L97" s="88"/>
    </row>
    <row r="98" spans="1:12" s="124" customFormat="1" ht="43.5" customHeight="1" x14ac:dyDescent="0.25">
      <c r="A98" s="309"/>
      <c r="B98" s="294"/>
      <c r="C98" s="88" t="s">
        <v>404</v>
      </c>
      <c r="D98" s="10">
        <f t="shared" si="40"/>
        <v>0</v>
      </c>
      <c r="E98" s="10">
        <v>0</v>
      </c>
      <c r="F98" s="10">
        <v>0</v>
      </c>
      <c r="G98" s="10">
        <v>0</v>
      </c>
      <c r="H98" s="10">
        <v>0</v>
      </c>
      <c r="I98" s="10">
        <v>0</v>
      </c>
      <c r="J98" s="288"/>
      <c r="K98" s="288"/>
      <c r="L98" s="88"/>
    </row>
    <row r="99" spans="1:12" ht="29.25" customHeight="1" x14ac:dyDescent="0.25">
      <c r="A99" s="307" t="s">
        <v>521</v>
      </c>
      <c r="B99" s="292" t="s">
        <v>410</v>
      </c>
      <c r="C99" s="92" t="s">
        <v>318</v>
      </c>
      <c r="D99" s="9">
        <f>SUM(D100:D106)</f>
        <v>48</v>
      </c>
      <c r="E99" s="9">
        <f t="shared" ref="E99:I99" si="41">SUM(E100:E106)</f>
        <v>0</v>
      </c>
      <c r="F99" s="9">
        <f t="shared" si="41"/>
        <v>0</v>
      </c>
      <c r="G99" s="9">
        <f t="shared" si="41"/>
        <v>48</v>
      </c>
      <c r="H99" s="9">
        <f t="shared" si="41"/>
        <v>0</v>
      </c>
      <c r="I99" s="9">
        <f t="shared" si="41"/>
        <v>0</v>
      </c>
      <c r="J99" s="286" t="s">
        <v>530</v>
      </c>
      <c r="K99" s="286" t="s">
        <v>414</v>
      </c>
      <c r="L99" s="92">
        <f>L103+L104</f>
        <v>2258</v>
      </c>
    </row>
    <row r="100" spans="1:12" x14ac:dyDescent="0.25">
      <c r="A100" s="308"/>
      <c r="B100" s="293"/>
      <c r="C100" s="88" t="s">
        <v>11</v>
      </c>
      <c r="D100" s="10">
        <f t="shared" ref="D100:D106" si="42">SUM(E100:I100)</f>
        <v>0</v>
      </c>
      <c r="E100" s="10">
        <v>0</v>
      </c>
      <c r="F100" s="10">
        <v>0</v>
      </c>
      <c r="G100" s="10">
        <v>0</v>
      </c>
      <c r="H100" s="10">
        <v>0</v>
      </c>
      <c r="I100" s="10">
        <v>0</v>
      </c>
      <c r="J100" s="287"/>
      <c r="K100" s="287"/>
      <c r="L100" s="88"/>
    </row>
    <row r="101" spans="1:12" x14ac:dyDescent="0.25">
      <c r="A101" s="308"/>
      <c r="B101" s="293"/>
      <c r="C101" s="88" t="s">
        <v>12</v>
      </c>
      <c r="D101" s="10">
        <f t="shared" si="42"/>
        <v>0</v>
      </c>
      <c r="E101" s="10">
        <v>0</v>
      </c>
      <c r="F101" s="10">
        <v>0</v>
      </c>
      <c r="G101" s="10">
        <v>0</v>
      </c>
      <c r="H101" s="10">
        <v>0</v>
      </c>
      <c r="I101" s="10">
        <v>0</v>
      </c>
      <c r="J101" s="287"/>
      <c r="K101" s="287"/>
      <c r="L101" s="88"/>
    </row>
    <row r="102" spans="1:12" x14ac:dyDescent="0.25">
      <c r="A102" s="308"/>
      <c r="B102" s="293"/>
      <c r="C102" s="88" t="s">
        <v>13</v>
      </c>
      <c r="D102" s="10">
        <f t="shared" si="42"/>
        <v>0</v>
      </c>
      <c r="E102" s="10">
        <v>0</v>
      </c>
      <c r="F102" s="10">
        <v>0</v>
      </c>
      <c r="G102" s="10">
        <v>0</v>
      </c>
      <c r="H102" s="10">
        <v>0</v>
      </c>
      <c r="I102" s="10">
        <v>0</v>
      </c>
      <c r="J102" s="287"/>
      <c r="K102" s="287"/>
      <c r="L102" s="88"/>
    </row>
    <row r="103" spans="1:12" x14ac:dyDescent="0.25">
      <c r="A103" s="308"/>
      <c r="B103" s="293"/>
      <c r="C103" s="88" t="s">
        <v>14</v>
      </c>
      <c r="D103" s="10">
        <f t="shared" si="42"/>
        <v>16</v>
      </c>
      <c r="E103" s="10">
        <v>0</v>
      </c>
      <c r="F103" s="10">
        <v>0</v>
      </c>
      <c r="G103" s="10">
        <v>16</v>
      </c>
      <c r="H103" s="10">
        <v>0</v>
      </c>
      <c r="I103" s="10">
        <v>0</v>
      </c>
      <c r="J103" s="287"/>
      <c r="K103" s="287"/>
      <c r="L103" s="88">
        <v>1129</v>
      </c>
    </row>
    <row r="104" spans="1:12" s="131" customFormat="1" ht="14.25" x14ac:dyDescent="0.25">
      <c r="A104" s="308"/>
      <c r="B104" s="293"/>
      <c r="C104" s="92" t="s">
        <v>15</v>
      </c>
      <c r="D104" s="9">
        <f t="shared" si="42"/>
        <v>32</v>
      </c>
      <c r="E104" s="9">
        <v>0</v>
      </c>
      <c r="F104" s="9">
        <v>0</v>
      </c>
      <c r="G104" s="9">
        <v>32</v>
      </c>
      <c r="H104" s="9">
        <v>0</v>
      </c>
      <c r="I104" s="9">
        <v>0</v>
      </c>
      <c r="J104" s="287"/>
      <c r="K104" s="287"/>
      <c r="L104" s="92">
        <v>1129</v>
      </c>
    </row>
    <row r="105" spans="1:12" s="124" customFormat="1" ht="42" customHeight="1" x14ac:dyDescent="0.25">
      <c r="A105" s="308"/>
      <c r="B105" s="293"/>
      <c r="C105" s="88" t="s">
        <v>403</v>
      </c>
      <c r="D105" s="10">
        <f t="shared" si="42"/>
        <v>0</v>
      </c>
      <c r="E105" s="10">
        <v>0</v>
      </c>
      <c r="F105" s="10">
        <v>0</v>
      </c>
      <c r="G105" s="10">
        <v>0</v>
      </c>
      <c r="H105" s="10">
        <v>0</v>
      </c>
      <c r="I105" s="10">
        <v>0</v>
      </c>
      <c r="J105" s="287"/>
      <c r="K105" s="287"/>
      <c r="L105" s="88"/>
    </row>
    <row r="106" spans="1:12" s="124" customFormat="1" ht="44.25" customHeight="1" x14ac:dyDescent="0.25">
      <c r="A106" s="309"/>
      <c r="B106" s="294"/>
      <c r="C106" s="88" t="s">
        <v>404</v>
      </c>
      <c r="D106" s="10">
        <f t="shared" si="42"/>
        <v>0</v>
      </c>
      <c r="E106" s="10">
        <v>0</v>
      </c>
      <c r="F106" s="10">
        <v>0</v>
      </c>
      <c r="G106" s="10">
        <v>0</v>
      </c>
      <c r="H106" s="10">
        <v>0</v>
      </c>
      <c r="I106" s="10">
        <v>0</v>
      </c>
      <c r="J106" s="288"/>
      <c r="K106" s="288"/>
      <c r="L106" s="88"/>
    </row>
    <row r="107" spans="1:12" ht="28.5" x14ac:dyDescent="0.25">
      <c r="A107" s="307" t="s">
        <v>522</v>
      </c>
      <c r="B107" s="317" t="s">
        <v>539</v>
      </c>
      <c r="C107" s="92" t="s">
        <v>318</v>
      </c>
      <c r="D107" s="9">
        <f>SUM(D108:D114)</f>
        <v>0</v>
      </c>
      <c r="E107" s="9">
        <f t="shared" ref="E107:I107" si="43">SUM(E108:E114)</f>
        <v>0</v>
      </c>
      <c r="F107" s="9">
        <f t="shared" si="43"/>
        <v>0</v>
      </c>
      <c r="G107" s="9">
        <f t="shared" si="43"/>
        <v>0</v>
      </c>
      <c r="H107" s="9">
        <f t="shared" si="43"/>
        <v>0</v>
      </c>
      <c r="I107" s="9">
        <f t="shared" si="43"/>
        <v>0</v>
      </c>
      <c r="J107" s="380" t="s">
        <v>530</v>
      </c>
      <c r="K107" s="380" t="s">
        <v>535</v>
      </c>
      <c r="L107" s="92"/>
    </row>
    <row r="108" spans="1:12" ht="22.5" customHeight="1" x14ac:dyDescent="0.25">
      <c r="A108" s="308"/>
      <c r="B108" s="318"/>
      <c r="C108" s="88" t="s">
        <v>11</v>
      </c>
      <c r="D108" s="10">
        <f t="shared" ref="D108:D114" si="44">SUM(E108:I108)</f>
        <v>0</v>
      </c>
      <c r="E108" s="10">
        <v>0</v>
      </c>
      <c r="F108" s="10">
        <v>0</v>
      </c>
      <c r="G108" s="10">
        <v>0</v>
      </c>
      <c r="H108" s="10">
        <v>0</v>
      </c>
      <c r="I108" s="10">
        <v>0</v>
      </c>
      <c r="J108" s="381"/>
      <c r="K108" s="381"/>
      <c r="L108" s="88"/>
    </row>
    <row r="109" spans="1:12" ht="27.75" customHeight="1" x14ac:dyDescent="0.25">
      <c r="A109" s="308"/>
      <c r="B109" s="318"/>
      <c r="C109" s="88" t="s">
        <v>12</v>
      </c>
      <c r="D109" s="10">
        <f t="shared" si="44"/>
        <v>0</v>
      </c>
      <c r="E109" s="10">
        <v>0</v>
      </c>
      <c r="F109" s="10">
        <v>0</v>
      </c>
      <c r="G109" s="10">
        <v>0</v>
      </c>
      <c r="H109" s="10">
        <v>0</v>
      </c>
      <c r="I109" s="10">
        <v>0</v>
      </c>
      <c r="J109" s="381"/>
      <c r="K109" s="381"/>
      <c r="L109" s="88"/>
    </row>
    <row r="110" spans="1:12" x14ac:dyDescent="0.25">
      <c r="A110" s="308"/>
      <c r="B110" s="318"/>
      <c r="C110" s="88" t="s">
        <v>13</v>
      </c>
      <c r="D110" s="10">
        <f t="shared" si="44"/>
        <v>0</v>
      </c>
      <c r="E110" s="10">
        <v>0</v>
      </c>
      <c r="F110" s="10">
        <v>0</v>
      </c>
      <c r="G110" s="10">
        <v>0</v>
      </c>
      <c r="H110" s="10">
        <v>0</v>
      </c>
      <c r="I110" s="10">
        <v>0</v>
      </c>
      <c r="J110" s="381"/>
      <c r="K110" s="381"/>
      <c r="L110" s="88"/>
    </row>
    <row r="111" spans="1:12" ht="18.75" customHeight="1" x14ac:dyDescent="0.25">
      <c r="A111" s="308"/>
      <c r="B111" s="318"/>
      <c r="C111" s="88" t="s">
        <v>14</v>
      </c>
      <c r="D111" s="10">
        <f t="shared" si="44"/>
        <v>0</v>
      </c>
      <c r="E111" s="10">
        <v>0</v>
      </c>
      <c r="F111" s="10">
        <v>0</v>
      </c>
      <c r="G111" s="10">
        <v>0</v>
      </c>
      <c r="H111" s="10">
        <v>0</v>
      </c>
      <c r="I111" s="10">
        <v>0</v>
      </c>
      <c r="J111" s="381"/>
      <c r="K111" s="381"/>
      <c r="L111" s="88"/>
    </row>
    <row r="112" spans="1:12" s="131" customFormat="1" ht="18.75" customHeight="1" x14ac:dyDescent="0.25">
      <c r="A112" s="308"/>
      <c r="B112" s="318"/>
      <c r="C112" s="92" t="s">
        <v>15</v>
      </c>
      <c r="D112" s="9">
        <f t="shared" si="44"/>
        <v>0</v>
      </c>
      <c r="E112" s="9">
        <v>0</v>
      </c>
      <c r="F112" s="9">
        <v>0</v>
      </c>
      <c r="G112" s="9">
        <v>0</v>
      </c>
      <c r="H112" s="9">
        <v>0</v>
      </c>
      <c r="I112" s="9">
        <v>0</v>
      </c>
      <c r="J112" s="381"/>
      <c r="K112" s="381"/>
      <c r="L112" s="92"/>
    </row>
    <row r="113" spans="1:12" s="124" customFormat="1" ht="48.75" customHeight="1" x14ac:dyDescent="0.25">
      <c r="A113" s="308"/>
      <c r="B113" s="318"/>
      <c r="C113" s="88" t="s">
        <v>403</v>
      </c>
      <c r="D113" s="10">
        <f t="shared" si="44"/>
        <v>0</v>
      </c>
      <c r="E113" s="10">
        <v>0</v>
      </c>
      <c r="F113" s="10">
        <v>0</v>
      </c>
      <c r="G113" s="10">
        <v>0</v>
      </c>
      <c r="H113" s="10">
        <v>0</v>
      </c>
      <c r="I113" s="10">
        <v>0</v>
      </c>
      <c r="J113" s="381"/>
      <c r="K113" s="381"/>
      <c r="L113" s="88"/>
    </row>
    <row r="114" spans="1:12" s="124" customFormat="1" ht="30" x14ac:dyDescent="0.25">
      <c r="A114" s="309"/>
      <c r="B114" s="319"/>
      <c r="C114" s="88" t="s">
        <v>404</v>
      </c>
      <c r="D114" s="10">
        <f t="shared" si="44"/>
        <v>0</v>
      </c>
      <c r="E114" s="10">
        <v>0</v>
      </c>
      <c r="F114" s="10">
        <v>0</v>
      </c>
      <c r="G114" s="10">
        <v>0</v>
      </c>
      <c r="H114" s="10">
        <v>0</v>
      </c>
      <c r="I114" s="10">
        <v>0</v>
      </c>
      <c r="J114" s="382"/>
      <c r="K114" s="382"/>
      <c r="L114" s="88"/>
    </row>
    <row r="115" spans="1:12" ht="28.5" x14ac:dyDescent="0.25">
      <c r="A115" s="307" t="s">
        <v>523</v>
      </c>
      <c r="B115" s="292" t="s">
        <v>540</v>
      </c>
      <c r="C115" s="92" t="s">
        <v>318</v>
      </c>
      <c r="D115" s="9">
        <f>SUM(D116:D122)</f>
        <v>0</v>
      </c>
      <c r="E115" s="9">
        <f t="shared" ref="E115:I115" si="45">SUM(E116:E122)</f>
        <v>0</v>
      </c>
      <c r="F115" s="9">
        <f t="shared" si="45"/>
        <v>0</v>
      </c>
      <c r="G115" s="9">
        <f t="shared" si="45"/>
        <v>0</v>
      </c>
      <c r="H115" s="9">
        <f t="shared" si="45"/>
        <v>0</v>
      </c>
      <c r="I115" s="9">
        <f t="shared" si="45"/>
        <v>0</v>
      </c>
      <c r="J115" s="286" t="s">
        <v>530</v>
      </c>
      <c r="K115" s="286" t="s">
        <v>541</v>
      </c>
      <c r="L115" s="92"/>
    </row>
    <row r="116" spans="1:12" x14ac:dyDescent="0.25">
      <c r="A116" s="308"/>
      <c r="B116" s="293"/>
      <c r="C116" s="88" t="s">
        <v>11</v>
      </c>
      <c r="D116" s="10">
        <f t="shared" ref="D116:D122" si="46">SUM(E116:I116)</f>
        <v>0</v>
      </c>
      <c r="E116" s="10">
        <v>0</v>
      </c>
      <c r="F116" s="10">
        <v>0</v>
      </c>
      <c r="G116" s="10">
        <v>0</v>
      </c>
      <c r="H116" s="10">
        <v>0</v>
      </c>
      <c r="I116" s="10">
        <v>0</v>
      </c>
      <c r="J116" s="287"/>
      <c r="K116" s="287"/>
      <c r="L116" s="88"/>
    </row>
    <row r="117" spans="1:12" x14ac:dyDescent="0.25">
      <c r="A117" s="308"/>
      <c r="B117" s="293"/>
      <c r="C117" s="88" t="s">
        <v>12</v>
      </c>
      <c r="D117" s="10">
        <f t="shared" si="46"/>
        <v>0</v>
      </c>
      <c r="E117" s="10">
        <v>0</v>
      </c>
      <c r="F117" s="10">
        <v>0</v>
      </c>
      <c r="G117" s="10">
        <v>0</v>
      </c>
      <c r="H117" s="10">
        <v>0</v>
      </c>
      <c r="I117" s="10">
        <v>0</v>
      </c>
      <c r="J117" s="287"/>
      <c r="K117" s="287"/>
      <c r="L117" s="88"/>
    </row>
    <row r="118" spans="1:12" x14ac:dyDescent="0.25">
      <c r="A118" s="308"/>
      <c r="B118" s="293"/>
      <c r="C118" s="88" t="s">
        <v>13</v>
      </c>
      <c r="D118" s="10">
        <f t="shared" si="46"/>
        <v>0</v>
      </c>
      <c r="E118" s="10">
        <v>0</v>
      </c>
      <c r="F118" s="10">
        <v>0</v>
      </c>
      <c r="G118" s="10">
        <v>0</v>
      </c>
      <c r="H118" s="10">
        <v>0</v>
      </c>
      <c r="I118" s="10">
        <v>0</v>
      </c>
      <c r="J118" s="287"/>
      <c r="K118" s="287"/>
      <c r="L118" s="88"/>
    </row>
    <row r="119" spans="1:12" x14ac:dyDescent="0.25">
      <c r="A119" s="308"/>
      <c r="B119" s="293"/>
      <c r="C119" s="88" t="s">
        <v>14</v>
      </c>
      <c r="D119" s="10">
        <f t="shared" si="46"/>
        <v>0</v>
      </c>
      <c r="E119" s="10">
        <v>0</v>
      </c>
      <c r="F119" s="10">
        <v>0</v>
      </c>
      <c r="G119" s="10">
        <v>0</v>
      </c>
      <c r="H119" s="10">
        <v>0</v>
      </c>
      <c r="I119" s="10">
        <v>0</v>
      </c>
      <c r="J119" s="287"/>
      <c r="K119" s="287"/>
      <c r="L119" s="88"/>
    </row>
    <row r="120" spans="1:12" s="131" customFormat="1" ht="14.25" x14ac:dyDescent="0.25">
      <c r="A120" s="308"/>
      <c r="B120" s="293"/>
      <c r="C120" s="92" t="s">
        <v>15</v>
      </c>
      <c r="D120" s="9">
        <f t="shared" si="46"/>
        <v>0</v>
      </c>
      <c r="E120" s="9">
        <v>0</v>
      </c>
      <c r="F120" s="9">
        <v>0</v>
      </c>
      <c r="G120" s="9">
        <v>0</v>
      </c>
      <c r="H120" s="9">
        <v>0</v>
      </c>
      <c r="I120" s="9">
        <v>0</v>
      </c>
      <c r="J120" s="287"/>
      <c r="K120" s="287"/>
      <c r="L120" s="92"/>
    </row>
    <row r="121" spans="1:12" s="124" customFormat="1" ht="30" x14ac:dyDescent="0.25">
      <c r="A121" s="308"/>
      <c r="B121" s="293"/>
      <c r="C121" s="88" t="s">
        <v>403</v>
      </c>
      <c r="D121" s="10">
        <f t="shared" si="46"/>
        <v>0</v>
      </c>
      <c r="E121" s="10">
        <v>0</v>
      </c>
      <c r="F121" s="10">
        <v>0</v>
      </c>
      <c r="G121" s="10">
        <v>0</v>
      </c>
      <c r="H121" s="10">
        <v>0</v>
      </c>
      <c r="I121" s="10">
        <v>0</v>
      </c>
      <c r="J121" s="287"/>
      <c r="K121" s="287"/>
      <c r="L121" s="88"/>
    </row>
    <row r="122" spans="1:12" s="124" customFormat="1" ht="30" x14ac:dyDescent="0.25">
      <c r="A122" s="309"/>
      <c r="B122" s="294"/>
      <c r="C122" s="88" t="s">
        <v>404</v>
      </c>
      <c r="D122" s="10">
        <f t="shared" si="46"/>
        <v>0</v>
      </c>
      <c r="E122" s="10">
        <v>0</v>
      </c>
      <c r="F122" s="10">
        <v>0</v>
      </c>
      <c r="G122" s="10">
        <v>0</v>
      </c>
      <c r="H122" s="10">
        <v>0</v>
      </c>
      <c r="I122" s="10">
        <v>0</v>
      </c>
      <c r="J122" s="288"/>
      <c r="K122" s="288"/>
      <c r="L122" s="88"/>
    </row>
    <row r="123" spans="1:12" ht="28.5" x14ac:dyDescent="0.25">
      <c r="A123" s="307" t="s">
        <v>524</v>
      </c>
      <c r="B123" s="292" t="s">
        <v>542</v>
      </c>
      <c r="C123" s="92" t="s">
        <v>318</v>
      </c>
      <c r="D123" s="9">
        <f>SUM(D124:D130)</f>
        <v>0</v>
      </c>
      <c r="E123" s="9">
        <f t="shared" ref="E123:I123" si="47">SUM(E124:E130)</f>
        <v>0</v>
      </c>
      <c r="F123" s="9">
        <f t="shared" si="47"/>
        <v>0</v>
      </c>
      <c r="G123" s="9">
        <f t="shared" si="47"/>
        <v>0</v>
      </c>
      <c r="H123" s="9">
        <f t="shared" si="47"/>
        <v>0</v>
      </c>
      <c r="I123" s="9">
        <f t="shared" si="47"/>
        <v>0</v>
      </c>
      <c r="J123" s="286" t="s">
        <v>530</v>
      </c>
      <c r="K123" s="286" t="s">
        <v>543</v>
      </c>
      <c r="L123" s="92"/>
    </row>
    <row r="124" spans="1:12" x14ac:dyDescent="0.25">
      <c r="A124" s="308"/>
      <c r="B124" s="293"/>
      <c r="C124" s="88" t="s">
        <v>11</v>
      </c>
      <c r="D124" s="10">
        <f t="shared" ref="D124:D130" si="48">SUM(E124:I124)</f>
        <v>0</v>
      </c>
      <c r="E124" s="10">
        <v>0</v>
      </c>
      <c r="F124" s="10">
        <v>0</v>
      </c>
      <c r="G124" s="10">
        <v>0</v>
      </c>
      <c r="H124" s="10">
        <v>0</v>
      </c>
      <c r="I124" s="10">
        <v>0</v>
      </c>
      <c r="J124" s="287"/>
      <c r="K124" s="287"/>
      <c r="L124" s="88"/>
    </row>
    <row r="125" spans="1:12" x14ac:dyDescent="0.25">
      <c r="A125" s="308"/>
      <c r="B125" s="293"/>
      <c r="C125" s="88" t="s">
        <v>12</v>
      </c>
      <c r="D125" s="10">
        <f t="shared" si="48"/>
        <v>0</v>
      </c>
      <c r="E125" s="10">
        <v>0</v>
      </c>
      <c r="F125" s="10">
        <v>0</v>
      </c>
      <c r="G125" s="10">
        <v>0</v>
      </c>
      <c r="H125" s="10">
        <v>0</v>
      </c>
      <c r="I125" s="10">
        <v>0</v>
      </c>
      <c r="J125" s="287"/>
      <c r="K125" s="287"/>
      <c r="L125" s="88"/>
    </row>
    <row r="126" spans="1:12" x14ac:dyDescent="0.25">
      <c r="A126" s="308"/>
      <c r="B126" s="293"/>
      <c r="C126" s="88" t="s">
        <v>13</v>
      </c>
      <c r="D126" s="10">
        <f t="shared" si="48"/>
        <v>0</v>
      </c>
      <c r="E126" s="10">
        <v>0</v>
      </c>
      <c r="F126" s="10">
        <v>0</v>
      </c>
      <c r="G126" s="10">
        <v>0</v>
      </c>
      <c r="H126" s="10">
        <v>0</v>
      </c>
      <c r="I126" s="10">
        <v>0</v>
      </c>
      <c r="J126" s="287"/>
      <c r="K126" s="287"/>
      <c r="L126" s="88"/>
    </row>
    <row r="127" spans="1:12" x14ac:dyDescent="0.25">
      <c r="A127" s="308"/>
      <c r="B127" s="293"/>
      <c r="C127" s="88" t="s">
        <v>14</v>
      </c>
      <c r="D127" s="10">
        <f t="shared" si="48"/>
        <v>0</v>
      </c>
      <c r="E127" s="10">
        <v>0</v>
      </c>
      <c r="F127" s="10">
        <v>0</v>
      </c>
      <c r="G127" s="10">
        <v>0</v>
      </c>
      <c r="H127" s="10">
        <v>0</v>
      </c>
      <c r="I127" s="10">
        <v>0</v>
      </c>
      <c r="J127" s="287"/>
      <c r="K127" s="287"/>
      <c r="L127" s="88"/>
    </row>
    <row r="128" spans="1:12" s="131" customFormat="1" ht="14.25" x14ac:dyDescent="0.25">
      <c r="A128" s="308"/>
      <c r="B128" s="293"/>
      <c r="C128" s="92" t="s">
        <v>15</v>
      </c>
      <c r="D128" s="9">
        <f t="shared" si="48"/>
        <v>0</v>
      </c>
      <c r="E128" s="9">
        <v>0</v>
      </c>
      <c r="F128" s="9">
        <v>0</v>
      </c>
      <c r="G128" s="9">
        <v>0</v>
      </c>
      <c r="H128" s="9">
        <v>0</v>
      </c>
      <c r="I128" s="9">
        <v>0</v>
      </c>
      <c r="J128" s="287"/>
      <c r="K128" s="287"/>
      <c r="L128" s="92"/>
    </row>
    <row r="129" spans="1:12" s="124" customFormat="1" ht="30" x14ac:dyDescent="0.25">
      <c r="A129" s="308"/>
      <c r="B129" s="293"/>
      <c r="C129" s="88" t="s">
        <v>403</v>
      </c>
      <c r="D129" s="10">
        <f t="shared" si="48"/>
        <v>0</v>
      </c>
      <c r="E129" s="10">
        <v>0</v>
      </c>
      <c r="F129" s="10">
        <v>0</v>
      </c>
      <c r="G129" s="10">
        <v>0</v>
      </c>
      <c r="H129" s="10">
        <v>0</v>
      </c>
      <c r="I129" s="10">
        <v>0</v>
      </c>
      <c r="J129" s="287"/>
      <c r="K129" s="287"/>
      <c r="L129" s="88"/>
    </row>
    <row r="130" spans="1:12" s="124" customFormat="1" ht="32.25" customHeight="1" x14ac:dyDescent="0.25">
      <c r="A130" s="309"/>
      <c r="B130" s="294"/>
      <c r="C130" s="88" t="s">
        <v>404</v>
      </c>
      <c r="D130" s="10">
        <f t="shared" si="48"/>
        <v>0</v>
      </c>
      <c r="E130" s="10">
        <v>0</v>
      </c>
      <c r="F130" s="10">
        <v>0</v>
      </c>
      <c r="G130" s="10">
        <v>0</v>
      </c>
      <c r="H130" s="10">
        <v>0</v>
      </c>
      <c r="I130" s="10">
        <v>0</v>
      </c>
      <c r="J130" s="288"/>
      <c r="K130" s="288"/>
      <c r="L130" s="88"/>
    </row>
    <row r="131" spans="1:12" ht="36.75" customHeight="1" x14ac:dyDescent="0.25">
      <c r="A131" s="307" t="s">
        <v>525</v>
      </c>
      <c r="B131" s="292" t="s">
        <v>544</v>
      </c>
      <c r="C131" s="92" t="s">
        <v>318</v>
      </c>
      <c r="D131" s="9">
        <f>SUM(D132:D138)</f>
        <v>0</v>
      </c>
      <c r="E131" s="9">
        <f t="shared" ref="E131:I131" si="49">SUM(E132:E138)</f>
        <v>0</v>
      </c>
      <c r="F131" s="9">
        <f t="shared" si="49"/>
        <v>0</v>
      </c>
      <c r="G131" s="9">
        <f t="shared" si="49"/>
        <v>0</v>
      </c>
      <c r="H131" s="9">
        <f t="shared" si="49"/>
        <v>0</v>
      </c>
      <c r="I131" s="9">
        <f t="shared" si="49"/>
        <v>0</v>
      </c>
      <c r="J131" s="286" t="s">
        <v>530</v>
      </c>
      <c r="K131" s="286" t="s">
        <v>543</v>
      </c>
      <c r="L131" s="92"/>
    </row>
    <row r="132" spans="1:12" x14ac:dyDescent="0.25">
      <c r="A132" s="308"/>
      <c r="B132" s="293"/>
      <c r="C132" s="88" t="s">
        <v>11</v>
      </c>
      <c r="D132" s="10">
        <f t="shared" ref="D132:D138" si="50">SUM(E132:I132)</f>
        <v>0</v>
      </c>
      <c r="E132" s="10">
        <v>0</v>
      </c>
      <c r="F132" s="10">
        <v>0</v>
      </c>
      <c r="G132" s="10">
        <v>0</v>
      </c>
      <c r="H132" s="10">
        <v>0</v>
      </c>
      <c r="I132" s="10">
        <v>0</v>
      </c>
      <c r="J132" s="287"/>
      <c r="K132" s="287"/>
      <c r="L132" s="88"/>
    </row>
    <row r="133" spans="1:12" ht="23.25" customHeight="1" x14ac:dyDescent="0.25">
      <c r="A133" s="308"/>
      <c r="B133" s="293"/>
      <c r="C133" s="88" t="s">
        <v>12</v>
      </c>
      <c r="D133" s="10">
        <f t="shared" si="50"/>
        <v>0</v>
      </c>
      <c r="E133" s="10">
        <v>0</v>
      </c>
      <c r="F133" s="10">
        <v>0</v>
      </c>
      <c r="G133" s="10">
        <v>0</v>
      </c>
      <c r="H133" s="10">
        <v>0</v>
      </c>
      <c r="I133" s="10">
        <v>0</v>
      </c>
      <c r="J133" s="287"/>
      <c r="K133" s="287"/>
      <c r="L133" s="88"/>
    </row>
    <row r="134" spans="1:12" x14ac:dyDescent="0.25">
      <c r="A134" s="308"/>
      <c r="B134" s="293"/>
      <c r="C134" s="88" t="s">
        <v>13</v>
      </c>
      <c r="D134" s="10">
        <f t="shared" si="50"/>
        <v>0</v>
      </c>
      <c r="E134" s="10">
        <v>0</v>
      </c>
      <c r="F134" s="10">
        <v>0</v>
      </c>
      <c r="G134" s="10">
        <v>0</v>
      </c>
      <c r="H134" s="10">
        <v>0</v>
      </c>
      <c r="I134" s="10">
        <v>0</v>
      </c>
      <c r="J134" s="287"/>
      <c r="K134" s="287"/>
      <c r="L134" s="88"/>
    </row>
    <row r="135" spans="1:12" x14ac:dyDescent="0.25">
      <c r="A135" s="308"/>
      <c r="B135" s="293"/>
      <c r="C135" s="88" t="s">
        <v>14</v>
      </c>
      <c r="D135" s="10">
        <f t="shared" si="50"/>
        <v>0</v>
      </c>
      <c r="E135" s="10">
        <v>0</v>
      </c>
      <c r="F135" s="10">
        <v>0</v>
      </c>
      <c r="G135" s="10">
        <v>0</v>
      </c>
      <c r="H135" s="10">
        <v>0</v>
      </c>
      <c r="I135" s="10">
        <v>0</v>
      </c>
      <c r="J135" s="287"/>
      <c r="K135" s="287"/>
      <c r="L135" s="88"/>
    </row>
    <row r="136" spans="1:12" s="131" customFormat="1" ht="14.25" x14ac:dyDescent="0.25">
      <c r="A136" s="308"/>
      <c r="B136" s="293"/>
      <c r="C136" s="92" t="s">
        <v>15</v>
      </c>
      <c r="D136" s="9">
        <f t="shared" si="50"/>
        <v>0</v>
      </c>
      <c r="E136" s="9">
        <v>0</v>
      </c>
      <c r="F136" s="9">
        <v>0</v>
      </c>
      <c r="G136" s="9">
        <v>0</v>
      </c>
      <c r="H136" s="9">
        <v>0</v>
      </c>
      <c r="I136" s="9">
        <v>0</v>
      </c>
      <c r="J136" s="287"/>
      <c r="K136" s="287"/>
      <c r="L136" s="92"/>
    </row>
    <row r="137" spans="1:12" s="124" customFormat="1" ht="30" x14ac:dyDescent="0.25">
      <c r="A137" s="308"/>
      <c r="B137" s="293"/>
      <c r="C137" s="88" t="s">
        <v>403</v>
      </c>
      <c r="D137" s="10">
        <f t="shared" si="50"/>
        <v>0</v>
      </c>
      <c r="E137" s="10">
        <v>0</v>
      </c>
      <c r="F137" s="10">
        <v>0</v>
      </c>
      <c r="G137" s="10">
        <v>0</v>
      </c>
      <c r="H137" s="10">
        <v>0</v>
      </c>
      <c r="I137" s="10">
        <v>0</v>
      </c>
      <c r="J137" s="287"/>
      <c r="K137" s="287"/>
      <c r="L137" s="88"/>
    </row>
    <row r="138" spans="1:12" s="124" customFormat="1" ht="30" x14ac:dyDescent="0.25">
      <c r="A138" s="309"/>
      <c r="B138" s="294"/>
      <c r="C138" s="88" t="s">
        <v>404</v>
      </c>
      <c r="D138" s="10">
        <f t="shared" si="50"/>
        <v>0</v>
      </c>
      <c r="E138" s="10">
        <v>0</v>
      </c>
      <c r="F138" s="10">
        <v>0</v>
      </c>
      <c r="G138" s="10">
        <v>0</v>
      </c>
      <c r="H138" s="10">
        <v>0</v>
      </c>
      <c r="I138" s="10">
        <v>0</v>
      </c>
      <c r="J138" s="288"/>
      <c r="K138" s="288"/>
      <c r="L138" s="88"/>
    </row>
    <row r="139" spans="1:12" ht="24.75" customHeight="1" x14ac:dyDescent="0.25">
      <c r="A139" s="307" t="s">
        <v>526</v>
      </c>
      <c r="B139" s="292" t="s">
        <v>545</v>
      </c>
      <c r="C139" s="92" t="s">
        <v>318</v>
      </c>
      <c r="D139" s="9">
        <f>SUM(D140:D146)</f>
        <v>0</v>
      </c>
      <c r="E139" s="9">
        <f t="shared" ref="E139:I139" si="51">SUM(E140:E146)</f>
        <v>0</v>
      </c>
      <c r="F139" s="9">
        <f t="shared" si="51"/>
        <v>0</v>
      </c>
      <c r="G139" s="9">
        <f t="shared" si="51"/>
        <v>0</v>
      </c>
      <c r="H139" s="9">
        <f t="shared" si="51"/>
        <v>0</v>
      </c>
      <c r="I139" s="9">
        <f t="shared" si="51"/>
        <v>0</v>
      </c>
      <c r="J139" s="286" t="s">
        <v>530</v>
      </c>
      <c r="K139" s="286" t="s">
        <v>543</v>
      </c>
      <c r="L139" s="92"/>
    </row>
    <row r="140" spans="1:12" x14ac:dyDescent="0.25">
      <c r="A140" s="308"/>
      <c r="B140" s="293"/>
      <c r="C140" s="88" t="s">
        <v>11</v>
      </c>
      <c r="D140" s="10">
        <f t="shared" ref="D140:D146" si="52">SUM(E140:I140)</f>
        <v>0</v>
      </c>
      <c r="E140" s="10">
        <v>0</v>
      </c>
      <c r="F140" s="10">
        <v>0</v>
      </c>
      <c r="G140" s="10">
        <v>0</v>
      </c>
      <c r="H140" s="10">
        <v>0</v>
      </c>
      <c r="I140" s="10">
        <v>0</v>
      </c>
      <c r="J140" s="287"/>
      <c r="K140" s="287"/>
      <c r="L140" s="88"/>
    </row>
    <row r="141" spans="1:12" x14ac:dyDescent="0.25">
      <c r="A141" s="308"/>
      <c r="B141" s="293"/>
      <c r="C141" s="88" t="s">
        <v>12</v>
      </c>
      <c r="D141" s="10">
        <f t="shared" si="52"/>
        <v>0</v>
      </c>
      <c r="E141" s="10">
        <v>0</v>
      </c>
      <c r="F141" s="10">
        <v>0</v>
      </c>
      <c r="G141" s="10">
        <v>0</v>
      </c>
      <c r="H141" s="10">
        <v>0</v>
      </c>
      <c r="I141" s="10">
        <v>0</v>
      </c>
      <c r="J141" s="287"/>
      <c r="K141" s="287"/>
      <c r="L141" s="88"/>
    </row>
    <row r="142" spans="1:12" x14ac:dyDescent="0.25">
      <c r="A142" s="308"/>
      <c r="B142" s="293"/>
      <c r="C142" s="88" t="s">
        <v>13</v>
      </c>
      <c r="D142" s="10">
        <f t="shared" si="52"/>
        <v>0</v>
      </c>
      <c r="E142" s="10">
        <v>0</v>
      </c>
      <c r="F142" s="10">
        <v>0</v>
      </c>
      <c r="G142" s="10">
        <v>0</v>
      </c>
      <c r="H142" s="10">
        <v>0</v>
      </c>
      <c r="I142" s="10">
        <v>0</v>
      </c>
      <c r="J142" s="287"/>
      <c r="K142" s="287"/>
      <c r="L142" s="88"/>
    </row>
    <row r="143" spans="1:12" x14ac:dyDescent="0.25">
      <c r="A143" s="308"/>
      <c r="B143" s="293"/>
      <c r="C143" s="88" t="s">
        <v>14</v>
      </c>
      <c r="D143" s="10">
        <f t="shared" si="52"/>
        <v>0</v>
      </c>
      <c r="E143" s="10">
        <v>0</v>
      </c>
      <c r="F143" s="10">
        <v>0</v>
      </c>
      <c r="G143" s="10">
        <v>0</v>
      </c>
      <c r="H143" s="10">
        <v>0</v>
      </c>
      <c r="I143" s="10">
        <v>0</v>
      </c>
      <c r="J143" s="287"/>
      <c r="K143" s="287"/>
      <c r="L143" s="88"/>
    </row>
    <row r="144" spans="1:12" s="131" customFormat="1" ht="14.25" x14ac:dyDescent="0.25">
      <c r="A144" s="308"/>
      <c r="B144" s="293"/>
      <c r="C144" s="92" t="s">
        <v>15</v>
      </c>
      <c r="D144" s="9">
        <f t="shared" si="52"/>
        <v>0</v>
      </c>
      <c r="E144" s="9">
        <v>0</v>
      </c>
      <c r="F144" s="9">
        <v>0</v>
      </c>
      <c r="G144" s="9">
        <v>0</v>
      </c>
      <c r="H144" s="9">
        <v>0</v>
      </c>
      <c r="I144" s="9">
        <v>0</v>
      </c>
      <c r="J144" s="287"/>
      <c r="K144" s="287"/>
      <c r="L144" s="92"/>
    </row>
    <row r="145" spans="1:12" s="124" customFormat="1" ht="30" x14ac:dyDescent="0.25">
      <c r="A145" s="308"/>
      <c r="B145" s="293"/>
      <c r="C145" s="88" t="s">
        <v>403</v>
      </c>
      <c r="D145" s="10">
        <f t="shared" si="52"/>
        <v>0</v>
      </c>
      <c r="E145" s="10">
        <v>0</v>
      </c>
      <c r="F145" s="10">
        <v>0</v>
      </c>
      <c r="G145" s="10">
        <v>0</v>
      </c>
      <c r="H145" s="10">
        <v>0</v>
      </c>
      <c r="I145" s="10">
        <v>0</v>
      </c>
      <c r="J145" s="287"/>
      <c r="K145" s="287"/>
      <c r="L145" s="88"/>
    </row>
    <row r="146" spans="1:12" s="124" customFormat="1" ht="30" x14ac:dyDescent="0.25">
      <c r="A146" s="309"/>
      <c r="B146" s="294"/>
      <c r="C146" s="88" t="s">
        <v>404</v>
      </c>
      <c r="D146" s="10">
        <f t="shared" si="52"/>
        <v>0</v>
      </c>
      <c r="E146" s="10">
        <v>0</v>
      </c>
      <c r="F146" s="10">
        <v>0</v>
      </c>
      <c r="G146" s="10">
        <v>0</v>
      </c>
      <c r="H146" s="10">
        <v>0</v>
      </c>
      <c r="I146" s="10">
        <v>0</v>
      </c>
      <c r="J146" s="288"/>
      <c r="K146" s="288"/>
      <c r="L146" s="88"/>
    </row>
    <row r="147" spans="1:12" ht="23.25" customHeight="1" x14ac:dyDescent="0.25">
      <c r="A147" s="307" t="s">
        <v>527</v>
      </c>
      <c r="B147" s="292" t="s">
        <v>546</v>
      </c>
      <c r="C147" s="92" t="s">
        <v>318</v>
      </c>
      <c r="D147" s="9">
        <f>SUM(D148:D154)</f>
        <v>0</v>
      </c>
      <c r="E147" s="9">
        <f t="shared" ref="E147:I147" si="53">SUM(E148:E154)</f>
        <v>0</v>
      </c>
      <c r="F147" s="9">
        <f t="shared" si="53"/>
        <v>0</v>
      </c>
      <c r="G147" s="9">
        <f t="shared" si="53"/>
        <v>0</v>
      </c>
      <c r="H147" s="9">
        <f t="shared" si="53"/>
        <v>0</v>
      </c>
      <c r="I147" s="9">
        <f t="shared" si="53"/>
        <v>0</v>
      </c>
      <c r="J147" s="286" t="s">
        <v>530</v>
      </c>
      <c r="K147" s="286" t="s">
        <v>547</v>
      </c>
      <c r="L147" s="92"/>
    </row>
    <row r="148" spans="1:12" x14ac:dyDescent="0.25">
      <c r="A148" s="308"/>
      <c r="B148" s="293"/>
      <c r="C148" s="88" t="s">
        <v>11</v>
      </c>
      <c r="D148" s="10">
        <f t="shared" ref="D148:D154" si="54">SUM(E148:I148)</f>
        <v>0</v>
      </c>
      <c r="E148" s="10">
        <v>0</v>
      </c>
      <c r="F148" s="10">
        <v>0</v>
      </c>
      <c r="G148" s="10">
        <v>0</v>
      </c>
      <c r="H148" s="10">
        <v>0</v>
      </c>
      <c r="I148" s="10">
        <v>0</v>
      </c>
      <c r="J148" s="287"/>
      <c r="K148" s="287"/>
      <c r="L148" s="88"/>
    </row>
    <row r="149" spans="1:12" x14ac:dyDescent="0.25">
      <c r="A149" s="308"/>
      <c r="B149" s="293"/>
      <c r="C149" s="88" t="s">
        <v>12</v>
      </c>
      <c r="D149" s="10">
        <f t="shared" si="54"/>
        <v>0</v>
      </c>
      <c r="E149" s="10">
        <v>0</v>
      </c>
      <c r="F149" s="10">
        <v>0</v>
      </c>
      <c r="G149" s="10">
        <v>0</v>
      </c>
      <c r="H149" s="10">
        <v>0</v>
      </c>
      <c r="I149" s="10">
        <v>0</v>
      </c>
      <c r="J149" s="287"/>
      <c r="K149" s="287"/>
      <c r="L149" s="88"/>
    </row>
    <row r="150" spans="1:12" x14ac:dyDescent="0.25">
      <c r="A150" s="308"/>
      <c r="B150" s="293"/>
      <c r="C150" s="88" t="s">
        <v>13</v>
      </c>
      <c r="D150" s="10">
        <f t="shared" si="54"/>
        <v>0</v>
      </c>
      <c r="E150" s="10">
        <v>0</v>
      </c>
      <c r="F150" s="10">
        <v>0</v>
      </c>
      <c r="G150" s="10">
        <v>0</v>
      </c>
      <c r="H150" s="10">
        <v>0</v>
      </c>
      <c r="I150" s="10">
        <v>0</v>
      </c>
      <c r="J150" s="287"/>
      <c r="K150" s="287"/>
      <c r="L150" s="88"/>
    </row>
    <row r="151" spans="1:12" x14ac:dyDescent="0.25">
      <c r="A151" s="308"/>
      <c r="B151" s="293"/>
      <c r="C151" s="88" t="s">
        <v>14</v>
      </c>
      <c r="D151" s="10">
        <f t="shared" si="54"/>
        <v>0</v>
      </c>
      <c r="E151" s="10">
        <v>0</v>
      </c>
      <c r="F151" s="10">
        <v>0</v>
      </c>
      <c r="G151" s="10">
        <v>0</v>
      </c>
      <c r="H151" s="10">
        <v>0</v>
      </c>
      <c r="I151" s="10">
        <v>0</v>
      </c>
      <c r="J151" s="287"/>
      <c r="K151" s="287"/>
      <c r="L151" s="88"/>
    </row>
    <row r="152" spans="1:12" s="131" customFormat="1" ht="14.25" x14ac:dyDescent="0.25">
      <c r="A152" s="308"/>
      <c r="B152" s="293"/>
      <c r="C152" s="92" t="s">
        <v>15</v>
      </c>
      <c r="D152" s="9">
        <f t="shared" si="54"/>
        <v>0</v>
      </c>
      <c r="E152" s="9">
        <v>0</v>
      </c>
      <c r="F152" s="9">
        <v>0</v>
      </c>
      <c r="G152" s="9">
        <v>0</v>
      </c>
      <c r="H152" s="9">
        <v>0</v>
      </c>
      <c r="I152" s="9">
        <v>0</v>
      </c>
      <c r="J152" s="287"/>
      <c r="K152" s="287"/>
      <c r="L152" s="92"/>
    </row>
    <row r="153" spans="1:12" s="124" customFormat="1" ht="30" x14ac:dyDescent="0.25">
      <c r="A153" s="308"/>
      <c r="B153" s="293"/>
      <c r="C153" s="88" t="s">
        <v>403</v>
      </c>
      <c r="D153" s="10">
        <f t="shared" si="54"/>
        <v>0</v>
      </c>
      <c r="E153" s="10">
        <v>0</v>
      </c>
      <c r="F153" s="10">
        <v>0</v>
      </c>
      <c r="G153" s="10">
        <v>0</v>
      </c>
      <c r="H153" s="10">
        <v>0</v>
      </c>
      <c r="I153" s="10">
        <v>0</v>
      </c>
      <c r="J153" s="287"/>
      <c r="K153" s="287"/>
      <c r="L153" s="88"/>
    </row>
    <row r="154" spans="1:12" s="124" customFormat="1" ht="30" x14ac:dyDescent="0.25">
      <c r="A154" s="309"/>
      <c r="B154" s="294"/>
      <c r="C154" s="88" t="s">
        <v>404</v>
      </c>
      <c r="D154" s="10">
        <f t="shared" si="54"/>
        <v>0</v>
      </c>
      <c r="E154" s="10">
        <v>0</v>
      </c>
      <c r="F154" s="10">
        <v>0</v>
      </c>
      <c r="G154" s="10">
        <v>0</v>
      </c>
      <c r="H154" s="10">
        <v>0</v>
      </c>
      <c r="I154" s="10">
        <v>0</v>
      </c>
      <c r="J154" s="288"/>
      <c r="K154" s="288"/>
      <c r="L154" s="88"/>
    </row>
    <row r="155" spans="1:12" ht="33" customHeight="1" x14ac:dyDescent="0.25">
      <c r="A155" s="307" t="s">
        <v>528</v>
      </c>
      <c r="B155" s="292" t="s">
        <v>548</v>
      </c>
      <c r="C155" s="92" t="s">
        <v>318</v>
      </c>
      <c r="D155" s="9">
        <f>SUM(D156:D162)</f>
        <v>0</v>
      </c>
      <c r="E155" s="9">
        <f t="shared" ref="E155:I155" si="55">SUM(E156:E162)</f>
        <v>0</v>
      </c>
      <c r="F155" s="9">
        <f t="shared" si="55"/>
        <v>0</v>
      </c>
      <c r="G155" s="9">
        <f t="shared" si="55"/>
        <v>0</v>
      </c>
      <c r="H155" s="9">
        <f t="shared" si="55"/>
        <v>0</v>
      </c>
      <c r="I155" s="9">
        <f t="shared" si="55"/>
        <v>0</v>
      </c>
      <c r="J155" s="286" t="s">
        <v>530</v>
      </c>
      <c r="K155" s="286" t="s">
        <v>543</v>
      </c>
      <c r="L155" s="92"/>
    </row>
    <row r="156" spans="1:12" x14ac:dyDescent="0.25">
      <c r="A156" s="308"/>
      <c r="B156" s="293"/>
      <c r="C156" s="88" t="s">
        <v>11</v>
      </c>
      <c r="D156" s="10">
        <f t="shared" ref="D156:D162" si="56">SUM(E156:I156)</f>
        <v>0</v>
      </c>
      <c r="E156" s="10">
        <v>0</v>
      </c>
      <c r="F156" s="10">
        <v>0</v>
      </c>
      <c r="G156" s="10">
        <v>0</v>
      </c>
      <c r="H156" s="10">
        <v>0</v>
      </c>
      <c r="I156" s="10">
        <v>0</v>
      </c>
      <c r="J156" s="287"/>
      <c r="K156" s="287"/>
      <c r="L156" s="88"/>
    </row>
    <row r="157" spans="1:12" x14ac:dyDescent="0.25">
      <c r="A157" s="308"/>
      <c r="B157" s="293"/>
      <c r="C157" s="88" t="s">
        <v>12</v>
      </c>
      <c r="D157" s="10">
        <f t="shared" si="56"/>
        <v>0</v>
      </c>
      <c r="E157" s="10">
        <v>0</v>
      </c>
      <c r="F157" s="10">
        <v>0</v>
      </c>
      <c r="G157" s="10">
        <v>0</v>
      </c>
      <c r="H157" s="10">
        <v>0</v>
      </c>
      <c r="I157" s="10">
        <v>0</v>
      </c>
      <c r="J157" s="287"/>
      <c r="K157" s="287"/>
      <c r="L157" s="88"/>
    </row>
    <row r="158" spans="1:12" ht="18.75" customHeight="1" x14ac:dyDescent="0.25">
      <c r="A158" s="308"/>
      <c r="B158" s="293"/>
      <c r="C158" s="88" t="s">
        <v>13</v>
      </c>
      <c r="D158" s="10">
        <f t="shared" si="56"/>
        <v>0</v>
      </c>
      <c r="E158" s="10">
        <v>0</v>
      </c>
      <c r="F158" s="10">
        <v>0</v>
      </c>
      <c r="G158" s="10">
        <v>0</v>
      </c>
      <c r="H158" s="10">
        <v>0</v>
      </c>
      <c r="I158" s="10">
        <v>0</v>
      </c>
      <c r="J158" s="287"/>
      <c r="K158" s="287"/>
      <c r="L158" s="88"/>
    </row>
    <row r="159" spans="1:12" ht="18.75" customHeight="1" x14ac:dyDescent="0.25">
      <c r="A159" s="308"/>
      <c r="B159" s="293"/>
      <c r="C159" s="88" t="s">
        <v>14</v>
      </c>
      <c r="D159" s="10">
        <f t="shared" si="56"/>
        <v>0</v>
      </c>
      <c r="E159" s="10">
        <v>0</v>
      </c>
      <c r="F159" s="10">
        <v>0</v>
      </c>
      <c r="G159" s="10">
        <v>0</v>
      </c>
      <c r="H159" s="10">
        <v>0</v>
      </c>
      <c r="I159" s="10">
        <v>0</v>
      </c>
      <c r="J159" s="287"/>
      <c r="K159" s="287"/>
      <c r="L159" s="88"/>
    </row>
    <row r="160" spans="1:12" s="131" customFormat="1" ht="17.25" customHeight="1" x14ac:dyDescent="0.25">
      <c r="A160" s="308"/>
      <c r="B160" s="293"/>
      <c r="C160" s="92" t="s">
        <v>15</v>
      </c>
      <c r="D160" s="9">
        <f t="shared" si="56"/>
        <v>0</v>
      </c>
      <c r="E160" s="9">
        <v>0</v>
      </c>
      <c r="F160" s="9">
        <v>0</v>
      </c>
      <c r="G160" s="9">
        <v>0</v>
      </c>
      <c r="H160" s="9">
        <v>0</v>
      </c>
      <c r="I160" s="9">
        <v>0</v>
      </c>
      <c r="J160" s="287"/>
      <c r="K160" s="287"/>
      <c r="L160" s="92"/>
    </row>
    <row r="161" spans="1:12" s="124" customFormat="1" ht="30" x14ac:dyDescent="0.25">
      <c r="A161" s="308"/>
      <c r="B161" s="293"/>
      <c r="C161" s="88" t="s">
        <v>403</v>
      </c>
      <c r="D161" s="10">
        <f t="shared" si="56"/>
        <v>0</v>
      </c>
      <c r="E161" s="10">
        <v>0</v>
      </c>
      <c r="F161" s="10">
        <v>0</v>
      </c>
      <c r="G161" s="10">
        <v>0</v>
      </c>
      <c r="H161" s="10">
        <v>0</v>
      </c>
      <c r="I161" s="10">
        <v>0</v>
      </c>
      <c r="J161" s="287"/>
      <c r="K161" s="287"/>
      <c r="L161" s="88"/>
    </row>
    <row r="162" spans="1:12" s="124" customFormat="1" ht="30" x14ac:dyDescent="0.25">
      <c r="A162" s="309"/>
      <c r="B162" s="294"/>
      <c r="C162" s="88" t="s">
        <v>404</v>
      </c>
      <c r="D162" s="10">
        <f t="shared" si="56"/>
        <v>0</v>
      </c>
      <c r="E162" s="10">
        <v>0</v>
      </c>
      <c r="F162" s="10">
        <v>0</v>
      </c>
      <c r="G162" s="10">
        <v>0</v>
      </c>
      <c r="H162" s="10">
        <v>0</v>
      </c>
      <c r="I162" s="10">
        <v>0</v>
      </c>
      <c r="J162" s="288"/>
      <c r="K162" s="288"/>
      <c r="L162" s="88"/>
    </row>
    <row r="163" spans="1:12" ht="26.25" customHeight="1" x14ac:dyDescent="0.25">
      <c r="A163" s="374"/>
      <c r="B163" s="511" t="s">
        <v>175</v>
      </c>
      <c r="C163" s="92" t="s">
        <v>318</v>
      </c>
      <c r="D163" s="9">
        <f>SUM(D164:D170)</f>
        <v>1878.5</v>
      </c>
      <c r="E163" s="9">
        <f t="shared" ref="E163" si="57">SUM(E164:E170)</f>
        <v>0</v>
      </c>
      <c r="F163" s="9">
        <f t="shared" ref="F163" si="58">SUM(F164:F170)</f>
        <v>0</v>
      </c>
      <c r="G163" s="9">
        <f>SUM(G164:G170)</f>
        <v>1878.5</v>
      </c>
      <c r="H163" s="9">
        <f t="shared" ref="H163" si="59">SUM(H164:H170)</f>
        <v>0</v>
      </c>
      <c r="I163" s="9">
        <f>SUM(I164:I170)</f>
        <v>0</v>
      </c>
      <c r="J163" s="388"/>
      <c r="K163" s="376"/>
      <c r="L163" s="88"/>
    </row>
    <row r="164" spans="1:12" x14ac:dyDescent="0.25">
      <c r="A164" s="374"/>
      <c r="B164" s="511"/>
      <c r="C164" s="88" t="s">
        <v>11</v>
      </c>
      <c r="D164" s="10">
        <f t="shared" si="3"/>
        <v>249</v>
      </c>
      <c r="E164" s="10">
        <v>0</v>
      </c>
      <c r="F164" s="10">
        <v>0</v>
      </c>
      <c r="G164" s="10">
        <v>249</v>
      </c>
      <c r="H164" s="10">
        <v>0</v>
      </c>
      <c r="I164" s="10">
        <v>0</v>
      </c>
      <c r="J164" s="388"/>
      <c r="K164" s="376"/>
      <c r="L164" s="88"/>
    </row>
    <row r="165" spans="1:12" s="124" customFormat="1" x14ac:dyDescent="0.25">
      <c r="A165" s="374"/>
      <c r="B165" s="511"/>
      <c r="C165" s="88" t="s">
        <v>12</v>
      </c>
      <c r="D165" s="10">
        <f>SUM(E165:I165)</f>
        <v>459</v>
      </c>
      <c r="E165" s="10">
        <f>E13</f>
        <v>0</v>
      </c>
      <c r="F165" s="10">
        <f t="shared" ref="F165:I165" si="60">F13</f>
        <v>0</v>
      </c>
      <c r="G165" s="10">
        <f>G53+G13</f>
        <v>459</v>
      </c>
      <c r="H165" s="10">
        <f t="shared" si="60"/>
        <v>0</v>
      </c>
      <c r="I165" s="10">
        <f t="shared" si="60"/>
        <v>0</v>
      </c>
      <c r="J165" s="388"/>
      <c r="K165" s="376"/>
      <c r="L165" s="88"/>
    </row>
    <row r="166" spans="1:12" s="124" customFormat="1" ht="15.75" x14ac:dyDescent="0.25">
      <c r="A166" s="374"/>
      <c r="B166" s="511"/>
      <c r="C166" s="173" t="s">
        <v>13</v>
      </c>
      <c r="D166" s="148">
        <f t="shared" si="3"/>
        <v>296</v>
      </c>
      <c r="E166" s="148">
        <f t="shared" ref="E166:I166" si="61">E14</f>
        <v>0</v>
      </c>
      <c r="F166" s="148">
        <f t="shared" si="61"/>
        <v>0</v>
      </c>
      <c r="G166" s="10">
        <f t="shared" ref="G166:G170" si="62">G54+G14</f>
        <v>296</v>
      </c>
      <c r="H166" s="148">
        <f t="shared" si="61"/>
        <v>0</v>
      </c>
      <c r="I166" s="148">
        <f t="shared" si="61"/>
        <v>0</v>
      </c>
      <c r="J166" s="388"/>
      <c r="K166" s="376"/>
      <c r="L166" s="88"/>
    </row>
    <row r="167" spans="1:12" ht="15.75" x14ac:dyDescent="0.25">
      <c r="A167" s="374"/>
      <c r="B167" s="511"/>
      <c r="C167" s="173" t="s">
        <v>14</v>
      </c>
      <c r="D167" s="148">
        <f>SUM(E167:I167)</f>
        <v>308.5</v>
      </c>
      <c r="E167" s="148">
        <f t="shared" ref="E167:I167" si="63">E15</f>
        <v>0</v>
      </c>
      <c r="F167" s="148">
        <f t="shared" si="63"/>
        <v>0</v>
      </c>
      <c r="G167" s="10">
        <f t="shared" si="62"/>
        <v>308.5</v>
      </c>
      <c r="H167" s="148">
        <f t="shared" si="63"/>
        <v>0</v>
      </c>
      <c r="I167" s="148">
        <f t="shared" si="63"/>
        <v>0</v>
      </c>
      <c r="J167" s="388"/>
      <c r="K167" s="376"/>
      <c r="L167" s="88"/>
    </row>
    <row r="168" spans="1:12" s="131" customFormat="1" ht="15.75" x14ac:dyDescent="0.25">
      <c r="A168" s="374"/>
      <c r="B168" s="511"/>
      <c r="C168" s="98" t="s">
        <v>15</v>
      </c>
      <c r="D168" s="47">
        <f t="shared" si="3"/>
        <v>298</v>
      </c>
      <c r="E168" s="47">
        <f t="shared" ref="E168:I168" si="64">E16</f>
        <v>0</v>
      </c>
      <c r="F168" s="47">
        <f t="shared" si="64"/>
        <v>0</v>
      </c>
      <c r="G168" s="9">
        <f t="shared" si="62"/>
        <v>298</v>
      </c>
      <c r="H168" s="47">
        <f t="shared" si="64"/>
        <v>0</v>
      </c>
      <c r="I168" s="47">
        <f t="shared" si="64"/>
        <v>0</v>
      </c>
      <c r="J168" s="388"/>
      <c r="K168" s="376"/>
      <c r="L168" s="92"/>
    </row>
    <row r="169" spans="1:12" ht="31.5" x14ac:dyDescent="0.25">
      <c r="A169" s="374"/>
      <c r="B169" s="511"/>
      <c r="C169" s="173" t="s">
        <v>403</v>
      </c>
      <c r="D169" s="148">
        <f t="shared" si="3"/>
        <v>134</v>
      </c>
      <c r="E169" s="148">
        <f t="shared" ref="E169:I169" si="65">E17</f>
        <v>0</v>
      </c>
      <c r="F169" s="148">
        <f t="shared" si="65"/>
        <v>0</v>
      </c>
      <c r="G169" s="10">
        <f t="shared" si="62"/>
        <v>134</v>
      </c>
      <c r="H169" s="148">
        <f t="shared" si="65"/>
        <v>0</v>
      </c>
      <c r="I169" s="148">
        <f t="shared" si="65"/>
        <v>0</v>
      </c>
      <c r="J169" s="388"/>
      <c r="K169" s="376"/>
      <c r="L169" s="88"/>
    </row>
    <row r="170" spans="1:12" ht="31.5" x14ac:dyDescent="0.25">
      <c r="A170" s="374"/>
      <c r="B170" s="511"/>
      <c r="C170" s="173" t="s">
        <v>404</v>
      </c>
      <c r="D170" s="148">
        <f t="shared" si="3"/>
        <v>134</v>
      </c>
      <c r="E170" s="148">
        <f t="shared" ref="E170:I170" si="66">E18</f>
        <v>0</v>
      </c>
      <c r="F170" s="148">
        <f t="shared" si="66"/>
        <v>0</v>
      </c>
      <c r="G170" s="10">
        <f t="shared" si="62"/>
        <v>134</v>
      </c>
      <c r="H170" s="148">
        <f t="shared" si="66"/>
        <v>0</v>
      </c>
      <c r="I170" s="148">
        <f t="shared" si="66"/>
        <v>0</v>
      </c>
      <c r="J170" s="388"/>
      <c r="K170" s="376"/>
      <c r="L170" s="88"/>
    </row>
  </sheetData>
  <mergeCells count="91">
    <mergeCell ref="A1:L3"/>
    <mergeCell ref="K19:K26"/>
    <mergeCell ref="J19:J26"/>
    <mergeCell ref="B19:B26"/>
    <mergeCell ref="A19:A26"/>
    <mergeCell ref="A8:L8"/>
    <mergeCell ref="A9:L9"/>
    <mergeCell ref="A10:B10"/>
    <mergeCell ref="B5:B6"/>
    <mergeCell ref="C5:C6"/>
    <mergeCell ref="D5:D6"/>
    <mergeCell ref="E5:I5"/>
    <mergeCell ref="J5:J6"/>
    <mergeCell ref="K5:L5"/>
    <mergeCell ref="A5:A6"/>
    <mergeCell ref="K10:K18"/>
    <mergeCell ref="K35:K42"/>
    <mergeCell ref="J35:J42"/>
    <mergeCell ref="B35:B42"/>
    <mergeCell ref="A35:A42"/>
    <mergeCell ref="A27:A34"/>
    <mergeCell ref="B27:B34"/>
    <mergeCell ref="J27:J34"/>
    <mergeCell ref="K27:K34"/>
    <mergeCell ref="K163:K170"/>
    <mergeCell ref="J163:J170"/>
    <mergeCell ref="B163:B170"/>
    <mergeCell ref="A163:A170"/>
    <mergeCell ref="K43:K50"/>
    <mergeCell ref="J43:J50"/>
    <mergeCell ref="B43:B50"/>
    <mergeCell ref="A43:A50"/>
    <mergeCell ref="A51:A58"/>
    <mergeCell ref="B51:B58"/>
    <mergeCell ref="J51:J58"/>
    <mergeCell ref="K51:K58"/>
    <mergeCell ref="A59:A66"/>
    <mergeCell ref="B59:B66"/>
    <mergeCell ref="J59:J66"/>
    <mergeCell ref="B75:B82"/>
    <mergeCell ref="J10:J18"/>
    <mergeCell ref="B11:B18"/>
    <mergeCell ref="A11:A18"/>
    <mergeCell ref="A75:A82"/>
    <mergeCell ref="J75:J82"/>
    <mergeCell ref="K75:K82"/>
    <mergeCell ref="K59:K66"/>
    <mergeCell ref="B67:B74"/>
    <mergeCell ref="A67:A74"/>
    <mergeCell ref="J67:J74"/>
    <mergeCell ref="K67:K74"/>
    <mergeCell ref="A83:A90"/>
    <mergeCell ref="B83:B90"/>
    <mergeCell ref="J83:J90"/>
    <mergeCell ref="K83:K90"/>
    <mergeCell ref="A115:A122"/>
    <mergeCell ref="B115:B122"/>
    <mergeCell ref="J115:J122"/>
    <mergeCell ref="K115:K122"/>
    <mergeCell ref="A107:A114"/>
    <mergeCell ref="B107:B114"/>
    <mergeCell ref="J107:J114"/>
    <mergeCell ref="K107:K114"/>
    <mergeCell ref="A99:A106"/>
    <mergeCell ref="B99:B106"/>
    <mergeCell ref="J99:J106"/>
    <mergeCell ref="K99:K106"/>
    <mergeCell ref="A91:A98"/>
    <mergeCell ref="B91:B98"/>
    <mergeCell ref="J91:J98"/>
    <mergeCell ref="K91:K98"/>
    <mergeCell ref="A139:A146"/>
    <mergeCell ref="B139:B146"/>
    <mergeCell ref="J139:J146"/>
    <mergeCell ref="K139:K146"/>
    <mergeCell ref="A131:A138"/>
    <mergeCell ref="B131:B138"/>
    <mergeCell ref="J131:J138"/>
    <mergeCell ref="K131:K138"/>
    <mergeCell ref="A123:A130"/>
    <mergeCell ref="B123:B130"/>
    <mergeCell ref="J123:J130"/>
    <mergeCell ref="K123:K130"/>
    <mergeCell ref="A147:A154"/>
    <mergeCell ref="B147:B154"/>
    <mergeCell ref="J147:J154"/>
    <mergeCell ref="K147:K154"/>
    <mergeCell ref="A155:A162"/>
    <mergeCell ref="B155:B162"/>
    <mergeCell ref="J155:J162"/>
    <mergeCell ref="K155:K162"/>
  </mergeCells>
  <pageMargins left="0.70866141732283472" right="0.70866141732283472" top="0.74803149606299213" bottom="0.74803149606299213" header="0.31496062992125984" footer="0.31496062992125984"/>
  <pageSetup paperSize="9" scale="46" firstPageNumber="78" fitToHeight="0" orientation="portrait" useFirstPageNumber="1" horizontalDpi="300" verticalDpi="300" r:id="rId1"/>
  <headerFooter>
    <oddHeader>&amp;C&amp;12&amp;P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L33"/>
  <sheetViews>
    <sheetView view="pageLayout" workbookViewId="0">
      <selection activeCell="D19" sqref="D19:E23"/>
    </sheetView>
  </sheetViews>
  <sheetFormatPr defaultColWidth="9.140625" defaultRowHeight="15" x14ac:dyDescent="0.25"/>
  <cols>
    <col min="1" max="8" width="9.140625" style="19"/>
    <col min="9" max="9" width="14" style="19" customWidth="1"/>
    <col min="10" max="10" width="20.42578125" style="19" customWidth="1"/>
    <col min="11" max="11" width="14.7109375" style="19" customWidth="1"/>
    <col min="12" max="12" width="30.28515625" style="19" customWidth="1"/>
    <col min="13" max="16384" width="9.140625" style="19"/>
  </cols>
  <sheetData>
    <row r="1" spans="2:12" ht="32.25" customHeight="1" x14ac:dyDescent="0.25">
      <c r="D1" s="285" t="s">
        <v>695</v>
      </c>
      <c r="E1" s="285"/>
      <c r="F1" s="285"/>
      <c r="G1" s="285"/>
      <c r="H1" s="285"/>
      <c r="I1" s="285"/>
      <c r="J1" s="285"/>
      <c r="K1" s="285"/>
    </row>
    <row r="2" spans="2:12" ht="15.75" thickBot="1" x14ac:dyDescent="0.3"/>
    <row r="3" spans="2:12" ht="55.5" customHeight="1" x14ac:dyDescent="0.25">
      <c r="B3" s="255" t="s">
        <v>643</v>
      </c>
      <c r="C3" s="256"/>
      <c r="D3" s="255" t="s">
        <v>645</v>
      </c>
      <c r="E3" s="256"/>
      <c r="F3" s="267" t="s">
        <v>646</v>
      </c>
      <c r="G3" s="267" t="s">
        <v>647</v>
      </c>
      <c r="H3" s="267" t="s">
        <v>648</v>
      </c>
      <c r="I3" s="255" t="s">
        <v>649</v>
      </c>
      <c r="J3" s="256"/>
      <c r="K3" s="267" t="s">
        <v>650</v>
      </c>
      <c r="L3" s="267" t="s">
        <v>651</v>
      </c>
    </row>
    <row r="4" spans="2:12" ht="15.75" thickBot="1" x14ac:dyDescent="0.3">
      <c r="B4" s="259" t="s">
        <v>644</v>
      </c>
      <c r="C4" s="260"/>
      <c r="D4" s="259"/>
      <c r="E4" s="260"/>
      <c r="F4" s="269"/>
      <c r="G4" s="269"/>
      <c r="H4" s="269"/>
      <c r="I4" s="259"/>
      <c r="J4" s="260"/>
      <c r="K4" s="269"/>
      <c r="L4" s="269"/>
    </row>
    <row r="5" spans="2:12" ht="15.75" thickBot="1" x14ac:dyDescent="0.3">
      <c r="B5" s="250">
        <v>1</v>
      </c>
      <c r="C5" s="251"/>
      <c r="D5" s="250">
        <v>2</v>
      </c>
      <c r="E5" s="251"/>
      <c r="F5" s="20">
        <v>3</v>
      </c>
      <c r="G5" s="20">
        <v>4</v>
      </c>
      <c r="H5" s="20">
        <v>5</v>
      </c>
      <c r="I5" s="250">
        <v>6</v>
      </c>
      <c r="J5" s="251"/>
      <c r="K5" s="20">
        <v>7</v>
      </c>
      <c r="L5" s="20">
        <v>8</v>
      </c>
    </row>
    <row r="6" spans="2:12" ht="15.75" thickBot="1" x14ac:dyDescent="0.3">
      <c r="B6" s="248" t="s">
        <v>652</v>
      </c>
      <c r="C6" s="254"/>
      <c r="D6" s="254"/>
      <c r="E6" s="254"/>
      <c r="F6" s="254"/>
      <c r="G6" s="254"/>
      <c r="H6" s="254"/>
      <c r="I6" s="254"/>
      <c r="J6" s="254"/>
      <c r="K6" s="254"/>
      <c r="L6" s="249"/>
    </row>
    <row r="7" spans="2:12" ht="38.25" customHeight="1" x14ac:dyDescent="0.25">
      <c r="B7" s="255">
        <v>1</v>
      </c>
      <c r="C7" s="256"/>
      <c r="D7" s="261" t="s">
        <v>653</v>
      </c>
      <c r="E7" s="262"/>
      <c r="F7" s="267" t="s">
        <v>654</v>
      </c>
      <c r="G7" s="270" t="s">
        <v>655</v>
      </c>
      <c r="H7" s="270" t="s">
        <v>656</v>
      </c>
      <c r="I7" s="261" t="s">
        <v>657</v>
      </c>
      <c r="J7" s="262"/>
      <c r="K7" s="270" t="s">
        <v>661</v>
      </c>
      <c r="L7" s="23" t="s">
        <v>662</v>
      </c>
    </row>
    <row r="8" spans="2:12" ht="55.5" customHeight="1" x14ac:dyDescent="0.25">
      <c r="B8" s="257"/>
      <c r="C8" s="258"/>
      <c r="D8" s="263"/>
      <c r="E8" s="264"/>
      <c r="F8" s="268"/>
      <c r="G8" s="271"/>
      <c r="H8" s="271"/>
      <c r="I8" s="263" t="s">
        <v>658</v>
      </c>
      <c r="J8" s="264"/>
      <c r="K8" s="271"/>
      <c r="L8" s="23" t="s">
        <v>663</v>
      </c>
    </row>
    <row r="9" spans="2:12" ht="30" customHeight="1" x14ac:dyDescent="0.25">
      <c r="B9" s="257"/>
      <c r="C9" s="258"/>
      <c r="D9" s="263"/>
      <c r="E9" s="264"/>
      <c r="F9" s="268"/>
      <c r="G9" s="271"/>
      <c r="H9" s="271"/>
      <c r="I9" s="263" t="s">
        <v>659</v>
      </c>
      <c r="J9" s="264"/>
      <c r="K9" s="271"/>
      <c r="L9" s="24"/>
    </row>
    <row r="10" spans="2:12" ht="30" customHeight="1" thickBot="1" x14ac:dyDescent="0.3">
      <c r="B10" s="259"/>
      <c r="C10" s="260"/>
      <c r="D10" s="265"/>
      <c r="E10" s="266"/>
      <c r="F10" s="269"/>
      <c r="G10" s="272"/>
      <c r="H10" s="272"/>
      <c r="I10" s="265" t="s">
        <v>660</v>
      </c>
      <c r="J10" s="266"/>
      <c r="K10" s="272"/>
      <c r="L10" s="25"/>
    </row>
    <row r="11" spans="2:12" ht="15.75" thickBot="1" x14ac:dyDescent="0.3">
      <c r="B11" s="248" t="s">
        <v>664</v>
      </c>
      <c r="C11" s="254"/>
      <c r="D11" s="254"/>
      <c r="E11" s="254"/>
      <c r="F11" s="254"/>
      <c r="G11" s="254"/>
      <c r="H11" s="254"/>
      <c r="I11" s="254"/>
      <c r="J11" s="254"/>
      <c r="K11" s="254"/>
      <c r="L11" s="249"/>
    </row>
    <row r="12" spans="2:12" ht="49.5" customHeight="1" x14ac:dyDescent="0.25">
      <c r="B12" s="255">
        <v>1</v>
      </c>
      <c r="C12" s="256"/>
      <c r="D12" s="261" t="s">
        <v>665</v>
      </c>
      <c r="E12" s="262"/>
      <c r="F12" s="267" t="s">
        <v>654</v>
      </c>
      <c r="G12" s="270" t="s">
        <v>655</v>
      </c>
      <c r="H12" s="270" t="s">
        <v>656</v>
      </c>
      <c r="I12" s="273" t="s">
        <v>666</v>
      </c>
      <c r="J12" s="274"/>
      <c r="K12" s="270" t="s">
        <v>661</v>
      </c>
      <c r="L12" s="22" t="s">
        <v>662</v>
      </c>
    </row>
    <row r="13" spans="2:12" ht="65.25" customHeight="1" x14ac:dyDescent="0.25">
      <c r="B13" s="257"/>
      <c r="C13" s="258"/>
      <c r="D13" s="263"/>
      <c r="E13" s="264"/>
      <c r="F13" s="268"/>
      <c r="G13" s="271"/>
      <c r="H13" s="271"/>
      <c r="I13" s="275" t="s">
        <v>667</v>
      </c>
      <c r="J13" s="276"/>
      <c r="K13" s="271"/>
      <c r="L13" s="22" t="s">
        <v>672</v>
      </c>
    </row>
    <row r="14" spans="2:12" ht="27" customHeight="1" x14ac:dyDescent="0.25">
      <c r="B14" s="257"/>
      <c r="C14" s="258"/>
      <c r="D14" s="263"/>
      <c r="E14" s="264"/>
      <c r="F14" s="268"/>
      <c r="G14" s="271"/>
      <c r="H14" s="271"/>
      <c r="I14" s="275" t="s">
        <v>668</v>
      </c>
      <c r="J14" s="276"/>
      <c r="K14" s="271"/>
      <c r="L14" s="22"/>
    </row>
    <row r="15" spans="2:12" ht="27" customHeight="1" x14ac:dyDescent="0.25">
      <c r="B15" s="257"/>
      <c r="C15" s="258"/>
      <c r="D15" s="263"/>
      <c r="E15" s="264"/>
      <c r="F15" s="268"/>
      <c r="G15" s="271"/>
      <c r="H15" s="271"/>
      <c r="I15" s="275" t="s">
        <v>669</v>
      </c>
      <c r="J15" s="276"/>
      <c r="K15" s="271"/>
      <c r="L15" s="24"/>
    </row>
    <row r="16" spans="2:12" x14ac:dyDescent="0.25">
      <c r="B16" s="257"/>
      <c r="C16" s="258"/>
      <c r="D16" s="263"/>
      <c r="E16" s="264"/>
      <c r="F16" s="268"/>
      <c r="G16" s="271"/>
      <c r="H16" s="271"/>
      <c r="I16" s="275" t="s">
        <v>670</v>
      </c>
      <c r="J16" s="276"/>
      <c r="K16" s="271"/>
      <c r="L16" s="24"/>
    </row>
    <row r="17" spans="2:12" ht="27" customHeight="1" thickBot="1" x14ac:dyDescent="0.3">
      <c r="B17" s="259"/>
      <c r="C17" s="260"/>
      <c r="D17" s="265"/>
      <c r="E17" s="266"/>
      <c r="F17" s="269"/>
      <c r="G17" s="272"/>
      <c r="H17" s="272"/>
      <c r="I17" s="277" t="s">
        <v>671</v>
      </c>
      <c r="J17" s="278"/>
      <c r="K17" s="272"/>
      <c r="L17" s="25"/>
    </row>
    <row r="18" spans="2:12" ht="15.75" thickBot="1" x14ac:dyDescent="0.3">
      <c r="B18" s="248" t="s">
        <v>673</v>
      </c>
      <c r="C18" s="254"/>
      <c r="D18" s="254"/>
      <c r="E18" s="254"/>
      <c r="F18" s="254"/>
      <c r="G18" s="254"/>
      <c r="H18" s="254"/>
      <c r="I18" s="254"/>
      <c r="J18" s="254"/>
      <c r="K18" s="254"/>
      <c r="L18" s="249"/>
    </row>
    <row r="19" spans="2:12" ht="48" customHeight="1" x14ac:dyDescent="0.25">
      <c r="B19" s="255">
        <v>1</v>
      </c>
      <c r="C19" s="256"/>
      <c r="D19" s="279" t="s">
        <v>922</v>
      </c>
      <c r="E19" s="280"/>
      <c r="F19" s="267" t="s">
        <v>654</v>
      </c>
      <c r="G19" s="270" t="s">
        <v>655</v>
      </c>
      <c r="H19" s="270" t="s">
        <v>656</v>
      </c>
      <c r="I19" s="273" t="s">
        <v>674</v>
      </c>
      <c r="J19" s="274"/>
      <c r="K19" s="270" t="s">
        <v>661</v>
      </c>
      <c r="L19" s="22" t="s">
        <v>662</v>
      </c>
    </row>
    <row r="20" spans="2:12" ht="67.5" customHeight="1" x14ac:dyDescent="0.25">
      <c r="B20" s="257"/>
      <c r="C20" s="258"/>
      <c r="D20" s="281"/>
      <c r="E20" s="282"/>
      <c r="F20" s="268"/>
      <c r="G20" s="271"/>
      <c r="H20" s="271"/>
      <c r="I20" s="275" t="s">
        <v>675</v>
      </c>
      <c r="J20" s="276"/>
      <c r="K20" s="271"/>
      <c r="L20" s="22" t="s">
        <v>672</v>
      </c>
    </row>
    <row r="21" spans="2:12" ht="89.25" customHeight="1" x14ac:dyDescent="0.25">
      <c r="B21" s="257"/>
      <c r="C21" s="258"/>
      <c r="D21" s="281"/>
      <c r="E21" s="282"/>
      <c r="F21" s="268"/>
      <c r="G21" s="271"/>
      <c r="H21" s="271"/>
      <c r="I21" s="275" t="s">
        <v>676</v>
      </c>
      <c r="J21" s="276"/>
      <c r="K21" s="271"/>
      <c r="L21" s="22"/>
    </row>
    <row r="22" spans="2:12" ht="80.25" customHeight="1" x14ac:dyDescent="0.25">
      <c r="B22" s="257"/>
      <c r="C22" s="258"/>
      <c r="D22" s="281"/>
      <c r="E22" s="282"/>
      <c r="F22" s="268"/>
      <c r="G22" s="271"/>
      <c r="H22" s="271"/>
      <c r="I22" s="275" t="s">
        <v>677</v>
      </c>
      <c r="J22" s="276"/>
      <c r="K22" s="271"/>
      <c r="L22" s="24"/>
    </row>
    <row r="23" spans="2:12" ht="30" customHeight="1" thickBot="1" x14ac:dyDescent="0.3">
      <c r="B23" s="259"/>
      <c r="C23" s="260"/>
      <c r="D23" s="283"/>
      <c r="E23" s="284"/>
      <c r="F23" s="269"/>
      <c r="G23" s="272"/>
      <c r="H23" s="272"/>
      <c r="I23" s="265" t="s">
        <v>678</v>
      </c>
      <c r="J23" s="266"/>
      <c r="K23" s="272"/>
      <c r="L23" s="25"/>
    </row>
    <row r="24" spans="2:12" ht="15.75" thickBot="1" x14ac:dyDescent="0.3">
      <c r="B24" s="248" t="s">
        <v>679</v>
      </c>
      <c r="C24" s="254"/>
      <c r="D24" s="254"/>
      <c r="E24" s="254"/>
      <c r="F24" s="254"/>
      <c r="G24" s="254"/>
      <c r="H24" s="254"/>
      <c r="I24" s="254"/>
      <c r="J24" s="254"/>
      <c r="K24" s="254"/>
      <c r="L24" s="249"/>
    </row>
    <row r="25" spans="2:12" ht="23.25" customHeight="1" x14ac:dyDescent="0.25">
      <c r="B25" s="255">
        <v>1</v>
      </c>
      <c r="C25" s="256"/>
      <c r="D25" s="261" t="s">
        <v>680</v>
      </c>
      <c r="E25" s="262"/>
      <c r="F25" s="267" t="s">
        <v>654</v>
      </c>
      <c r="G25" s="270" t="s">
        <v>655</v>
      </c>
      <c r="H25" s="270" t="s">
        <v>656</v>
      </c>
      <c r="I25" s="273" t="s">
        <v>681</v>
      </c>
      <c r="J25" s="274"/>
      <c r="K25" s="270" t="s">
        <v>685</v>
      </c>
      <c r="L25" s="270" t="s">
        <v>0</v>
      </c>
    </row>
    <row r="26" spans="2:12" ht="75.75" customHeight="1" x14ac:dyDescent="0.25">
      <c r="B26" s="257"/>
      <c r="C26" s="258"/>
      <c r="D26" s="263"/>
      <c r="E26" s="264"/>
      <c r="F26" s="268"/>
      <c r="G26" s="271"/>
      <c r="H26" s="271"/>
      <c r="I26" s="275" t="s">
        <v>682</v>
      </c>
      <c r="J26" s="276"/>
      <c r="K26" s="271"/>
      <c r="L26" s="271"/>
    </row>
    <row r="27" spans="2:12" ht="27" customHeight="1" x14ac:dyDescent="0.25">
      <c r="B27" s="257"/>
      <c r="C27" s="258"/>
      <c r="D27" s="263"/>
      <c r="E27" s="264"/>
      <c r="F27" s="268"/>
      <c r="G27" s="271"/>
      <c r="H27" s="271"/>
      <c r="I27" s="275" t="s">
        <v>683</v>
      </c>
      <c r="J27" s="276"/>
      <c r="K27" s="271"/>
      <c r="L27" s="271"/>
    </row>
    <row r="28" spans="2:12" ht="67.5" customHeight="1" thickBot="1" x14ac:dyDescent="0.3">
      <c r="B28" s="259"/>
      <c r="C28" s="260"/>
      <c r="D28" s="265"/>
      <c r="E28" s="266"/>
      <c r="F28" s="269"/>
      <c r="G28" s="272"/>
      <c r="H28" s="272"/>
      <c r="I28" s="277" t="s">
        <v>684</v>
      </c>
      <c r="J28" s="278"/>
      <c r="K28" s="272"/>
      <c r="L28" s="272"/>
    </row>
    <row r="29" spans="2:12" ht="15.75" thickBot="1" x14ac:dyDescent="0.3">
      <c r="B29" s="248" t="s">
        <v>686</v>
      </c>
      <c r="C29" s="254"/>
      <c r="D29" s="254"/>
      <c r="E29" s="254"/>
      <c r="F29" s="254"/>
      <c r="G29" s="254"/>
      <c r="H29" s="254"/>
      <c r="I29" s="254"/>
      <c r="J29" s="254"/>
      <c r="K29" s="254"/>
      <c r="L29" s="249"/>
    </row>
    <row r="30" spans="2:12" ht="125.25" customHeight="1" thickBot="1" x14ac:dyDescent="0.3">
      <c r="B30" s="26">
        <v>1</v>
      </c>
      <c r="C30" s="248" t="s">
        <v>687</v>
      </c>
      <c r="D30" s="249"/>
      <c r="E30" s="250" t="s">
        <v>688</v>
      </c>
      <c r="F30" s="251"/>
      <c r="G30" s="21" t="s">
        <v>655</v>
      </c>
      <c r="H30" s="21" t="s">
        <v>689</v>
      </c>
      <c r="I30" s="21" t="s">
        <v>690</v>
      </c>
      <c r="J30" s="252" t="s">
        <v>690</v>
      </c>
      <c r="K30" s="253"/>
      <c r="L30" s="21" t="s">
        <v>0</v>
      </c>
    </row>
    <row r="31" spans="2:12" ht="81.75" customHeight="1" thickBot="1" x14ac:dyDescent="0.3">
      <c r="B31" s="26">
        <v>2</v>
      </c>
      <c r="C31" s="248" t="s">
        <v>691</v>
      </c>
      <c r="D31" s="249"/>
      <c r="E31" s="250" t="s">
        <v>688</v>
      </c>
      <c r="F31" s="251"/>
      <c r="G31" s="21" t="s">
        <v>655</v>
      </c>
      <c r="H31" s="21" t="s">
        <v>692</v>
      </c>
      <c r="I31" s="21" t="s">
        <v>690</v>
      </c>
      <c r="J31" s="252" t="s">
        <v>690</v>
      </c>
      <c r="K31" s="253"/>
      <c r="L31" s="21" t="s">
        <v>0</v>
      </c>
    </row>
    <row r="32" spans="2:12" ht="84.75" customHeight="1" thickBot="1" x14ac:dyDescent="0.3">
      <c r="B32" s="26">
        <v>3</v>
      </c>
      <c r="C32" s="248" t="s">
        <v>693</v>
      </c>
      <c r="D32" s="249"/>
      <c r="E32" s="250" t="s">
        <v>688</v>
      </c>
      <c r="F32" s="251"/>
      <c r="G32" s="21" t="s">
        <v>655</v>
      </c>
      <c r="H32" s="21" t="s">
        <v>692</v>
      </c>
      <c r="I32" s="21" t="s">
        <v>690</v>
      </c>
      <c r="J32" s="252" t="s">
        <v>690</v>
      </c>
      <c r="K32" s="253"/>
      <c r="L32" s="21" t="s">
        <v>0</v>
      </c>
    </row>
    <row r="33" spans="2:12" ht="96" customHeight="1" thickBot="1" x14ac:dyDescent="0.3">
      <c r="B33" s="26">
        <v>4</v>
      </c>
      <c r="C33" s="248" t="s">
        <v>694</v>
      </c>
      <c r="D33" s="249"/>
      <c r="E33" s="250" t="s">
        <v>688</v>
      </c>
      <c r="F33" s="251"/>
      <c r="G33" s="21" t="s">
        <v>655</v>
      </c>
      <c r="H33" s="21" t="s">
        <v>692</v>
      </c>
      <c r="I33" s="21" t="s">
        <v>690</v>
      </c>
      <c r="J33" s="252" t="s">
        <v>690</v>
      </c>
      <c r="K33" s="253"/>
      <c r="L33" s="27" t="s">
        <v>0</v>
      </c>
    </row>
  </sheetData>
  <mergeCells count="74">
    <mergeCell ref="D1:K1"/>
    <mergeCell ref="H3:H4"/>
    <mergeCell ref="B4:C4"/>
    <mergeCell ref="B5:C5"/>
    <mergeCell ref="I17:J17"/>
    <mergeCell ref="B3:C3"/>
    <mergeCell ref="I3:J4"/>
    <mergeCell ref="K3:K4"/>
    <mergeCell ref="B18:L18"/>
    <mergeCell ref="B19:C23"/>
    <mergeCell ref="D19:E23"/>
    <mergeCell ref="F19:F23"/>
    <mergeCell ref="G19:G23"/>
    <mergeCell ref="H19:H23"/>
    <mergeCell ref="I19:J19"/>
    <mergeCell ref="I20:J20"/>
    <mergeCell ref="I21:J21"/>
    <mergeCell ref="I22:J22"/>
    <mergeCell ref="I23:J23"/>
    <mergeCell ref="K19:K23"/>
    <mergeCell ref="L3:L4"/>
    <mergeCell ref="D5:E5"/>
    <mergeCell ref="I5:J5"/>
    <mergeCell ref="B6:L6"/>
    <mergeCell ref="B7:C10"/>
    <mergeCell ref="D7:E10"/>
    <mergeCell ref="F7:F10"/>
    <mergeCell ref="G7:G10"/>
    <mergeCell ref="H7:H10"/>
    <mergeCell ref="I7:J7"/>
    <mergeCell ref="I8:J8"/>
    <mergeCell ref="I9:J9"/>
    <mergeCell ref="I10:J10"/>
    <mergeCell ref="D3:E4"/>
    <mergeCell ref="F3:F4"/>
    <mergeCell ref="G3:G4"/>
    <mergeCell ref="B29:L29"/>
    <mergeCell ref="K7:K10"/>
    <mergeCell ref="B11:L11"/>
    <mergeCell ref="B12:C17"/>
    <mergeCell ref="D12:E17"/>
    <mergeCell ref="F12:F17"/>
    <mergeCell ref="G12:G17"/>
    <mergeCell ref="H12:H17"/>
    <mergeCell ref="I12:J12"/>
    <mergeCell ref="I15:J15"/>
    <mergeCell ref="I16:J16"/>
    <mergeCell ref="I13:J13"/>
    <mergeCell ref="I14:J14"/>
    <mergeCell ref="K12:K17"/>
    <mergeCell ref="I28:J28"/>
    <mergeCell ref="I26:J26"/>
    <mergeCell ref="B24:L24"/>
    <mergeCell ref="B25:C28"/>
    <mergeCell ref="D25:E28"/>
    <mergeCell ref="F25:F28"/>
    <mergeCell ref="G25:G28"/>
    <mergeCell ref="H25:H28"/>
    <mergeCell ref="I25:J25"/>
    <mergeCell ref="K25:K28"/>
    <mergeCell ref="L25:L28"/>
    <mergeCell ref="I27:J27"/>
    <mergeCell ref="C33:D33"/>
    <mergeCell ref="E33:F33"/>
    <mergeCell ref="J33:K33"/>
    <mergeCell ref="C30:D30"/>
    <mergeCell ref="E30:F30"/>
    <mergeCell ref="J30:K30"/>
    <mergeCell ref="C32:D32"/>
    <mergeCell ref="E32:F32"/>
    <mergeCell ref="J32:K32"/>
    <mergeCell ref="C31:D31"/>
    <mergeCell ref="E31:F31"/>
    <mergeCell ref="J31:K31"/>
  </mergeCells>
  <pageMargins left="0.55218750000000005" right="0.7" top="0.75" bottom="0.75" header="0.3" footer="0.3"/>
  <pageSetup paperSize="9" scale="58" firstPageNumber="5" fitToHeight="0" orientation="portrait" useFirstPageNumber="1" horizontalDpi="300" verticalDpi="300" r:id="rId1"/>
  <headerFooter>
    <oddHeader>&amp;C&amp;12&amp;P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65"/>
  <sheetViews>
    <sheetView zoomScaleNormal="100" workbookViewId="0">
      <selection activeCell="K17" sqref="K17:M32"/>
    </sheetView>
  </sheetViews>
  <sheetFormatPr defaultColWidth="9.140625" defaultRowHeight="15" x14ac:dyDescent="0.25"/>
  <cols>
    <col min="1" max="1" width="9.140625" style="196"/>
    <col min="2" max="2" width="25.85546875" style="156" customWidth="1"/>
    <col min="3" max="3" width="9" style="196" customWidth="1"/>
    <col min="4" max="4" width="12.140625" style="196" customWidth="1"/>
    <col min="5" max="5" width="14.5703125" style="196" customWidth="1"/>
    <col min="6" max="6" width="11.28515625" style="196" customWidth="1"/>
    <col min="7" max="7" width="10.42578125" style="196" customWidth="1"/>
    <col min="8" max="8" width="10.5703125" style="196" customWidth="1"/>
    <col min="9" max="9" width="14" style="196" customWidth="1"/>
    <col min="10" max="10" width="25.140625" style="196" customWidth="1"/>
    <col min="11" max="11" width="12.85546875" style="196" customWidth="1"/>
    <col min="12" max="12" width="10.42578125" style="196" bestFit="1" customWidth="1"/>
    <col min="13" max="16384" width="9.140625" style="196"/>
  </cols>
  <sheetData>
    <row r="1" spans="1:12" ht="68.25" customHeight="1" x14ac:dyDescent="0.25">
      <c r="I1" s="301"/>
      <c r="J1" s="301"/>
    </row>
    <row r="2" spans="1:12" x14ac:dyDescent="0.25">
      <c r="A2" s="302" t="s">
        <v>599</v>
      </c>
      <c r="B2" s="303"/>
      <c r="C2" s="303"/>
      <c r="D2" s="303"/>
      <c r="E2" s="303"/>
      <c r="F2" s="303"/>
      <c r="G2" s="303"/>
      <c r="H2" s="303"/>
      <c r="I2" s="303"/>
      <c r="J2" s="303"/>
    </row>
    <row r="3" spans="1:12" x14ac:dyDescent="0.25">
      <c r="A3" s="286" t="s">
        <v>395</v>
      </c>
      <c r="B3" s="292" t="s">
        <v>17</v>
      </c>
      <c r="C3" s="286" t="s">
        <v>18</v>
      </c>
      <c r="D3" s="286" t="s">
        <v>19</v>
      </c>
      <c r="E3" s="304" t="s">
        <v>20</v>
      </c>
      <c r="F3" s="305"/>
      <c r="G3" s="305"/>
      <c r="H3" s="305"/>
      <c r="I3" s="306"/>
      <c r="J3" s="286" t="s">
        <v>200</v>
      </c>
    </row>
    <row r="4" spans="1:12" ht="90" x14ac:dyDescent="0.25">
      <c r="A4" s="288"/>
      <c r="B4" s="294"/>
      <c r="C4" s="288"/>
      <c r="D4" s="288"/>
      <c r="E4" s="182" t="s">
        <v>21</v>
      </c>
      <c r="F4" s="182" t="s">
        <v>22</v>
      </c>
      <c r="G4" s="182" t="s">
        <v>23</v>
      </c>
      <c r="H4" s="182" t="s">
        <v>24</v>
      </c>
      <c r="I4" s="182" t="s">
        <v>25</v>
      </c>
      <c r="J4" s="288"/>
    </row>
    <row r="5" spans="1:12" x14ac:dyDescent="0.25">
      <c r="A5" s="182">
        <v>1</v>
      </c>
      <c r="B5" s="304" t="s">
        <v>26</v>
      </c>
      <c r="C5" s="305"/>
      <c r="D5" s="305"/>
      <c r="E5" s="305"/>
      <c r="F5" s="305"/>
      <c r="G5" s="305"/>
      <c r="H5" s="305"/>
      <c r="I5" s="305"/>
      <c r="J5" s="306"/>
    </row>
    <row r="6" spans="1:12" ht="28.5" x14ac:dyDescent="0.25">
      <c r="A6" s="286" t="s">
        <v>325</v>
      </c>
      <c r="B6" s="292" t="s">
        <v>1</v>
      </c>
      <c r="C6" s="181" t="s">
        <v>817</v>
      </c>
      <c r="D6" s="9">
        <f>SUM(D7:D13)</f>
        <v>814187.47999999986</v>
      </c>
      <c r="E6" s="9">
        <f t="shared" ref="E6:I6" si="0">SUM(E7:E13)</f>
        <v>18167.300000000003</v>
      </c>
      <c r="F6" s="9">
        <f t="shared" si="0"/>
        <v>263076.7</v>
      </c>
      <c r="G6" s="9">
        <f t="shared" si="0"/>
        <v>532943.48</v>
      </c>
      <c r="H6" s="9">
        <f t="shared" si="0"/>
        <v>0</v>
      </c>
      <c r="I6" s="9">
        <f t="shared" si="0"/>
        <v>0</v>
      </c>
      <c r="J6" s="286" t="s">
        <v>801</v>
      </c>
    </row>
    <row r="7" spans="1:12" x14ac:dyDescent="0.25">
      <c r="A7" s="287"/>
      <c r="B7" s="293"/>
      <c r="C7" s="182" t="s">
        <v>11</v>
      </c>
      <c r="D7" s="183">
        <f>SUM(E7:I7)</f>
        <v>80798</v>
      </c>
      <c r="E7" s="183">
        <f>'пп 1'!E553</f>
        <v>237.7</v>
      </c>
      <c r="F7" s="183">
        <f>'пп 1'!F553</f>
        <v>29493.599999999999</v>
      </c>
      <c r="G7" s="183">
        <f>'пп 1'!G553</f>
        <v>51066.7</v>
      </c>
      <c r="H7" s="183">
        <f>'пп 1'!H553</f>
        <v>0</v>
      </c>
      <c r="I7" s="183">
        <f>'пп 1'!I553</f>
        <v>0</v>
      </c>
      <c r="J7" s="287"/>
    </row>
    <row r="8" spans="1:12" x14ac:dyDescent="0.25">
      <c r="A8" s="287"/>
      <c r="B8" s="293"/>
      <c r="C8" s="182" t="s">
        <v>12</v>
      </c>
      <c r="D8" s="183">
        <f t="shared" ref="D8:D13" si="1">SUM(E8:I8)</f>
        <v>109997.70000000001</v>
      </c>
      <c r="E8" s="183">
        <f>'пп 1'!E554</f>
        <v>192.1</v>
      </c>
      <c r="F8" s="183">
        <f>'пп 1'!F554</f>
        <v>51716.4</v>
      </c>
      <c r="G8" s="183">
        <f>'пп 1'!G554</f>
        <v>58089.200000000004</v>
      </c>
      <c r="H8" s="183">
        <f>'пп 1'!H554</f>
        <v>0</v>
      </c>
      <c r="I8" s="183">
        <f>'пп 1'!I554</f>
        <v>0</v>
      </c>
      <c r="J8" s="287"/>
    </row>
    <row r="9" spans="1:12" x14ac:dyDescent="0.25">
      <c r="A9" s="287"/>
      <c r="B9" s="293"/>
      <c r="C9" s="182" t="s">
        <v>13</v>
      </c>
      <c r="D9" s="183">
        <f t="shared" si="1"/>
        <v>120490.59999999999</v>
      </c>
      <c r="E9" s="183">
        <f>'пп 1'!E555</f>
        <v>564.4</v>
      </c>
      <c r="F9" s="183">
        <f>'пп 1'!F555</f>
        <v>66934.399999999994</v>
      </c>
      <c r="G9" s="183">
        <f>'пп 1'!G555</f>
        <v>52991.8</v>
      </c>
      <c r="H9" s="183">
        <f>'пп 1'!H555</f>
        <v>0</v>
      </c>
      <c r="I9" s="183">
        <f>'пп 1'!I555</f>
        <v>0</v>
      </c>
      <c r="J9" s="287"/>
    </row>
    <row r="10" spans="1:12" x14ac:dyDescent="0.25">
      <c r="A10" s="287"/>
      <c r="B10" s="293"/>
      <c r="C10" s="182" t="s">
        <v>14</v>
      </c>
      <c r="D10" s="183">
        <f t="shared" si="1"/>
        <v>159286.44</v>
      </c>
      <c r="E10" s="183">
        <f>'пп 1'!E556</f>
        <v>11687.5</v>
      </c>
      <c r="F10" s="183">
        <f>'пп 1'!F556</f>
        <v>65050.999999999993</v>
      </c>
      <c r="G10" s="183">
        <f>'пп 1'!G556</f>
        <v>82547.94</v>
      </c>
      <c r="H10" s="9">
        <f>'пп 1'!H556</f>
        <v>0</v>
      </c>
      <c r="I10" s="9">
        <f>'пп 1'!I556</f>
        <v>0</v>
      </c>
      <c r="J10" s="287"/>
    </row>
    <row r="11" spans="1:12" x14ac:dyDescent="0.25">
      <c r="A11" s="287"/>
      <c r="B11" s="293"/>
      <c r="C11" s="181" t="s">
        <v>15</v>
      </c>
      <c r="D11" s="9">
        <f t="shared" si="1"/>
        <v>165323.34</v>
      </c>
      <c r="E11" s="9">
        <f>'пп 1'!E557</f>
        <v>5485.6</v>
      </c>
      <c r="F11" s="9">
        <f>'пп 1'!F557</f>
        <v>43049.100000000006</v>
      </c>
      <c r="G11" s="9">
        <f>'пп 1'!G557</f>
        <v>116788.64</v>
      </c>
      <c r="H11" s="9">
        <f>'пп 1'!H557</f>
        <v>0</v>
      </c>
      <c r="I11" s="9">
        <f>'пп 1'!I557</f>
        <v>0</v>
      </c>
      <c r="J11" s="287"/>
      <c r="K11" s="197"/>
      <c r="L11" s="198"/>
    </row>
    <row r="12" spans="1:12" x14ac:dyDescent="0.25">
      <c r="A12" s="287"/>
      <c r="B12" s="293"/>
      <c r="C12" s="182" t="s">
        <v>182</v>
      </c>
      <c r="D12" s="183">
        <f t="shared" si="1"/>
        <v>87926.7</v>
      </c>
      <c r="E12" s="183">
        <f>'пп 1'!E558</f>
        <v>0</v>
      </c>
      <c r="F12" s="183">
        <f>'пп 1'!F558</f>
        <v>3416.1000000000004</v>
      </c>
      <c r="G12" s="183">
        <f>'пп 1'!G558</f>
        <v>84510.599999999991</v>
      </c>
      <c r="H12" s="183">
        <f>'пп 1'!H558</f>
        <v>0</v>
      </c>
      <c r="I12" s="183">
        <f>'пп 1'!I558</f>
        <v>0</v>
      </c>
      <c r="J12" s="287"/>
    </row>
    <row r="13" spans="1:12" ht="29.25" customHeight="1" x14ac:dyDescent="0.25">
      <c r="A13" s="288"/>
      <c r="B13" s="294"/>
      <c r="C13" s="182" t="s">
        <v>201</v>
      </c>
      <c r="D13" s="183">
        <f t="shared" si="1"/>
        <v>90364.7</v>
      </c>
      <c r="E13" s="183">
        <f>'пп 1'!E559</f>
        <v>0</v>
      </c>
      <c r="F13" s="183">
        <f>'пп 1'!F559</f>
        <v>3416.1000000000004</v>
      </c>
      <c r="G13" s="183">
        <f>'пп 1'!G559</f>
        <v>86948.599999999991</v>
      </c>
      <c r="H13" s="183">
        <f>'пп 1'!H559</f>
        <v>0</v>
      </c>
      <c r="I13" s="183">
        <f>'пп 1'!I559</f>
        <v>0</v>
      </c>
      <c r="J13" s="288"/>
    </row>
    <row r="14" spans="1:12" ht="28.5" customHeight="1" x14ac:dyDescent="0.25">
      <c r="A14" s="182">
        <v>2</v>
      </c>
      <c r="B14" s="289" t="s">
        <v>28</v>
      </c>
      <c r="C14" s="290"/>
      <c r="D14" s="290"/>
      <c r="E14" s="290"/>
      <c r="F14" s="290"/>
      <c r="G14" s="290"/>
      <c r="H14" s="290"/>
      <c r="I14" s="290"/>
      <c r="J14" s="291"/>
    </row>
    <row r="15" spans="1:12" ht="72.75" customHeight="1" x14ac:dyDescent="0.25">
      <c r="A15" s="286" t="s">
        <v>248</v>
      </c>
      <c r="B15" s="292" t="s">
        <v>2</v>
      </c>
      <c r="C15" s="181" t="s">
        <v>817</v>
      </c>
      <c r="D15" s="181">
        <f>SUM(D16:D22)</f>
        <v>140678.5</v>
      </c>
      <c r="E15" s="181">
        <f t="shared" ref="E15:I15" si="2">SUM(E16:E22)</f>
        <v>2822.6</v>
      </c>
      <c r="F15" s="181">
        <f t="shared" si="2"/>
        <v>67650.100000000006</v>
      </c>
      <c r="G15" s="181">
        <f t="shared" si="2"/>
        <v>68206.2</v>
      </c>
      <c r="H15" s="181">
        <f t="shared" si="2"/>
        <v>1999.6000000000001</v>
      </c>
      <c r="I15" s="181">
        <f t="shared" si="2"/>
        <v>0</v>
      </c>
      <c r="J15" s="286" t="s">
        <v>802</v>
      </c>
    </row>
    <row r="16" spans="1:12" x14ac:dyDescent="0.25">
      <c r="A16" s="287"/>
      <c r="B16" s="293"/>
      <c r="C16" s="182" t="s">
        <v>11</v>
      </c>
      <c r="D16" s="182">
        <f>SUM(E16:I16)</f>
        <v>10011.5</v>
      </c>
      <c r="E16" s="182">
        <f>'пп 2'!E264</f>
        <v>0</v>
      </c>
      <c r="F16" s="182">
        <f>'пп 2'!F264</f>
        <v>5379.5</v>
      </c>
      <c r="G16" s="182">
        <f>'пп 2'!G264</f>
        <v>4632</v>
      </c>
      <c r="H16" s="182">
        <f>'пп 2'!H264</f>
        <v>0</v>
      </c>
      <c r="I16" s="182">
        <f>'пп 2'!I264</f>
        <v>0</v>
      </c>
      <c r="J16" s="287"/>
    </row>
    <row r="17" spans="1:13" x14ac:dyDescent="0.25">
      <c r="A17" s="287"/>
      <c r="B17" s="293"/>
      <c r="C17" s="182" t="s">
        <v>12</v>
      </c>
      <c r="D17" s="182">
        <f t="shared" ref="D17:D22" si="3">SUM(E17:I17)</f>
        <v>12337.1</v>
      </c>
      <c r="E17" s="182">
        <f>'пп 2'!E265</f>
        <v>0</v>
      </c>
      <c r="F17" s="182">
        <f>'пп 2'!F265</f>
        <v>5921.3</v>
      </c>
      <c r="G17" s="182">
        <f>'пп 2'!G265</f>
        <v>6415.8</v>
      </c>
      <c r="H17" s="182">
        <f>'пп 2'!H265</f>
        <v>0</v>
      </c>
      <c r="I17" s="182">
        <f>'пп 2'!I265</f>
        <v>0</v>
      </c>
      <c r="J17" s="287"/>
      <c r="K17" s="202"/>
      <c r="L17" s="202"/>
      <c r="M17" s="202"/>
    </row>
    <row r="18" spans="1:13" x14ac:dyDescent="0.25">
      <c r="A18" s="287"/>
      <c r="B18" s="293"/>
      <c r="C18" s="182" t="s">
        <v>13</v>
      </c>
      <c r="D18" s="182">
        <f t="shared" si="3"/>
        <v>17833.800000000003</v>
      </c>
      <c r="E18" s="182">
        <f>'пп 2'!E266</f>
        <v>0</v>
      </c>
      <c r="F18" s="182">
        <f>'пп 2'!F266</f>
        <v>8314.7000000000007</v>
      </c>
      <c r="G18" s="182">
        <f>'пп 2'!G266</f>
        <v>9519.1</v>
      </c>
      <c r="H18" s="182">
        <f>'пп 2'!H266</f>
        <v>0</v>
      </c>
      <c r="I18" s="182">
        <f>'пп 2'!I266</f>
        <v>0</v>
      </c>
      <c r="J18" s="287"/>
      <c r="K18" s="202"/>
      <c r="L18" s="202"/>
      <c r="M18" s="202"/>
    </row>
    <row r="19" spans="1:13" x14ac:dyDescent="0.25">
      <c r="A19" s="287"/>
      <c r="B19" s="293"/>
      <c r="C19" s="182" t="s">
        <v>14</v>
      </c>
      <c r="D19" s="182">
        <f>SUM(E19:I19)</f>
        <v>41879.800000000003</v>
      </c>
      <c r="E19" s="182">
        <f>'пп 2'!E267</f>
        <v>2822.6</v>
      </c>
      <c r="F19" s="182">
        <f>'пп 2'!F267</f>
        <v>23652.400000000001</v>
      </c>
      <c r="G19" s="182">
        <f>'пп 2'!G267</f>
        <v>15404.8</v>
      </c>
      <c r="H19" s="181">
        <f>'пп 2'!H267</f>
        <v>0</v>
      </c>
      <c r="I19" s="181">
        <f>'пп 2'!I267</f>
        <v>0</v>
      </c>
      <c r="J19" s="287"/>
      <c r="K19" s="202"/>
      <c r="L19" s="202"/>
      <c r="M19" s="202"/>
    </row>
    <row r="20" spans="1:13" x14ac:dyDescent="0.25">
      <c r="A20" s="287"/>
      <c r="B20" s="293"/>
      <c r="C20" s="181" t="s">
        <v>15</v>
      </c>
      <c r="D20" s="9">
        <f t="shared" si="3"/>
        <v>23136.3</v>
      </c>
      <c r="E20" s="181">
        <f>'пп 2'!E268</f>
        <v>0</v>
      </c>
      <c r="F20" s="181">
        <f>'пп 2'!F268</f>
        <v>8127.4</v>
      </c>
      <c r="G20" s="181">
        <f>'пп 2'!G268</f>
        <v>14331.699999999999</v>
      </c>
      <c r="H20" s="181">
        <f>'пп 2'!H268</f>
        <v>677.2</v>
      </c>
      <c r="I20" s="181">
        <f>'пп 2'!I268</f>
        <v>0</v>
      </c>
      <c r="J20" s="287"/>
      <c r="K20" s="202">
        <v>23136.3</v>
      </c>
      <c r="L20" s="202">
        <f>SUM(D20-K20)</f>
        <v>0</v>
      </c>
      <c r="M20" s="202"/>
    </row>
    <row r="21" spans="1:13" x14ac:dyDescent="0.25">
      <c r="A21" s="287"/>
      <c r="B21" s="293"/>
      <c r="C21" s="182" t="s">
        <v>182</v>
      </c>
      <c r="D21" s="182">
        <f t="shared" si="3"/>
        <v>17375</v>
      </c>
      <c r="E21" s="182">
        <f>'пп 2'!E269</f>
        <v>0</v>
      </c>
      <c r="F21" s="182">
        <f>'пп 2'!F269</f>
        <v>8127.4</v>
      </c>
      <c r="G21" s="182">
        <f>'пп 2'!G269</f>
        <v>8586.4</v>
      </c>
      <c r="H21" s="182">
        <f>'пп 2'!H269</f>
        <v>661.2</v>
      </c>
      <c r="I21" s="182">
        <f>'пп 2'!I269</f>
        <v>0</v>
      </c>
      <c r="J21" s="287"/>
      <c r="K21" s="202"/>
      <c r="L21" s="202"/>
      <c r="M21" s="202"/>
    </row>
    <row r="22" spans="1:13" x14ac:dyDescent="0.25">
      <c r="A22" s="288"/>
      <c r="B22" s="294"/>
      <c r="C22" s="182" t="s">
        <v>201</v>
      </c>
      <c r="D22" s="182">
        <f t="shared" si="3"/>
        <v>18105</v>
      </c>
      <c r="E22" s="182">
        <f>'пп 2'!E270</f>
        <v>0</v>
      </c>
      <c r="F22" s="182">
        <f>'пп 2'!F270</f>
        <v>8127.4</v>
      </c>
      <c r="G22" s="182">
        <f>'пп 2'!G270</f>
        <v>9316.4</v>
      </c>
      <c r="H22" s="182">
        <f>'пп 2'!H270</f>
        <v>661.2</v>
      </c>
      <c r="I22" s="182">
        <f>'пп 2'!I270</f>
        <v>0</v>
      </c>
      <c r="J22" s="288"/>
      <c r="K22" s="202"/>
      <c r="L22" s="202"/>
      <c r="M22" s="202"/>
    </row>
    <row r="23" spans="1:13" x14ac:dyDescent="0.25">
      <c r="A23" s="182">
        <v>3</v>
      </c>
      <c r="B23" s="289" t="s">
        <v>29</v>
      </c>
      <c r="C23" s="290"/>
      <c r="D23" s="290"/>
      <c r="E23" s="290"/>
      <c r="F23" s="290"/>
      <c r="G23" s="290"/>
      <c r="H23" s="290"/>
      <c r="I23" s="290"/>
      <c r="J23" s="291"/>
      <c r="K23" s="202"/>
      <c r="L23" s="202"/>
      <c r="M23" s="202"/>
    </row>
    <row r="24" spans="1:13" ht="48.75" customHeight="1" x14ac:dyDescent="0.25">
      <c r="A24" s="286" t="s">
        <v>52</v>
      </c>
      <c r="B24" s="292" t="s">
        <v>3</v>
      </c>
      <c r="C24" s="181" t="s">
        <v>318</v>
      </c>
      <c r="D24" s="9">
        <f>SUM(D25:D31)</f>
        <v>491265.7</v>
      </c>
      <c r="E24" s="9">
        <f t="shared" ref="E24:I24" si="4">SUM(E25:E31)</f>
        <v>36341.800000000003</v>
      </c>
      <c r="F24" s="9">
        <f t="shared" si="4"/>
        <v>440863.4</v>
      </c>
      <c r="G24" s="9">
        <f t="shared" si="4"/>
        <v>14060.5</v>
      </c>
      <c r="H24" s="9">
        <f t="shared" si="4"/>
        <v>0</v>
      </c>
      <c r="I24" s="9">
        <f t="shared" si="4"/>
        <v>0</v>
      </c>
      <c r="J24" s="286" t="s">
        <v>803</v>
      </c>
      <c r="K24" s="202"/>
      <c r="L24" s="202"/>
      <c r="M24" s="202"/>
    </row>
    <row r="25" spans="1:13" x14ac:dyDescent="0.25">
      <c r="A25" s="287"/>
      <c r="B25" s="293"/>
      <c r="C25" s="182" t="s">
        <v>11</v>
      </c>
      <c r="D25" s="183">
        <f>SUM(E25:I25)</f>
        <v>61194.1</v>
      </c>
      <c r="E25" s="183">
        <f>'пп 3'!E240</f>
        <v>4301.7</v>
      </c>
      <c r="F25" s="183">
        <f>'пп 3'!F240</f>
        <v>55841.200000000004</v>
      </c>
      <c r="G25" s="183">
        <f>'пп 3'!G240</f>
        <v>1051.2</v>
      </c>
      <c r="H25" s="183">
        <f>'пп 3'!H240</f>
        <v>0</v>
      </c>
      <c r="I25" s="183">
        <f>'пп 3'!I240</f>
        <v>0</v>
      </c>
      <c r="J25" s="287"/>
      <c r="K25" s="202"/>
      <c r="L25" s="202"/>
      <c r="M25" s="202"/>
    </row>
    <row r="26" spans="1:13" x14ac:dyDescent="0.25">
      <c r="A26" s="287"/>
      <c r="B26" s="293"/>
      <c r="C26" s="182" t="s">
        <v>12</v>
      </c>
      <c r="D26" s="183">
        <f t="shared" ref="D26:D31" si="5">SUM(E26:I26)</f>
        <v>62704.200000000004</v>
      </c>
      <c r="E26" s="183">
        <f>'пп 3'!E241</f>
        <v>5659.9</v>
      </c>
      <c r="F26" s="183">
        <f>'пп 3'!F241</f>
        <v>55904.3</v>
      </c>
      <c r="G26" s="183">
        <f>'пп 3'!G241</f>
        <v>1140</v>
      </c>
      <c r="H26" s="183">
        <f>'пп 3'!H241</f>
        <v>0</v>
      </c>
      <c r="I26" s="183">
        <f>'пп 3'!I241</f>
        <v>0</v>
      </c>
      <c r="J26" s="287"/>
      <c r="K26" s="202"/>
      <c r="L26" s="202"/>
      <c r="M26" s="202"/>
    </row>
    <row r="27" spans="1:13" x14ac:dyDescent="0.25">
      <c r="A27" s="287"/>
      <c r="B27" s="293"/>
      <c r="C27" s="182" t="s">
        <v>13</v>
      </c>
      <c r="D27" s="183">
        <f t="shared" si="5"/>
        <v>62506.400000000001</v>
      </c>
      <c r="E27" s="183">
        <f>'пп 3'!E242</f>
        <v>4570.3999999999996</v>
      </c>
      <c r="F27" s="183">
        <f>'пп 3'!F242</f>
        <v>56796</v>
      </c>
      <c r="G27" s="183">
        <f>'пп 3'!G242</f>
        <v>1140</v>
      </c>
      <c r="H27" s="183">
        <f>'пп 3'!H242</f>
        <v>0</v>
      </c>
      <c r="I27" s="183">
        <f>'пп 3'!I242</f>
        <v>0</v>
      </c>
      <c r="J27" s="287"/>
      <c r="K27" s="202"/>
      <c r="L27" s="202"/>
      <c r="M27" s="202"/>
    </row>
    <row r="28" spans="1:13" x14ac:dyDescent="0.25">
      <c r="A28" s="287"/>
      <c r="B28" s="293"/>
      <c r="C28" s="182" t="s">
        <v>14</v>
      </c>
      <c r="D28" s="183">
        <f t="shared" si="5"/>
        <v>69697</v>
      </c>
      <c r="E28" s="183">
        <f>'пп 3'!E243</f>
        <v>4837</v>
      </c>
      <c r="F28" s="183">
        <f>'пп 3'!F243</f>
        <v>62631.7</v>
      </c>
      <c r="G28" s="183">
        <f>'пп 3'!G243</f>
        <v>2228.3000000000002</v>
      </c>
      <c r="H28" s="9">
        <f>'пп 3'!H243</f>
        <v>0</v>
      </c>
      <c r="I28" s="9">
        <f>'пп 3'!I243</f>
        <v>0</v>
      </c>
      <c r="J28" s="287"/>
      <c r="K28" s="202"/>
      <c r="L28" s="202"/>
      <c r="M28" s="202"/>
    </row>
    <row r="29" spans="1:13" x14ac:dyDescent="0.25">
      <c r="A29" s="287"/>
      <c r="B29" s="293"/>
      <c r="C29" s="181" t="s">
        <v>15</v>
      </c>
      <c r="D29" s="9">
        <f t="shared" si="5"/>
        <v>71551.8</v>
      </c>
      <c r="E29" s="9">
        <f>'пп 3'!E244</f>
        <v>4093.4</v>
      </c>
      <c r="F29" s="9">
        <f>'пп 3'!F244</f>
        <v>64035.4</v>
      </c>
      <c r="G29" s="9">
        <f>'пп 3'!G244</f>
        <v>3423</v>
      </c>
      <c r="H29" s="9">
        <f>'пп 3'!H244</f>
        <v>0</v>
      </c>
      <c r="I29" s="9">
        <f>'пп 3'!I244</f>
        <v>0</v>
      </c>
      <c r="J29" s="287"/>
      <c r="K29" s="202">
        <v>71551.8</v>
      </c>
      <c r="L29" s="203">
        <f>SUM(D29-K29)</f>
        <v>0</v>
      </c>
      <c r="M29" s="202"/>
    </row>
    <row r="30" spans="1:13" x14ac:dyDescent="0.25">
      <c r="A30" s="287"/>
      <c r="B30" s="293"/>
      <c r="C30" s="182" t="s">
        <v>182</v>
      </c>
      <c r="D30" s="183">
        <f t="shared" si="5"/>
        <v>81671.899999999994</v>
      </c>
      <c r="E30" s="183">
        <f>'пп 3'!E245</f>
        <v>6410.5</v>
      </c>
      <c r="F30" s="183">
        <f>'пп 3'!F245</f>
        <v>72827.399999999994</v>
      </c>
      <c r="G30" s="183">
        <f>'пп 3'!G245</f>
        <v>2434</v>
      </c>
      <c r="H30" s="183">
        <f>'пп 3'!H245</f>
        <v>0</v>
      </c>
      <c r="I30" s="183">
        <f>'пп 3'!I245</f>
        <v>0</v>
      </c>
      <c r="J30" s="287"/>
      <c r="K30" s="202"/>
      <c r="L30" s="202"/>
      <c r="M30" s="202"/>
    </row>
    <row r="31" spans="1:13" x14ac:dyDescent="0.25">
      <c r="A31" s="288"/>
      <c r="B31" s="294"/>
      <c r="C31" s="182" t="s">
        <v>201</v>
      </c>
      <c r="D31" s="183">
        <f t="shared" si="5"/>
        <v>81940.299999999988</v>
      </c>
      <c r="E31" s="183">
        <f>'пп 3'!E246</f>
        <v>6468.9</v>
      </c>
      <c r="F31" s="183">
        <f>'пп 3'!F246</f>
        <v>72827.399999999994</v>
      </c>
      <c r="G31" s="183">
        <f>'пп 3'!G246</f>
        <v>2644</v>
      </c>
      <c r="H31" s="183">
        <f>'пп 3'!H246</f>
        <v>0</v>
      </c>
      <c r="I31" s="183">
        <f>'пп 3'!I246</f>
        <v>0</v>
      </c>
      <c r="J31" s="288"/>
      <c r="K31" s="202"/>
      <c r="L31" s="202"/>
      <c r="M31" s="202"/>
    </row>
    <row r="32" spans="1:13" x14ac:dyDescent="0.25">
      <c r="A32" s="182">
        <v>4</v>
      </c>
      <c r="B32" s="289" t="s">
        <v>30</v>
      </c>
      <c r="C32" s="290"/>
      <c r="D32" s="290"/>
      <c r="E32" s="290"/>
      <c r="F32" s="290"/>
      <c r="G32" s="290"/>
      <c r="H32" s="290"/>
      <c r="I32" s="290"/>
      <c r="J32" s="291"/>
      <c r="K32" s="202"/>
      <c r="L32" s="202"/>
      <c r="M32" s="202"/>
    </row>
    <row r="33" spans="1:12" ht="28.5" x14ac:dyDescent="0.25">
      <c r="A33" s="286" t="s">
        <v>65</v>
      </c>
      <c r="B33" s="292" t="s">
        <v>4</v>
      </c>
      <c r="C33" s="181" t="s">
        <v>318</v>
      </c>
      <c r="D33" s="9">
        <f>SUM(D34:D40)</f>
        <v>1878.5</v>
      </c>
      <c r="E33" s="9">
        <f t="shared" ref="E33:I33" si="6">SUM(E34:E40)</f>
        <v>0</v>
      </c>
      <c r="F33" s="9">
        <f t="shared" si="6"/>
        <v>0</v>
      </c>
      <c r="G33" s="9">
        <f t="shared" si="6"/>
        <v>1878.5</v>
      </c>
      <c r="H33" s="9">
        <f t="shared" si="6"/>
        <v>0</v>
      </c>
      <c r="I33" s="9">
        <f t="shared" si="6"/>
        <v>0</v>
      </c>
      <c r="J33" s="286" t="s">
        <v>396</v>
      </c>
    </row>
    <row r="34" spans="1:12" x14ac:dyDescent="0.25">
      <c r="A34" s="287"/>
      <c r="B34" s="293"/>
      <c r="C34" s="182" t="s">
        <v>11</v>
      </c>
      <c r="D34" s="183">
        <f>SUM(E34:I34)</f>
        <v>249</v>
      </c>
      <c r="E34" s="183">
        <f>'пп 4'!E164</f>
        <v>0</v>
      </c>
      <c r="F34" s="183">
        <f>'пп 4'!F164</f>
        <v>0</v>
      </c>
      <c r="G34" s="183">
        <f>'пп 4'!G164</f>
        <v>249</v>
      </c>
      <c r="H34" s="183">
        <f>'пп 4'!H164</f>
        <v>0</v>
      </c>
      <c r="I34" s="183">
        <f>'пп 4'!I164</f>
        <v>0</v>
      </c>
      <c r="J34" s="287"/>
    </row>
    <row r="35" spans="1:12" x14ac:dyDescent="0.25">
      <c r="A35" s="287"/>
      <c r="B35" s="293"/>
      <c r="C35" s="182" t="s">
        <v>12</v>
      </c>
      <c r="D35" s="183">
        <f t="shared" ref="D35:D40" si="7">SUM(E35:I35)</f>
        <v>459</v>
      </c>
      <c r="E35" s="183">
        <f>'пп 4'!E165</f>
        <v>0</v>
      </c>
      <c r="F35" s="183">
        <f>'пп 4'!F165</f>
        <v>0</v>
      </c>
      <c r="G35" s="183">
        <f>'пп 4'!G165</f>
        <v>459</v>
      </c>
      <c r="H35" s="183">
        <f>'пп 4'!H165</f>
        <v>0</v>
      </c>
      <c r="I35" s="183">
        <f>'пп 4'!I165</f>
        <v>0</v>
      </c>
      <c r="J35" s="287"/>
    </row>
    <row r="36" spans="1:12" x14ac:dyDescent="0.25">
      <c r="A36" s="287"/>
      <c r="B36" s="293"/>
      <c r="C36" s="182" t="s">
        <v>13</v>
      </c>
      <c r="D36" s="183">
        <f t="shared" si="7"/>
        <v>296</v>
      </c>
      <c r="E36" s="183">
        <f>'пп 4'!E166</f>
        <v>0</v>
      </c>
      <c r="F36" s="183">
        <f>'пп 4'!F166</f>
        <v>0</v>
      </c>
      <c r="G36" s="183">
        <f>'пп 4'!G166</f>
        <v>296</v>
      </c>
      <c r="H36" s="183">
        <f>'пп 4'!H166</f>
        <v>0</v>
      </c>
      <c r="I36" s="183">
        <f>'пп 4'!I166</f>
        <v>0</v>
      </c>
      <c r="J36" s="287"/>
    </row>
    <row r="37" spans="1:12" x14ac:dyDescent="0.25">
      <c r="A37" s="287"/>
      <c r="B37" s="293"/>
      <c r="C37" s="182" t="s">
        <v>14</v>
      </c>
      <c r="D37" s="183">
        <f t="shared" si="7"/>
        <v>308.5</v>
      </c>
      <c r="E37" s="183">
        <f>'пп 4'!E167</f>
        <v>0</v>
      </c>
      <c r="F37" s="183">
        <f>'пп 4'!F167</f>
        <v>0</v>
      </c>
      <c r="G37" s="183">
        <f>'пп 4'!G167</f>
        <v>308.5</v>
      </c>
      <c r="H37" s="9">
        <f>'пп 4'!H167</f>
        <v>0</v>
      </c>
      <c r="I37" s="9">
        <f>'пп 4'!I167</f>
        <v>0</v>
      </c>
      <c r="J37" s="287"/>
    </row>
    <row r="38" spans="1:12" x14ac:dyDescent="0.25">
      <c r="A38" s="287"/>
      <c r="B38" s="293"/>
      <c r="C38" s="181" t="s">
        <v>15</v>
      </c>
      <c r="D38" s="9">
        <f t="shared" si="7"/>
        <v>298</v>
      </c>
      <c r="E38" s="9">
        <f>'пп 4'!E168</f>
        <v>0</v>
      </c>
      <c r="F38" s="9">
        <f>'пп 4'!F168</f>
        <v>0</v>
      </c>
      <c r="G38" s="9">
        <f>'пп 4'!G168</f>
        <v>298</v>
      </c>
      <c r="H38" s="9">
        <f>'пп 4'!H168</f>
        <v>0</v>
      </c>
      <c r="I38" s="9">
        <f>'пп 4'!I168</f>
        <v>0</v>
      </c>
      <c r="J38" s="287"/>
      <c r="K38" s="196">
        <v>232</v>
      </c>
      <c r="L38" s="198">
        <f>SUM(D38-K38)</f>
        <v>66</v>
      </c>
    </row>
    <row r="39" spans="1:12" x14ac:dyDescent="0.25">
      <c r="A39" s="287"/>
      <c r="B39" s="293"/>
      <c r="C39" s="182" t="s">
        <v>182</v>
      </c>
      <c r="D39" s="183">
        <f t="shared" si="7"/>
        <v>134</v>
      </c>
      <c r="E39" s="183">
        <f>'пп 4'!E169</f>
        <v>0</v>
      </c>
      <c r="F39" s="183">
        <f>'пп 4'!F169</f>
        <v>0</v>
      </c>
      <c r="G39" s="183">
        <f>'пп 4'!G169</f>
        <v>134</v>
      </c>
      <c r="H39" s="183">
        <f>'пп 4'!H169</f>
        <v>0</v>
      </c>
      <c r="I39" s="183">
        <f>'пп 4'!I169</f>
        <v>0</v>
      </c>
      <c r="J39" s="287"/>
    </row>
    <row r="40" spans="1:12" x14ac:dyDescent="0.25">
      <c r="A40" s="288"/>
      <c r="B40" s="294"/>
      <c r="C40" s="182" t="s">
        <v>201</v>
      </c>
      <c r="D40" s="183">
        <f t="shared" si="7"/>
        <v>134</v>
      </c>
      <c r="E40" s="183">
        <f>'пп 4'!E170</f>
        <v>0</v>
      </c>
      <c r="F40" s="183">
        <f>'пп 4'!F170</f>
        <v>0</v>
      </c>
      <c r="G40" s="183">
        <f>'пп 4'!G170</f>
        <v>134</v>
      </c>
      <c r="H40" s="183">
        <f>'пп 4'!H170</f>
        <v>0</v>
      </c>
      <c r="I40" s="183">
        <f>'пп 4'!I170</f>
        <v>0</v>
      </c>
      <c r="J40" s="288"/>
    </row>
    <row r="41" spans="1:12" s="199" customFormat="1" ht="28.5" x14ac:dyDescent="0.25">
      <c r="A41" s="298"/>
      <c r="B41" s="295" t="s">
        <v>31</v>
      </c>
      <c r="C41" s="181" t="s">
        <v>318</v>
      </c>
      <c r="D41" s="9">
        <f>SUM(D42:D48)</f>
        <v>1448010.1799999997</v>
      </c>
      <c r="E41" s="9">
        <f t="shared" ref="E41:I41" si="8">SUM(E42:E48)</f>
        <v>57331.7</v>
      </c>
      <c r="F41" s="9">
        <f t="shared" si="8"/>
        <v>771590.2</v>
      </c>
      <c r="G41" s="9">
        <f t="shared" si="8"/>
        <v>617088.67999999993</v>
      </c>
      <c r="H41" s="9">
        <f t="shared" si="8"/>
        <v>1999.6000000000001</v>
      </c>
      <c r="I41" s="9">
        <f t="shared" si="8"/>
        <v>0</v>
      </c>
      <c r="J41" s="298"/>
    </row>
    <row r="42" spans="1:12" s="199" customFormat="1" x14ac:dyDescent="0.25">
      <c r="A42" s="299"/>
      <c r="B42" s="296"/>
      <c r="C42" s="182" t="s">
        <v>11</v>
      </c>
      <c r="D42" s="183">
        <f>SUM(E42:I42)</f>
        <v>152252.59999999998</v>
      </c>
      <c r="E42" s="183">
        <f>E7+E16+E25+E34</f>
        <v>4539.3999999999996</v>
      </c>
      <c r="F42" s="183">
        <f t="shared" ref="F42:I42" si="9">F7+F16+F25+F34</f>
        <v>90714.3</v>
      </c>
      <c r="G42" s="183">
        <f t="shared" si="9"/>
        <v>56998.899999999994</v>
      </c>
      <c r="H42" s="183">
        <f t="shared" si="9"/>
        <v>0</v>
      </c>
      <c r="I42" s="183">
        <f t="shared" si="9"/>
        <v>0</v>
      </c>
      <c r="J42" s="299"/>
    </row>
    <row r="43" spans="1:12" s="199" customFormat="1" x14ac:dyDescent="0.25">
      <c r="A43" s="299"/>
      <c r="B43" s="296"/>
      <c r="C43" s="182" t="s">
        <v>12</v>
      </c>
      <c r="D43" s="183">
        <f t="shared" ref="D43:D48" si="10">SUM(E43:I43)</f>
        <v>185498</v>
      </c>
      <c r="E43" s="183">
        <f t="shared" ref="E43:I43" si="11">E8+E17+E26+E35</f>
        <v>5852</v>
      </c>
      <c r="F43" s="183">
        <f t="shared" si="11"/>
        <v>113542</v>
      </c>
      <c r="G43" s="183">
        <f t="shared" si="11"/>
        <v>66104</v>
      </c>
      <c r="H43" s="183">
        <f t="shared" si="11"/>
        <v>0</v>
      </c>
      <c r="I43" s="183">
        <f t="shared" si="11"/>
        <v>0</v>
      </c>
      <c r="J43" s="299"/>
    </row>
    <row r="44" spans="1:12" s="199" customFormat="1" ht="15.75" x14ac:dyDescent="0.25">
      <c r="A44" s="299"/>
      <c r="B44" s="296"/>
      <c r="C44" s="182" t="s">
        <v>13</v>
      </c>
      <c r="D44" s="148">
        <f t="shared" si="10"/>
        <v>201126.79999999996</v>
      </c>
      <c r="E44" s="148">
        <f t="shared" ref="E44:I44" si="12">E9+E18+E27+E36</f>
        <v>5134.7999999999993</v>
      </c>
      <c r="F44" s="148">
        <f t="shared" si="12"/>
        <v>132045.09999999998</v>
      </c>
      <c r="G44" s="148">
        <f t="shared" si="12"/>
        <v>63946.9</v>
      </c>
      <c r="H44" s="148">
        <f t="shared" si="12"/>
        <v>0</v>
      </c>
      <c r="I44" s="148">
        <f t="shared" si="12"/>
        <v>0</v>
      </c>
      <c r="J44" s="299"/>
    </row>
    <row r="45" spans="1:12" s="199" customFormat="1" ht="15.75" x14ac:dyDescent="0.25">
      <c r="A45" s="299"/>
      <c r="B45" s="296"/>
      <c r="C45" s="182" t="s">
        <v>14</v>
      </c>
      <c r="D45" s="148">
        <f t="shared" si="10"/>
        <v>271171.74</v>
      </c>
      <c r="E45" s="148">
        <f t="shared" ref="E45:I45" si="13">E10+E19+E28+E37</f>
        <v>19347.099999999999</v>
      </c>
      <c r="F45" s="148">
        <f t="shared" si="13"/>
        <v>151335.09999999998</v>
      </c>
      <c r="G45" s="148">
        <f t="shared" si="13"/>
        <v>100489.54000000001</v>
      </c>
      <c r="H45" s="47">
        <f t="shared" si="13"/>
        <v>0</v>
      </c>
      <c r="I45" s="47">
        <f t="shared" si="13"/>
        <v>0</v>
      </c>
      <c r="J45" s="299"/>
    </row>
    <row r="46" spans="1:12" s="199" customFormat="1" ht="15.75" x14ac:dyDescent="0.25">
      <c r="A46" s="299"/>
      <c r="B46" s="296"/>
      <c r="C46" s="181" t="s">
        <v>15</v>
      </c>
      <c r="D46" s="47">
        <f t="shared" si="10"/>
        <v>260309.44</v>
      </c>
      <c r="E46" s="47">
        <f t="shared" ref="E46:I46" si="14">E11+E20+E29+E38</f>
        <v>9579</v>
      </c>
      <c r="F46" s="47">
        <f t="shared" si="14"/>
        <v>115211.90000000001</v>
      </c>
      <c r="G46" s="47">
        <f t="shared" si="14"/>
        <v>134841.34</v>
      </c>
      <c r="H46" s="47">
        <f t="shared" si="14"/>
        <v>677.2</v>
      </c>
      <c r="I46" s="47">
        <f t="shared" si="14"/>
        <v>0</v>
      </c>
      <c r="J46" s="299"/>
      <c r="K46" s="199">
        <f>258035.7+661.2</f>
        <v>258696.90000000002</v>
      </c>
      <c r="L46" s="198">
        <f>SUM(D46-K46)</f>
        <v>1612.539999999979</v>
      </c>
    </row>
    <row r="47" spans="1:12" s="199" customFormat="1" ht="15.75" x14ac:dyDescent="0.25">
      <c r="A47" s="299"/>
      <c r="B47" s="296"/>
      <c r="C47" s="182" t="s">
        <v>182</v>
      </c>
      <c r="D47" s="148">
        <f t="shared" si="10"/>
        <v>187107.59999999998</v>
      </c>
      <c r="E47" s="148">
        <f t="shared" ref="E47:I47" si="15">E12+E21+E30+E39</f>
        <v>6410.5</v>
      </c>
      <c r="F47" s="148">
        <f t="shared" si="15"/>
        <v>84370.9</v>
      </c>
      <c r="G47" s="148">
        <f t="shared" si="15"/>
        <v>95664.999999999985</v>
      </c>
      <c r="H47" s="148">
        <f t="shared" si="15"/>
        <v>661.2</v>
      </c>
      <c r="I47" s="148">
        <f t="shared" si="15"/>
        <v>0</v>
      </c>
      <c r="J47" s="299"/>
      <c r="L47" s="199">
        <v>5000</v>
      </c>
    </row>
    <row r="48" spans="1:12" s="199" customFormat="1" ht="15.75" x14ac:dyDescent="0.25">
      <c r="A48" s="300"/>
      <c r="B48" s="297"/>
      <c r="C48" s="182" t="s">
        <v>201</v>
      </c>
      <c r="D48" s="148">
        <f t="shared" si="10"/>
        <v>190544</v>
      </c>
      <c r="E48" s="148">
        <f t="shared" ref="E48:I48" si="16">E13+E22+E31+E40</f>
        <v>6468.9</v>
      </c>
      <c r="F48" s="148">
        <f t="shared" si="16"/>
        <v>84370.9</v>
      </c>
      <c r="G48" s="148">
        <f t="shared" si="16"/>
        <v>99042.999999999985</v>
      </c>
      <c r="H48" s="148">
        <f t="shared" si="16"/>
        <v>661.2</v>
      </c>
      <c r="I48" s="148">
        <f t="shared" si="16"/>
        <v>0</v>
      </c>
      <c r="J48" s="300"/>
      <c r="L48" s="199">
        <v>343.9</v>
      </c>
    </row>
    <row r="49" spans="3:12" x14ac:dyDescent="0.25">
      <c r="C49" s="200"/>
      <c r="D49" s="200"/>
      <c r="E49" s="200"/>
      <c r="F49" s="200"/>
      <c r="G49" s="200"/>
      <c r="H49" s="200"/>
      <c r="I49" s="200"/>
      <c r="L49" s="196">
        <v>-66</v>
      </c>
    </row>
    <row r="60" spans="3:12" x14ac:dyDescent="0.25">
      <c r="D60" s="201"/>
      <c r="E60" s="201"/>
      <c r="F60" s="201"/>
      <c r="G60" s="201"/>
      <c r="H60" s="201"/>
      <c r="I60" s="201"/>
      <c r="J60" s="201"/>
    </row>
    <row r="61" spans="3:12" x14ac:dyDescent="0.25">
      <c r="D61" s="201"/>
      <c r="E61" s="201"/>
      <c r="F61" s="201"/>
      <c r="G61" s="201"/>
      <c r="H61" s="201"/>
      <c r="I61" s="201"/>
      <c r="J61" s="201"/>
    </row>
    <row r="62" spans="3:12" x14ac:dyDescent="0.25">
      <c r="D62" s="201"/>
      <c r="E62" s="201"/>
      <c r="F62" s="201"/>
      <c r="G62" s="201"/>
      <c r="H62" s="201"/>
      <c r="I62" s="201"/>
      <c r="J62" s="201"/>
    </row>
    <row r="63" spans="3:12" x14ac:dyDescent="0.25">
      <c r="D63" s="201"/>
      <c r="E63" s="201"/>
      <c r="F63" s="201"/>
      <c r="G63" s="201"/>
      <c r="H63" s="201"/>
      <c r="I63" s="201"/>
      <c r="J63" s="201"/>
    </row>
    <row r="64" spans="3:12" x14ac:dyDescent="0.25">
      <c r="D64" s="201"/>
      <c r="E64" s="201"/>
      <c r="F64" s="201"/>
      <c r="G64" s="201"/>
      <c r="H64" s="201"/>
      <c r="I64" s="201"/>
      <c r="J64" s="201"/>
    </row>
    <row r="65" spans="4:10" x14ac:dyDescent="0.25">
      <c r="D65" s="201"/>
      <c r="E65" s="201"/>
      <c r="F65" s="201"/>
      <c r="G65" s="201"/>
      <c r="H65" s="201"/>
      <c r="I65" s="201"/>
      <c r="J65" s="201"/>
    </row>
  </sheetData>
  <mergeCells count="27">
    <mergeCell ref="I1:J1"/>
    <mergeCell ref="A2:J2"/>
    <mergeCell ref="J3:J4"/>
    <mergeCell ref="B5:J5"/>
    <mergeCell ref="A6:A13"/>
    <mergeCell ref="B6:B13"/>
    <mergeCell ref="J6:J13"/>
    <mergeCell ref="A3:A4"/>
    <mergeCell ref="E3:I3"/>
    <mergeCell ref="B3:B4"/>
    <mergeCell ref="C3:C4"/>
    <mergeCell ref="D3:D4"/>
    <mergeCell ref="A15:A22"/>
    <mergeCell ref="B14:J14"/>
    <mergeCell ref="B15:B22"/>
    <mergeCell ref="J15:J22"/>
    <mergeCell ref="B41:B48"/>
    <mergeCell ref="A41:A48"/>
    <mergeCell ref="J41:J48"/>
    <mergeCell ref="B23:J23"/>
    <mergeCell ref="A24:A31"/>
    <mergeCell ref="B24:B31"/>
    <mergeCell ref="J24:J31"/>
    <mergeCell ref="B32:J32"/>
    <mergeCell ref="B33:B40"/>
    <mergeCell ref="A33:A40"/>
    <mergeCell ref="J33:J40"/>
  </mergeCells>
  <pageMargins left="0.15572916666666667" right="0.11510416666666666" top="0.75" bottom="0.75" header="0.3" footer="0.3"/>
  <pageSetup paperSize="9" scale="70" firstPageNumber="7" orientation="portrait" useFirstPageNumber="1" horizontalDpi="300" verticalDpi="300" r:id="rId1"/>
  <headerFooter>
    <oddHeader>&amp;C&amp;12&amp;P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1224"/>
  <sheetViews>
    <sheetView view="pageLayout" topLeftCell="A766" zoomScaleNormal="100" zoomScaleSheetLayoutView="100" workbookViewId="0">
      <selection activeCell="E1053" sqref="E1053:H1053"/>
    </sheetView>
  </sheetViews>
  <sheetFormatPr defaultColWidth="9.28515625" defaultRowHeight="15" x14ac:dyDescent="0.25"/>
  <cols>
    <col min="1" max="1" width="8.5703125" style="83" customWidth="1"/>
    <col min="2" max="2" width="40.140625" style="84" customWidth="1"/>
    <col min="3" max="3" width="12.5703125" style="85" customWidth="1"/>
    <col min="4" max="4" width="15.42578125" style="86" customWidth="1"/>
    <col min="5" max="5" width="15" style="86" customWidth="1"/>
    <col min="6" max="6" width="13" style="86" customWidth="1"/>
    <col min="7" max="7" width="14.140625" style="86" customWidth="1"/>
    <col min="8" max="8" width="15.140625" style="87" customWidth="1"/>
    <col min="9" max="10" width="18.28515625" style="87" customWidth="1"/>
    <col min="11" max="11" width="10.7109375" style="100" bestFit="1" customWidth="1"/>
    <col min="12" max="13" width="9.28515625" style="100"/>
    <col min="14" max="14" width="12" style="100" bestFit="1" customWidth="1"/>
    <col min="15" max="15" width="9.5703125" style="100" bestFit="1" customWidth="1"/>
    <col min="16" max="16384" width="9.28515625" style="100"/>
  </cols>
  <sheetData>
    <row r="1" spans="1:10" ht="28.5" customHeight="1" x14ac:dyDescent="0.25">
      <c r="H1" s="353"/>
      <c r="I1" s="353"/>
      <c r="J1" s="353"/>
    </row>
    <row r="2" spans="1:10" ht="12.75" customHeight="1" x14ac:dyDescent="0.25">
      <c r="A2" s="338" t="s">
        <v>818</v>
      </c>
      <c r="B2" s="339"/>
      <c r="C2" s="339"/>
      <c r="D2" s="339"/>
      <c r="E2" s="339"/>
      <c r="F2" s="339"/>
      <c r="G2" s="339"/>
      <c r="H2" s="339"/>
      <c r="I2" s="339"/>
      <c r="J2" s="339"/>
    </row>
    <row r="3" spans="1:10" ht="48.75" customHeight="1" x14ac:dyDescent="0.25">
      <c r="A3" s="339"/>
      <c r="B3" s="339"/>
      <c r="C3" s="339"/>
      <c r="D3" s="339"/>
      <c r="E3" s="339"/>
      <c r="F3" s="339"/>
      <c r="G3" s="339"/>
      <c r="H3" s="339"/>
      <c r="I3" s="339"/>
      <c r="J3" s="339"/>
    </row>
    <row r="4" spans="1:10" ht="11.25" customHeight="1" x14ac:dyDescent="0.25"/>
    <row r="5" spans="1:10" s="85" customFormat="1" ht="66" customHeight="1" x14ac:dyDescent="0.25">
      <c r="A5" s="307" t="s">
        <v>406</v>
      </c>
      <c r="B5" s="292" t="s">
        <v>34</v>
      </c>
      <c r="C5" s="286" t="s">
        <v>35</v>
      </c>
      <c r="D5" s="340" t="s">
        <v>187</v>
      </c>
      <c r="E5" s="342" t="s">
        <v>36</v>
      </c>
      <c r="F5" s="343"/>
      <c r="G5" s="343"/>
      <c r="H5" s="343"/>
      <c r="I5" s="343"/>
      <c r="J5" s="344"/>
    </row>
    <row r="6" spans="1:10" s="85" customFormat="1" ht="118.5" customHeight="1" x14ac:dyDescent="0.25">
      <c r="A6" s="309"/>
      <c r="B6" s="294"/>
      <c r="C6" s="288"/>
      <c r="D6" s="341"/>
      <c r="E6" s="183" t="s">
        <v>37</v>
      </c>
      <c r="F6" s="183" t="s">
        <v>38</v>
      </c>
      <c r="G6" s="183" t="s">
        <v>39</v>
      </c>
      <c r="H6" s="182" t="s">
        <v>583</v>
      </c>
      <c r="I6" s="182" t="s">
        <v>593</v>
      </c>
      <c r="J6" s="182" t="s">
        <v>250</v>
      </c>
    </row>
    <row r="7" spans="1:10" s="85" customFormat="1" x14ac:dyDescent="0.25">
      <c r="A7" s="180">
        <v>1</v>
      </c>
      <c r="B7" s="90">
        <v>2</v>
      </c>
      <c r="C7" s="91">
        <v>3</v>
      </c>
      <c r="D7" s="91">
        <v>4</v>
      </c>
      <c r="E7" s="91">
        <v>5</v>
      </c>
      <c r="F7" s="91">
        <v>6</v>
      </c>
      <c r="G7" s="91">
        <v>7</v>
      </c>
      <c r="H7" s="182">
        <v>8</v>
      </c>
      <c r="I7" s="182">
        <v>9</v>
      </c>
      <c r="J7" s="182">
        <v>9</v>
      </c>
    </row>
    <row r="8" spans="1:10" x14ac:dyDescent="0.25">
      <c r="A8" s="180"/>
      <c r="B8" s="289" t="s">
        <v>594</v>
      </c>
      <c r="C8" s="290"/>
      <c r="D8" s="290"/>
      <c r="E8" s="290"/>
      <c r="F8" s="290"/>
      <c r="G8" s="290"/>
      <c r="H8" s="291"/>
      <c r="I8" s="188"/>
      <c r="J8" s="188"/>
    </row>
    <row r="9" spans="1:10" ht="31.5" customHeight="1" x14ac:dyDescent="0.25">
      <c r="A9" s="180">
        <v>1</v>
      </c>
      <c r="B9" s="289" t="s">
        <v>40</v>
      </c>
      <c r="C9" s="290"/>
      <c r="D9" s="290"/>
      <c r="E9" s="290"/>
      <c r="F9" s="290"/>
      <c r="G9" s="290"/>
      <c r="H9" s="291"/>
      <c r="I9" s="188"/>
      <c r="J9" s="188"/>
    </row>
    <row r="10" spans="1:10" ht="28.5" x14ac:dyDescent="0.25">
      <c r="A10" s="307" t="s">
        <v>33</v>
      </c>
      <c r="B10" s="292" t="s">
        <v>180</v>
      </c>
      <c r="C10" s="181" t="s">
        <v>993</v>
      </c>
      <c r="D10" s="9">
        <f>SUM(D11:D17)</f>
        <v>39475.19999999999</v>
      </c>
      <c r="E10" s="9">
        <f t="shared" ref="E10:J10" si="0">SUM(E11:E17)</f>
        <v>23246.199999999997</v>
      </c>
      <c r="F10" s="9">
        <f t="shared" si="0"/>
        <v>0</v>
      </c>
      <c r="G10" s="9">
        <f t="shared" si="0"/>
        <v>0</v>
      </c>
      <c r="H10" s="9">
        <f t="shared" si="0"/>
        <v>16229.000000000002</v>
      </c>
      <c r="I10" s="9">
        <f t="shared" si="0"/>
        <v>0</v>
      </c>
      <c r="J10" s="9">
        <f t="shared" si="0"/>
        <v>0</v>
      </c>
    </row>
    <row r="11" spans="1:10" x14ac:dyDescent="0.25">
      <c r="A11" s="308"/>
      <c r="B11" s="293"/>
      <c r="C11" s="182" t="s">
        <v>11</v>
      </c>
      <c r="D11" s="183">
        <f t="shared" ref="D11:D17" si="1">SUM(E11:H11)</f>
        <v>5580.9000000000005</v>
      </c>
      <c r="E11" s="183">
        <f t="shared" ref="E11:E16" si="2">E19+E27+E35</f>
        <v>5580.9000000000005</v>
      </c>
      <c r="F11" s="183">
        <f t="shared" ref="F11:F16" si="3">F19+F27+F35</f>
        <v>0</v>
      </c>
      <c r="G11" s="183">
        <f t="shared" ref="G11:G16" si="4">G19+G27+G35</f>
        <v>0</v>
      </c>
      <c r="H11" s="183">
        <f t="shared" ref="H11:H16" si="5">H19+H27+H35</f>
        <v>0</v>
      </c>
      <c r="I11" s="183">
        <f t="shared" ref="I11:I16" si="6">I19+I27+I35</f>
        <v>0</v>
      </c>
      <c r="J11" s="183">
        <f t="shared" ref="J11:J16" si="7">J19+J27+J35</f>
        <v>0</v>
      </c>
    </row>
    <row r="12" spans="1:10" x14ac:dyDescent="0.25">
      <c r="A12" s="308"/>
      <c r="B12" s="293"/>
      <c r="C12" s="182" t="s">
        <v>12</v>
      </c>
      <c r="D12" s="183">
        <f t="shared" si="1"/>
        <v>8344.4</v>
      </c>
      <c r="E12" s="183">
        <f t="shared" si="2"/>
        <v>8344.4</v>
      </c>
      <c r="F12" s="183">
        <f t="shared" si="3"/>
        <v>0</v>
      </c>
      <c r="G12" s="183">
        <f t="shared" si="4"/>
        <v>0</v>
      </c>
      <c r="H12" s="183">
        <f t="shared" si="5"/>
        <v>0</v>
      </c>
      <c r="I12" s="183">
        <f t="shared" si="6"/>
        <v>0</v>
      </c>
      <c r="J12" s="183">
        <f t="shared" si="7"/>
        <v>0</v>
      </c>
    </row>
    <row r="13" spans="1:10" x14ac:dyDescent="0.25">
      <c r="A13" s="308"/>
      <c r="B13" s="293"/>
      <c r="C13" s="182" t="s">
        <v>13</v>
      </c>
      <c r="D13" s="183">
        <f t="shared" si="1"/>
        <v>9320.9</v>
      </c>
      <c r="E13" s="183">
        <f t="shared" si="2"/>
        <v>9320.9</v>
      </c>
      <c r="F13" s="183">
        <f t="shared" si="3"/>
        <v>0</v>
      </c>
      <c r="G13" s="183">
        <f t="shared" si="4"/>
        <v>0</v>
      </c>
      <c r="H13" s="183">
        <f t="shared" si="5"/>
        <v>0</v>
      </c>
      <c r="I13" s="183">
        <f t="shared" si="6"/>
        <v>0</v>
      </c>
      <c r="J13" s="183">
        <f t="shared" si="7"/>
        <v>0</v>
      </c>
    </row>
    <row r="14" spans="1:10" x14ac:dyDescent="0.25">
      <c r="A14" s="308"/>
      <c r="B14" s="293"/>
      <c r="C14" s="182" t="s">
        <v>14</v>
      </c>
      <c r="D14" s="183">
        <f t="shared" si="1"/>
        <v>9040.5</v>
      </c>
      <c r="E14" s="183">
        <f t="shared" si="2"/>
        <v>0</v>
      </c>
      <c r="F14" s="183">
        <f t="shared" si="3"/>
        <v>0</v>
      </c>
      <c r="G14" s="183">
        <f t="shared" si="4"/>
        <v>0</v>
      </c>
      <c r="H14" s="183">
        <f t="shared" si="5"/>
        <v>9040.5</v>
      </c>
      <c r="I14" s="183">
        <f t="shared" si="6"/>
        <v>0</v>
      </c>
      <c r="J14" s="183">
        <f t="shared" si="7"/>
        <v>0</v>
      </c>
    </row>
    <row r="15" spans="1:10" x14ac:dyDescent="0.25">
      <c r="A15" s="308"/>
      <c r="B15" s="293"/>
      <c r="C15" s="181" t="s">
        <v>15</v>
      </c>
      <c r="D15" s="9">
        <f t="shared" si="1"/>
        <v>4703.1000000000004</v>
      </c>
      <c r="E15" s="183">
        <f t="shared" si="2"/>
        <v>0</v>
      </c>
      <c r="F15" s="183">
        <f t="shared" si="3"/>
        <v>0</v>
      </c>
      <c r="G15" s="183">
        <f t="shared" si="4"/>
        <v>0</v>
      </c>
      <c r="H15" s="9">
        <f t="shared" si="5"/>
        <v>4703.1000000000004</v>
      </c>
      <c r="I15" s="183">
        <f t="shared" si="6"/>
        <v>0</v>
      </c>
      <c r="J15" s="183">
        <f t="shared" si="7"/>
        <v>0</v>
      </c>
    </row>
    <row r="16" spans="1:10" ht="30" x14ac:dyDescent="0.25">
      <c r="A16" s="308"/>
      <c r="B16" s="293"/>
      <c r="C16" s="182" t="s">
        <v>403</v>
      </c>
      <c r="D16" s="183">
        <f t="shared" si="1"/>
        <v>1242.7</v>
      </c>
      <c r="E16" s="183">
        <f t="shared" si="2"/>
        <v>0</v>
      </c>
      <c r="F16" s="183">
        <f t="shared" si="3"/>
        <v>0</v>
      </c>
      <c r="G16" s="183">
        <f t="shared" si="4"/>
        <v>0</v>
      </c>
      <c r="H16" s="183">
        <f t="shared" si="5"/>
        <v>1242.7</v>
      </c>
      <c r="I16" s="183">
        <f t="shared" si="6"/>
        <v>0</v>
      </c>
      <c r="J16" s="183">
        <f t="shared" si="7"/>
        <v>0</v>
      </c>
    </row>
    <row r="17" spans="1:10" ht="30" x14ac:dyDescent="0.25">
      <c r="A17" s="309"/>
      <c r="B17" s="294"/>
      <c r="C17" s="182" t="s">
        <v>404</v>
      </c>
      <c r="D17" s="183">
        <f t="shared" si="1"/>
        <v>1242.7</v>
      </c>
      <c r="E17" s="183">
        <f t="shared" ref="E17:J17" si="8">E25+E33+E41</f>
        <v>0</v>
      </c>
      <c r="F17" s="183">
        <f t="shared" si="8"/>
        <v>0</v>
      </c>
      <c r="G17" s="183">
        <f t="shared" si="8"/>
        <v>0</v>
      </c>
      <c r="H17" s="183">
        <f t="shared" si="8"/>
        <v>1242.7</v>
      </c>
      <c r="I17" s="183">
        <f t="shared" si="8"/>
        <v>0</v>
      </c>
      <c r="J17" s="183">
        <f t="shared" si="8"/>
        <v>0</v>
      </c>
    </row>
    <row r="18" spans="1:10" ht="28.5" x14ac:dyDescent="0.25">
      <c r="A18" s="307" t="s">
        <v>181</v>
      </c>
      <c r="B18" s="292" t="s">
        <v>41</v>
      </c>
      <c r="C18" s="181" t="s">
        <v>318</v>
      </c>
      <c r="D18" s="9">
        <f>SUM(D19:D25)</f>
        <v>7827.7999999999993</v>
      </c>
      <c r="E18" s="9">
        <f t="shared" ref="E18:J18" si="9">SUM(E19:E25)</f>
        <v>3442.7</v>
      </c>
      <c r="F18" s="9">
        <f t="shared" si="9"/>
        <v>0</v>
      </c>
      <c r="G18" s="9">
        <f t="shared" si="9"/>
        <v>0</v>
      </c>
      <c r="H18" s="9">
        <f t="shared" si="9"/>
        <v>4385.0999999999995</v>
      </c>
      <c r="I18" s="9">
        <f t="shared" si="9"/>
        <v>0</v>
      </c>
      <c r="J18" s="9">
        <f t="shared" si="9"/>
        <v>0</v>
      </c>
    </row>
    <row r="19" spans="1:10" x14ac:dyDescent="0.25">
      <c r="A19" s="308"/>
      <c r="B19" s="293"/>
      <c r="C19" s="182" t="s">
        <v>11</v>
      </c>
      <c r="D19" s="183">
        <f>SUM(E19:G19)</f>
        <v>1055.7</v>
      </c>
      <c r="E19" s="183">
        <v>1055.7</v>
      </c>
      <c r="F19" s="183">
        <v>0</v>
      </c>
      <c r="G19" s="183">
        <v>0</v>
      </c>
      <c r="H19" s="183">
        <v>0</v>
      </c>
      <c r="I19" s="183">
        <v>0</v>
      </c>
      <c r="J19" s="183">
        <v>0</v>
      </c>
    </row>
    <row r="20" spans="1:10" x14ac:dyDescent="0.25">
      <c r="A20" s="308"/>
      <c r="B20" s="293"/>
      <c r="C20" s="182" t="s">
        <v>12</v>
      </c>
      <c r="D20" s="183">
        <f t="shared" ref="D20:D21" si="10">SUM(E20:G20)</f>
        <v>1055.7</v>
      </c>
      <c r="E20" s="183">
        <v>1055.7</v>
      </c>
      <c r="F20" s="183">
        <v>0</v>
      </c>
      <c r="G20" s="183">
        <v>0</v>
      </c>
      <c r="H20" s="183">
        <v>0</v>
      </c>
      <c r="I20" s="183">
        <v>0</v>
      </c>
      <c r="J20" s="183">
        <v>0</v>
      </c>
    </row>
    <row r="21" spans="1:10" x14ac:dyDescent="0.25">
      <c r="A21" s="308"/>
      <c r="B21" s="293"/>
      <c r="C21" s="182" t="s">
        <v>13</v>
      </c>
      <c r="D21" s="183">
        <f t="shared" si="10"/>
        <v>1331.3</v>
      </c>
      <c r="E21" s="183">
        <v>1331.3</v>
      </c>
      <c r="F21" s="183">
        <v>0</v>
      </c>
      <c r="G21" s="183">
        <v>0</v>
      </c>
      <c r="H21" s="183">
        <v>0</v>
      </c>
      <c r="I21" s="183">
        <v>0</v>
      </c>
      <c r="J21" s="183">
        <v>0</v>
      </c>
    </row>
    <row r="22" spans="1:10" ht="21" customHeight="1" x14ac:dyDescent="0.25">
      <c r="A22" s="308"/>
      <c r="B22" s="293"/>
      <c r="C22" s="182" t="s">
        <v>14</v>
      </c>
      <c r="D22" s="183">
        <f>SUM(E22:H22)</f>
        <v>1083</v>
      </c>
      <c r="E22" s="183"/>
      <c r="F22" s="183">
        <v>0</v>
      </c>
      <c r="G22" s="183">
        <v>0</v>
      </c>
      <c r="H22" s="183">
        <v>1083</v>
      </c>
      <c r="I22" s="183">
        <v>0</v>
      </c>
      <c r="J22" s="183">
        <v>0</v>
      </c>
    </row>
    <row r="23" spans="1:10" ht="19.5" customHeight="1" x14ac:dyDescent="0.25">
      <c r="A23" s="308"/>
      <c r="B23" s="293"/>
      <c r="C23" s="181" t="s">
        <v>15</v>
      </c>
      <c r="D23" s="9">
        <f>SUM(E23:H23)</f>
        <v>1100.7</v>
      </c>
      <c r="E23" s="9">
        <v>0</v>
      </c>
      <c r="F23" s="9">
        <v>0</v>
      </c>
      <c r="G23" s="9">
        <v>0</v>
      </c>
      <c r="H23" s="181">
        <v>1100.7</v>
      </c>
      <c r="I23" s="9">
        <v>0</v>
      </c>
      <c r="J23" s="9">
        <v>0</v>
      </c>
    </row>
    <row r="24" spans="1:10" ht="30" x14ac:dyDescent="0.25">
      <c r="A24" s="308"/>
      <c r="B24" s="293"/>
      <c r="C24" s="182" t="s">
        <v>403</v>
      </c>
      <c r="D24" s="183">
        <f>SUM(E24:H24)</f>
        <v>1100.7</v>
      </c>
      <c r="E24" s="183">
        <v>0</v>
      </c>
      <c r="F24" s="183">
        <v>0</v>
      </c>
      <c r="G24" s="183">
        <v>0</v>
      </c>
      <c r="H24" s="182">
        <v>1100.7</v>
      </c>
      <c r="I24" s="183">
        <v>0</v>
      </c>
      <c r="J24" s="183">
        <v>0</v>
      </c>
    </row>
    <row r="25" spans="1:10" ht="30" x14ac:dyDescent="0.25">
      <c r="A25" s="309"/>
      <c r="B25" s="294"/>
      <c r="C25" s="182" t="s">
        <v>404</v>
      </c>
      <c r="D25" s="183">
        <f>SUM(E25:H25)</f>
        <v>1100.7</v>
      </c>
      <c r="E25" s="183">
        <v>0</v>
      </c>
      <c r="F25" s="183">
        <v>0</v>
      </c>
      <c r="G25" s="183">
        <v>0</v>
      </c>
      <c r="H25" s="182">
        <v>1100.7</v>
      </c>
      <c r="I25" s="183">
        <v>0</v>
      </c>
      <c r="J25" s="183">
        <v>0</v>
      </c>
    </row>
    <row r="26" spans="1:10" ht="28.5" x14ac:dyDescent="0.25">
      <c r="A26" s="307" t="s">
        <v>183</v>
      </c>
      <c r="B26" s="292" t="s">
        <v>42</v>
      </c>
      <c r="C26" s="181" t="s">
        <v>318</v>
      </c>
      <c r="D26" s="9">
        <f>SUM(D27:D33)</f>
        <v>804.3</v>
      </c>
      <c r="E26" s="9">
        <f t="shared" ref="E26:J26" si="11">SUM(E27:E33)</f>
        <v>318.3</v>
      </c>
      <c r="F26" s="9">
        <f t="shared" si="11"/>
        <v>0</v>
      </c>
      <c r="G26" s="9">
        <f t="shared" si="11"/>
        <v>0</v>
      </c>
      <c r="H26" s="9">
        <f t="shared" si="11"/>
        <v>486</v>
      </c>
      <c r="I26" s="9">
        <f t="shared" si="11"/>
        <v>0</v>
      </c>
      <c r="J26" s="9">
        <f t="shared" si="11"/>
        <v>0</v>
      </c>
    </row>
    <row r="27" spans="1:10" ht="24" customHeight="1" x14ac:dyDescent="0.25">
      <c r="A27" s="308"/>
      <c r="B27" s="293"/>
      <c r="C27" s="182" t="s">
        <v>11</v>
      </c>
      <c r="D27" s="183">
        <f>SUM(E27:G27)</f>
        <v>136.1</v>
      </c>
      <c r="E27" s="183">
        <v>136.1</v>
      </c>
      <c r="F27" s="183">
        <v>0</v>
      </c>
      <c r="G27" s="183">
        <v>0</v>
      </c>
      <c r="H27" s="183">
        <v>0</v>
      </c>
      <c r="I27" s="183">
        <v>0</v>
      </c>
      <c r="J27" s="183">
        <v>0</v>
      </c>
    </row>
    <row r="28" spans="1:10" ht="24" customHeight="1" x14ac:dyDescent="0.25">
      <c r="A28" s="308"/>
      <c r="B28" s="293"/>
      <c r="C28" s="182" t="s">
        <v>12</v>
      </c>
      <c r="D28" s="183">
        <f t="shared" ref="D28:D29" si="12">SUM(E28:G28)</f>
        <v>61</v>
      </c>
      <c r="E28" s="183">
        <v>61</v>
      </c>
      <c r="F28" s="183">
        <v>0</v>
      </c>
      <c r="G28" s="183">
        <v>0</v>
      </c>
      <c r="H28" s="183">
        <v>0</v>
      </c>
      <c r="I28" s="183">
        <v>0</v>
      </c>
      <c r="J28" s="183">
        <v>0</v>
      </c>
    </row>
    <row r="29" spans="1:10" ht="22.5" customHeight="1" x14ac:dyDescent="0.25">
      <c r="A29" s="308"/>
      <c r="B29" s="293"/>
      <c r="C29" s="182" t="s">
        <v>13</v>
      </c>
      <c r="D29" s="183">
        <f t="shared" si="12"/>
        <v>121.2</v>
      </c>
      <c r="E29" s="183">
        <v>121.2</v>
      </c>
      <c r="F29" s="183">
        <v>0</v>
      </c>
      <c r="G29" s="183">
        <v>0</v>
      </c>
      <c r="H29" s="183">
        <v>0</v>
      </c>
      <c r="I29" s="183">
        <v>0</v>
      </c>
      <c r="J29" s="183">
        <v>0</v>
      </c>
    </row>
    <row r="30" spans="1:10" ht="22.5" customHeight="1" x14ac:dyDescent="0.25">
      <c r="A30" s="308"/>
      <c r="B30" s="293"/>
      <c r="C30" s="182" t="s">
        <v>14</v>
      </c>
      <c r="D30" s="183">
        <f>SUM(E30:H30)</f>
        <v>142</v>
      </c>
      <c r="E30" s="183">
        <v>0</v>
      </c>
      <c r="F30" s="183">
        <v>0</v>
      </c>
      <c r="G30" s="183">
        <v>0</v>
      </c>
      <c r="H30" s="183">
        <v>142</v>
      </c>
      <c r="I30" s="183">
        <v>0</v>
      </c>
      <c r="J30" s="183">
        <v>0</v>
      </c>
    </row>
    <row r="31" spans="1:10" ht="21" customHeight="1" x14ac:dyDescent="0.25">
      <c r="A31" s="308"/>
      <c r="B31" s="293"/>
      <c r="C31" s="181" t="s">
        <v>15</v>
      </c>
      <c r="D31" s="9">
        <f>SUM(E31:H31)</f>
        <v>60</v>
      </c>
      <c r="E31" s="9">
        <v>0</v>
      </c>
      <c r="F31" s="9">
        <v>0</v>
      </c>
      <c r="G31" s="9">
        <v>0</v>
      </c>
      <c r="H31" s="9">
        <v>60</v>
      </c>
      <c r="I31" s="9">
        <v>0</v>
      </c>
      <c r="J31" s="9">
        <v>0</v>
      </c>
    </row>
    <row r="32" spans="1:10" ht="30" x14ac:dyDescent="0.25">
      <c r="A32" s="308"/>
      <c r="B32" s="293"/>
      <c r="C32" s="182" t="s">
        <v>403</v>
      </c>
      <c r="D32" s="183">
        <f>SUM(E32:H32)</f>
        <v>142</v>
      </c>
      <c r="E32" s="183">
        <v>0</v>
      </c>
      <c r="F32" s="183">
        <v>0</v>
      </c>
      <c r="G32" s="183">
        <v>0</v>
      </c>
      <c r="H32" s="183">
        <v>142</v>
      </c>
      <c r="I32" s="183">
        <v>0</v>
      </c>
      <c r="J32" s="183">
        <v>0</v>
      </c>
    </row>
    <row r="33" spans="1:10" ht="30" x14ac:dyDescent="0.25">
      <c r="A33" s="309"/>
      <c r="B33" s="294"/>
      <c r="C33" s="182" t="s">
        <v>404</v>
      </c>
      <c r="D33" s="183">
        <f>SUM(E33:H33)</f>
        <v>142</v>
      </c>
      <c r="E33" s="183">
        <v>0</v>
      </c>
      <c r="F33" s="183">
        <v>0</v>
      </c>
      <c r="G33" s="183">
        <v>0</v>
      </c>
      <c r="H33" s="183">
        <v>142</v>
      </c>
      <c r="I33" s="183">
        <v>0</v>
      </c>
      <c r="J33" s="183">
        <v>0</v>
      </c>
    </row>
    <row r="34" spans="1:10" ht="28.5" x14ac:dyDescent="0.25">
      <c r="A34" s="307" t="s">
        <v>184</v>
      </c>
      <c r="B34" s="292" t="s">
        <v>43</v>
      </c>
      <c r="C34" s="181" t="s">
        <v>318</v>
      </c>
      <c r="D34" s="9">
        <f>SUM(D35:D40)</f>
        <v>30843.1</v>
      </c>
      <c r="E34" s="9">
        <f t="shared" ref="E34:J34" si="13">SUM(E35:E40)</f>
        <v>19485.199999999997</v>
      </c>
      <c r="F34" s="9">
        <f t="shared" si="13"/>
        <v>0</v>
      </c>
      <c r="G34" s="9">
        <f t="shared" si="13"/>
        <v>0</v>
      </c>
      <c r="H34" s="9">
        <f t="shared" si="13"/>
        <v>11357.9</v>
      </c>
      <c r="I34" s="9">
        <f t="shared" si="13"/>
        <v>0</v>
      </c>
      <c r="J34" s="9">
        <f t="shared" si="13"/>
        <v>0</v>
      </c>
    </row>
    <row r="35" spans="1:10" ht="24" customHeight="1" x14ac:dyDescent="0.25">
      <c r="A35" s="308"/>
      <c r="B35" s="293"/>
      <c r="C35" s="182" t="s">
        <v>11</v>
      </c>
      <c r="D35" s="183">
        <f>SUM(E35:G35)</f>
        <v>4389.1000000000004</v>
      </c>
      <c r="E35" s="183">
        <v>4389.1000000000004</v>
      </c>
      <c r="F35" s="183">
        <v>0</v>
      </c>
      <c r="G35" s="183">
        <v>0</v>
      </c>
      <c r="H35" s="93">
        <v>0</v>
      </c>
      <c r="I35" s="183">
        <v>0</v>
      </c>
      <c r="J35" s="183">
        <v>0</v>
      </c>
    </row>
    <row r="36" spans="1:10" ht="23.25" customHeight="1" x14ac:dyDescent="0.25">
      <c r="A36" s="308"/>
      <c r="B36" s="293"/>
      <c r="C36" s="182" t="s">
        <v>12</v>
      </c>
      <c r="D36" s="183">
        <f t="shared" ref="D36" si="14">SUM(E36:G36)</f>
        <v>7227.7</v>
      </c>
      <c r="E36" s="183">
        <v>7227.7</v>
      </c>
      <c r="F36" s="183">
        <v>0</v>
      </c>
      <c r="G36" s="183">
        <v>0</v>
      </c>
      <c r="H36" s="93">
        <v>0</v>
      </c>
      <c r="I36" s="183">
        <v>0</v>
      </c>
      <c r="J36" s="183">
        <v>0</v>
      </c>
    </row>
    <row r="37" spans="1:10" ht="27.75" customHeight="1" x14ac:dyDescent="0.25">
      <c r="A37" s="308"/>
      <c r="B37" s="293"/>
      <c r="C37" s="182" t="s">
        <v>13</v>
      </c>
      <c r="D37" s="183">
        <f>SUM(E37:J37)</f>
        <v>7868.4</v>
      </c>
      <c r="E37" s="183">
        <v>7868.4</v>
      </c>
      <c r="F37" s="183">
        <v>0</v>
      </c>
      <c r="G37" s="183">
        <v>0</v>
      </c>
      <c r="H37" s="93">
        <v>0</v>
      </c>
      <c r="I37" s="183">
        <v>0</v>
      </c>
      <c r="J37" s="183">
        <v>0</v>
      </c>
    </row>
    <row r="38" spans="1:10" ht="24" customHeight="1" x14ac:dyDescent="0.25">
      <c r="A38" s="308"/>
      <c r="B38" s="293"/>
      <c r="C38" s="182" t="s">
        <v>14</v>
      </c>
      <c r="D38" s="183">
        <f t="shared" ref="D38:D41" si="15">SUM(E38:J38)</f>
        <v>7815.5</v>
      </c>
      <c r="E38" s="183">
        <v>0</v>
      </c>
      <c r="F38" s="183">
        <v>0</v>
      </c>
      <c r="G38" s="183">
        <v>0</v>
      </c>
      <c r="H38" s="182">
        <v>7815.5</v>
      </c>
      <c r="I38" s="183">
        <v>0</v>
      </c>
      <c r="J38" s="183">
        <v>0</v>
      </c>
    </row>
    <row r="39" spans="1:10" ht="14.25" customHeight="1" x14ac:dyDescent="0.25">
      <c r="A39" s="308"/>
      <c r="B39" s="293"/>
      <c r="C39" s="181" t="s">
        <v>15</v>
      </c>
      <c r="D39" s="9">
        <f t="shared" si="15"/>
        <v>3542.4</v>
      </c>
      <c r="E39" s="9">
        <v>0</v>
      </c>
      <c r="F39" s="9">
        <v>0</v>
      </c>
      <c r="G39" s="9">
        <v>0</v>
      </c>
      <c r="H39" s="94">
        <v>3542.4</v>
      </c>
      <c r="I39" s="9">
        <v>0</v>
      </c>
      <c r="J39" s="9">
        <v>0</v>
      </c>
    </row>
    <row r="40" spans="1:10" ht="39" customHeight="1" x14ac:dyDescent="0.25">
      <c r="A40" s="308"/>
      <c r="B40" s="293"/>
      <c r="C40" s="182" t="s">
        <v>403</v>
      </c>
      <c r="D40" s="183">
        <f t="shared" si="15"/>
        <v>0</v>
      </c>
      <c r="E40" s="183">
        <v>0</v>
      </c>
      <c r="F40" s="183">
        <v>0</v>
      </c>
      <c r="G40" s="183">
        <v>0</v>
      </c>
      <c r="H40" s="93">
        <v>0</v>
      </c>
      <c r="I40" s="183">
        <v>0</v>
      </c>
      <c r="J40" s="183">
        <v>0</v>
      </c>
    </row>
    <row r="41" spans="1:10" ht="30" x14ac:dyDescent="0.25">
      <c r="A41" s="309"/>
      <c r="B41" s="294"/>
      <c r="C41" s="182" t="s">
        <v>404</v>
      </c>
      <c r="D41" s="183">
        <f t="shared" si="15"/>
        <v>0</v>
      </c>
      <c r="E41" s="183">
        <v>0</v>
      </c>
      <c r="F41" s="183">
        <v>0</v>
      </c>
      <c r="G41" s="183">
        <v>0</v>
      </c>
      <c r="H41" s="93">
        <v>0</v>
      </c>
      <c r="I41" s="183">
        <v>0</v>
      </c>
      <c r="J41" s="183">
        <v>0</v>
      </c>
    </row>
    <row r="42" spans="1:10" ht="28.5" x14ac:dyDescent="0.25">
      <c r="A42" s="307" t="s">
        <v>185</v>
      </c>
      <c r="B42" s="292" t="s">
        <v>44</v>
      </c>
      <c r="C42" s="181" t="s">
        <v>318</v>
      </c>
      <c r="D42" s="9">
        <f t="shared" ref="D42:J42" si="16">SUM(D43:D43)</f>
        <v>50</v>
      </c>
      <c r="E42" s="9">
        <f t="shared" si="16"/>
        <v>50</v>
      </c>
      <c r="F42" s="9">
        <f t="shared" si="16"/>
        <v>0</v>
      </c>
      <c r="G42" s="9">
        <f t="shared" si="16"/>
        <v>0</v>
      </c>
      <c r="H42" s="9">
        <f t="shared" si="16"/>
        <v>0</v>
      </c>
      <c r="I42" s="9">
        <f t="shared" si="16"/>
        <v>0</v>
      </c>
      <c r="J42" s="9">
        <f t="shared" si="16"/>
        <v>0</v>
      </c>
    </row>
    <row r="43" spans="1:10" ht="27" customHeight="1" x14ac:dyDescent="0.25">
      <c r="A43" s="308"/>
      <c r="B43" s="293"/>
      <c r="C43" s="182" t="s">
        <v>11</v>
      </c>
      <c r="D43" s="183">
        <f>SUM(E43:G43)</f>
        <v>50</v>
      </c>
      <c r="E43" s="183">
        <v>50</v>
      </c>
      <c r="F43" s="183">
        <v>0</v>
      </c>
      <c r="G43" s="183">
        <v>0</v>
      </c>
      <c r="H43" s="183">
        <v>0</v>
      </c>
      <c r="I43" s="183">
        <v>0</v>
      </c>
      <c r="J43" s="183">
        <v>0</v>
      </c>
    </row>
    <row r="44" spans="1:10" ht="28.5" customHeight="1" x14ac:dyDescent="0.25">
      <c r="A44" s="180">
        <v>2</v>
      </c>
      <c r="B44" s="289" t="s">
        <v>45</v>
      </c>
      <c r="C44" s="290"/>
      <c r="D44" s="290"/>
      <c r="E44" s="290"/>
      <c r="F44" s="290"/>
      <c r="G44" s="290"/>
      <c r="H44" s="291"/>
      <c r="I44" s="188"/>
      <c r="J44" s="188"/>
    </row>
    <row r="45" spans="1:10" ht="28.5" customHeight="1" x14ac:dyDescent="0.25">
      <c r="A45" s="307" t="s">
        <v>32</v>
      </c>
      <c r="B45" s="292" t="s">
        <v>186</v>
      </c>
      <c r="C45" s="181" t="s">
        <v>318</v>
      </c>
      <c r="D45" s="9">
        <f>SUM(D46:D52)</f>
        <v>221426.5</v>
      </c>
      <c r="E45" s="9">
        <f t="shared" ref="E45:J45" si="17">SUM(E46:E52)</f>
        <v>5106.1000000000004</v>
      </c>
      <c r="F45" s="9">
        <f t="shared" si="17"/>
        <v>0</v>
      </c>
      <c r="G45" s="9">
        <f t="shared" si="17"/>
        <v>118334.39999999999</v>
      </c>
      <c r="H45" s="9">
        <f t="shared" si="17"/>
        <v>97986</v>
      </c>
      <c r="I45" s="9">
        <f t="shared" si="17"/>
        <v>0</v>
      </c>
      <c r="J45" s="9">
        <f t="shared" si="17"/>
        <v>0</v>
      </c>
    </row>
    <row r="46" spans="1:10" x14ac:dyDescent="0.25">
      <c r="A46" s="308"/>
      <c r="B46" s="293"/>
      <c r="C46" s="182" t="s">
        <v>11</v>
      </c>
      <c r="D46" s="183">
        <f>SUM(E46:G46)</f>
        <v>23097.1</v>
      </c>
      <c r="E46" s="183">
        <f t="shared" ref="E46:H52" si="18">E54+E62+E70+E78</f>
        <v>1327.1</v>
      </c>
      <c r="F46" s="183">
        <f t="shared" si="18"/>
        <v>0</v>
      </c>
      <c r="G46" s="183">
        <f t="shared" ref="G46:G49" si="19">G54+G62+G70+G78</f>
        <v>21770</v>
      </c>
      <c r="H46" s="183">
        <v>0</v>
      </c>
      <c r="I46" s="183">
        <v>0</v>
      </c>
      <c r="J46" s="183">
        <v>0</v>
      </c>
    </row>
    <row r="47" spans="1:10" x14ac:dyDescent="0.25">
      <c r="A47" s="308"/>
      <c r="B47" s="293"/>
      <c r="C47" s="182" t="s">
        <v>12</v>
      </c>
      <c r="D47" s="183">
        <f t="shared" ref="D47:D48" si="20">SUM(E47:G47)</f>
        <v>43144.7</v>
      </c>
      <c r="E47" s="183">
        <f t="shared" si="18"/>
        <v>1706.7</v>
      </c>
      <c r="F47" s="183">
        <f t="shared" si="18"/>
        <v>0</v>
      </c>
      <c r="G47" s="183">
        <f t="shared" si="19"/>
        <v>41438</v>
      </c>
      <c r="H47" s="183">
        <v>0</v>
      </c>
      <c r="I47" s="183">
        <v>0</v>
      </c>
      <c r="J47" s="183">
        <v>0</v>
      </c>
    </row>
    <row r="48" spans="1:10" x14ac:dyDescent="0.25">
      <c r="A48" s="308"/>
      <c r="B48" s="293"/>
      <c r="C48" s="182" t="s">
        <v>13</v>
      </c>
      <c r="D48" s="183">
        <f t="shared" si="20"/>
        <v>57198.700000000004</v>
      </c>
      <c r="E48" s="183">
        <f t="shared" si="18"/>
        <v>2072.3000000000002</v>
      </c>
      <c r="F48" s="183">
        <f t="shared" si="18"/>
        <v>0</v>
      </c>
      <c r="G48" s="183">
        <f t="shared" si="19"/>
        <v>55126.400000000001</v>
      </c>
      <c r="H48" s="183">
        <v>0</v>
      </c>
      <c r="I48" s="183">
        <v>0</v>
      </c>
      <c r="J48" s="183">
        <v>0</v>
      </c>
    </row>
    <row r="49" spans="1:10" x14ac:dyDescent="0.25">
      <c r="A49" s="308"/>
      <c r="B49" s="293"/>
      <c r="C49" s="182" t="s">
        <v>14</v>
      </c>
      <c r="D49" s="183">
        <f>SUM(E49:H49)</f>
        <v>55319.5</v>
      </c>
      <c r="E49" s="183">
        <f t="shared" si="18"/>
        <v>0</v>
      </c>
      <c r="F49" s="183">
        <f t="shared" si="18"/>
        <v>0</v>
      </c>
      <c r="G49" s="183">
        <f t="shared" si="19"/>
        <v>0</v>
      </c>
      <c r="H49" s="183">
        <f>H57+H65</f>
        <v>55319.5</v>
      </c>
      <c r="I49" s="183">
        <v>0</v>
      </c>
      <c r="J49" s="183">
        <v>0</v>
      </c>
    </row>
    <row r="50" spans="1:10" x14ac:dyDescent="0.25">
      <c r="A50" s="308"/>
      <c r="B50" s="293"/>
      <c r="C50" s="181" t="s">
        <v>15</v>
      </c>
      <c r="D50" s="9">
        <f>SUM(E50:H50)</f>
        <v>38041.700000000004</v>
      </c>
      <c r="E50" s="9">
        <f t="shared" si="18"/>
        <v>0</v>
      </c>
      <c r="F50" s="9">
        <f t="shared" si="18"/>
        <v>0</v>
      </c>
      <c r="G50" s="9">
        <f t="shared" si="18"/>
        <v>0</v>
      </c>
      <c r="H50" s="9">
        <f t="shared" si="18"/>
        <v>38041.700000000004</v>
      </c>
      <c r="I50" s="9">
        <v>0</v>
      </c>
      <c r="J50" s="9">
        <v>0</v>
      </c>
    </row>
    <row r="51" spans="1:10" ht="30" x14ac:dyDescent="0.25">
      <c r="A51" s="308"/>
      <c r="B51" s="293"/>
      <c r="C51" s="182" t="s">
        <v>403</v>
      </c>
      <c r="D51" s="183">
        <f>SUM(E51:H51)</f>
        <v>2312.4</v>
      </c>
      <c r="E51" s="183">
        <f t="shared" si="18"/>
        <v>0</v>
      </c>
      <c r="F51" s="183">
        <f t="shared" si="18"/>
        <v>0</v>
      </c>
      <c r="G51" s="183">
        <f t="shared" si="18"/>
        <v>0</v>
      </c>
      <c r="H51" s="183">
        <f>H59+H67+H75+H83</f>
        <v>2312.4</v>
      </c>
      <c r="I51" s="183">
        <v>0</v>
      </c>
      <c r="J51" s="183">
        <v>0</v>
      </c>
    </row>
    <row r="52" spans="1:10" ht="30" x14ac:dyDescent="0.25">
      <c r="A52" s="309"/>
      <c r="B52" s="294"/>
      <c r="C52" s="182" t="s">
        <v>404</v>
      </c>
      <c r="D52" s="183">
        <f>SUM(E52:H52)</f>
        <v>2312.4</v>
      </c>
      <c r="E52" s="183">
        <f t="shared" si="18"/>
        <v>0</v>
      </c>
      <c r="F52" s="183">
        <f t="shared" si="18"/>
        <v>0</v>
      </c>
      <c r="G52" s="183">
        <f t="shared" si="18"/>
        <v>0</v>
      </c>
      <c r="H52" s="183">
        <f t="shared" si="18"/>
        <v>2312.4</v>
      </c>
      <c r="I52" s="183">
        <v>0</v>
      </c>
      <c r="J52" s="183">
        <v>0</v>
      </c>
    </row>
    <row r="53" spans="1:10" ht="28.5" x14ac:dyDescent="0.25">
      <c r="A53" s="307" t="s">
        <v>202</v>
      </c>
      <c r="B53" s="292" t="s">
        <v>46</v>
      </c>
      <c r="C53" s="181" t="s">
        <v>318</v>
      </c>
      <c r="D53" s="9">
        <f>SUM(D54:D60)</f>
        <v>205478.09999999998</v>
      </c>
      <c r="E53" s="9">
        <f t="shared" ref="E53:J53" si="21">SUM(E54:E60)</f>
        <v>4963.8</v>
      </c>
      <c r="F53" s="9">
        <f t="shared" si="21"/>
        <v>0</v>
      </c>
      <c r="G53" s="9">
        <f t="shared" si="21"/>
        <v>111320</v>
      </c>
      <c r="H53" s="9">
        <f t="shared" si="21"/>
        <v>89194.3</v>
      </c>
      <c r="I53" s="9">
        <f t="shared" si="21"/>
        <v>0</v>
      </c>
      <c r="J53" s="9">
        <f t="shared" si="21"/>
        <v>0</v>
      </c>
    </row>
    <row r="54" spans="1:10" ht="19.5" customHeight="1" x14ac:dyDescent="0.25">
      <c r="A54" s="308"/>
      <c r="B54" s="293"/>
      <c r="C54" s="182" t="s">
        <v>11</v>
      </c>
      <c r="D54" s="183">
        <f>SUM(E54:G54)</f>
        <v>20356</v>
      </c>
      <c r="E54" s="183">
        <v>1206</v>
      </c>
      <c r="F54" s="183">
        <v>0</v>
      </c>
      <c r="G54" s="183">
        <v>19150</v>
      </c>
      <c r="H54" s="183">
        <v>0</v>
      </c>
      <c r="I54" s="183">
        <v>0</v>
      </c>
      <c r="J54" s="183">
        <v>0</v>
      </c>
    </row>
    <row r="55" spans="1:10" ht="19.5" customHeight="1" x14ac:dyDescent="0.25">
      <c r="A55" s="308"/>
      <c r="B55" s="293"/>
      <c r="C55" s="182" t="s">
        <v>12</v>
      </c>
      <c r="D55" s="183">
        <f t="shared" ref="D55" si="22">SUM(E55:G55)</f>
        <v>40848.5</v>
      </c>
      <c r="E55" s="183">
        <v>1685.5</v>
      </c>
      <c r="F55" s="183">
        <v>0</v>
      </c>
      <c r="G55" s="183">
        <v>39163</v>
      </c>
      <c r="H55" s="183">
        <v>0</v>
      </c>
      <c r="I55" s="183">
        <v>0</v>
      </c>
      <c r="J55" s="183">
        <v>0</v>
      </c>
    </row>
    <row r="56" spans="1:10" ht="19.5" customHeight="1" x14ac:dyDescent="0.25">
      <c r="A56" s="308"/>
      <c r="B56" s="293"/>
      <c r="C56" s="182" t="s">
        <v>13</v>
      </c>
      <c r="D56" s="183">
        <f>SUM(E56:J56)</f>
        <v>55079.3</v>
      </c>
      <c r="E56" s="183">
        <v>2072.3000000000002</v>
      </c>
      <c r="F56" s="183">
        <v>0</v>
      </c>
      <c r="G56" s="183">
        <v>53007</v>
      </c>
      <c r="H56" s="183">
        <v>0</v>
      </c>
      <c r="I56" s="183">
        <v>0</v>
      </c>
      <c r="J56" s="183">
        <v>0</v>
      </c>
    </row>
    <row r="57" spans="1:10" ht="19.5" customHeight="1" x14ac:dyDescent="0.25">
      <c r="A57" s="308"/>
      <c r="B57" s="293"/>
      <c r="C57" s="182" t="s">
        <v>14</v>
      </c>
      <c r="D57" s="183">
        <f t="shared" ref="D57:D60" si="23">SUM(E57:J57)</f>
        <v>53240.5</v>
      </c>
      <c r="E57" s="183">
        <v>0</v>
      </c>
      <c r="F57" s="183">
        <v>0</v>
      </c>
      <c r="G57" s="183">
        <v>0</v>
      </c>
      <c r="H57" s="182">
        <v>53240.5</v>
      </c>
      <c r="I57" s="183">
        <v>0</v>
      </c>
      <c r="J57" s="183">
        <v>0</v>
      </c>
    </row>
    <row r="58" spans="1:10" ht="19.5" customHeight="1" x14ac:dyDescent="0.25">
      <c r="A58" s="308"/>
      <c r="B58" s="293"/>
      <c r="C58" s="181" t="s">
        <v>15</v>
      </c>
      <c r="D58" s="9">
        <f t="shared" si="23"/>
        <v>35953.800000000003</v>
      </c>
      <c r="E58" s="9">
        <v>0</v>
      </c>
      <c r="F58" s="9">
        <v>0</v>
      </c>
      <c r="G58" s="9">
        <v>0</v>
      </c>
      <c r="H58" s="9">
        <v>35953.800000000003</v>
      </c>
      <c r="I58" s="9">
        <v>0</v>
      </c>
      <c r="J58" s="9">
        <v>0</v>
      </c>
    </row>
    <row r="59" spans="1:10" ht="30" x14ac:dyDescent="0.25">
      <c r="A59" s="308"/>
      <c r="B59" s="293"/>
      <c r="C59" s="182" t="s">
        <v>403</v>
      </c>
      <c r="D59" s="183">
        <f t="shared" si="23"/>
        <v>0</v>
      </c>
      <c r="E59" s="183">
        <v>0</v>
      </c>
      <c r="F59" s="183">
        <v>0</v>
      </c>
      <c r="G59" s="183">
        <v>0</v>
      </c>
      <c r="H59" s="183">
        <v>0</v>
      </c>
      <c r="I59" s="183">
        <v>0</v>
      </c>
      <c r="J59" s="183">
        <v>0</v>
      </c>
    </row>
    <row r="60" spans="1:10" ht="30" x14ac:dyDescent="0.25">
      <c r="A60" s="309"/>
      <c r="B60" s="294"/>
      <c r="C60" s="182" t="s">
        <v>404</v>
      </c>
      <c r="D60" s="183">
        <f t="shared" si="23"/>
        <v>0</v>
      </c>
      <c r="E60" s="183">
        <v>0</v>
      </c>
      <c r="F60" s="183">
        <v>0</v>
      </c>
      <c r="G60" s="183">
        <v>0</v>
      </c>
      <c r="H60" s="183">
        <v>0</v>
      </c>
      <c r="I60" s="183">
        <v>0</v>
      </c>
      <c r="J60" s="183">
        <v>0</v>
      </c>
    </row>
    <row r="61" spans="1:10" ht="28.5" x14ac:dyDescent="0.25">
      <c r="A61" s="307" t="s">
        <v>203</v>
      </c>
      <c r="B61" s="292" t="s">
        <v>47</v>
      </c>
      <c r="C61" s="181" t="s">
        <v>318</v>
      </c>
      <c r="D61" s="9">
        <f>SUM(D62:D68)</f>
        <v>15698.399999999998</v>
      </c>
      <c r="E61" s="9">
        <f t="shared" ref="E61:J61" si="24">SUM(E62:E68)</f>
        <v>42.3</v>
      </c>
      <c r="F61" s="9">
        <f t="shared" si="24"/>
        <v>0</v>
      </c>
      <c r="G61" s="9">
        <f t="shared" si="24"/>
        <v>6864.4</v>
      </c>
      <c r="H61" s="9">
        <f t="shared" si="24"/>
        <v>8791.6999999999989</v>
      </c>
      <c r="I61" s="9">
        <f t="shared" si="24"/>
        <v>0</v>
      </c>
      <c r="J61" s="9">
        <f t="shared" si="24"/>
        <v>0</v>
      </c>
    </row>
    <row r="62" spans="1:10" x14ac:dyDescent="0.25">
      <c r="A62" s="308"/>
      <c r="B62" s="293"/>
      <c r="C62" s="182" t="s">
        <v>11</v>
      </c>
      <c r="D62" s="183">
        <f>SUM(E62:G62)</f>
        <v>2641.1</v>
      </c>
      <c r="E62" s="183">
        <v>21.1</v>
      </c>
      <c r="F62" s="183">
        <v>0</v>
      </c>
      <c r="G62" s="183">
        <v>2620</v>
      </c>
      <c r="H62" s="183">
        <v>0</v>
      </c>
      <c r="I62" s="183">
        <v>0</v>
      </c>
      <c r="J62" s="183">
        <v>0</v>
      </c>
    </row>
    <row r="63" spans="1:10" x14ac:dyDescent="0.25">
      <c r="A63" s="308"/>
      <c r="B63" s="293"/>
      <c r="C63" s="182" t="s">
        <v>12</v>
      </c>
      <c r="D63" s="183">
        <f t="shared" ref="D63:D64" si="25">SUM(E63:G63)</f>
        <v>2146.1999999999998</v>
      </c>
      <c r="E63" s="183">
        <v>21.2</v>
      </c>
      <c r="F63" s="183">
        <v>0</v>
      </c>
      <c r="G63" s="183">
        <v>2125</v>
      </c>
      <c r="H63" s="183">
        <v>0</v>
      </c>
      <c r="I63" s="183">
        <v>0</v>
      </c>
      <c r="J63" s="183">
        <v>0</v>
      </c>
    </row>
    <row r="64" spans="1:10" x14ac:dyDescent="0.25">
      <c r="A64" s="308"/>
      <c r="B64" s="293"/>
      <c r="C64" s="182" t="s">
        <v>13</v>
      </c>
      <c r="D64" s="183">
        <f t="shared" si="25"/>
        <v>2119.4</v>
      </c>
      <c r="E64" s="183">
        <v>0</v>
      </c>
      <c r="F64" s="183">
        <v>0</v>
      </c>
      <c r="G64" s="183">
        <v>2119.4</v>
      </c>
      <c r="H64" s="183">
        <v>0</v>
      </c>
      <c r="I64" s="183">
        <v>0</v>
      </c>
      <c r="J64" s="183">
        <v>0</v>
      </c>
    </row>
    <row r="65" spans="1:10" x14ac:dyDescent="0.25">
      <c r="A65" s="308"/>
      <c r="B65" s="293"/>
      <c r="C65" s="182" t="s">
        <v>14</v>
      </c>
      <c r="D65" s="183">
        <f>SUM(E65:H65)</f>
        <v>2079</v>
      </c>
      <c r="E65" s="183">
        <v>0</v>
      </c>
      <c r="F65" s="183">
        <v>0</v>
      </c>
      <c r="G65" s="183">
        <v>0</v>
      </c>
      <c r="H65" s="182">
        <v>2079</v>
      </c>
      <c r="I65" s="183">
        <v>0</v>
      </c>
      <c r="J65" s="183">
        <v>0</v>
      </c>
    </row>
    <row r="66" spans="1:10" x14ac:dyDescent="0.25">
      <c r="A66" s="308"/>
      <c r="B66" s="293"/>
      <c r="C66" s="181" t="s">
        <v>15</v>
      </c>
      <c r="D66" s="9">
        <f>SUM(E66:H66)</f>
        <v>2087.9</v>
      </c>
      <c r="E66" s="9">
        <v>0</v>
      </c>
      <c r="F66" s="9">
        <v>0</v>
      </c>
      <c r="G66" s="9">
        <v>0</v>
      </c>
      <c r="H66" s="181">
        <v>2087.9</v>
      </c>
      <c r="I66" s="9">
        <v>0</v>
      </c>
      <c r="J66" s="9">
        <v>0</v>
      </c>
    </row>
    <row r="67" spans="1:10" ht="30" x14ac:dyDescent="0.25">
      <c r="A67" s="308"/>
      <c r="B67" s="293"/>
      <c r="C67" s="182" t="s">
        <v>403</v>
      </c>
      <c r="D67" s="183">
        <f>SUM(E67:H67)</f>
        <v>2312.4</v>
      </c>
      <c r="E67" s="183">
        <v>0</v>
      </c>
      <c r="F67" s="183">
        <v>0</v>
      </c>
      <c r="G67" s="183">
        <v>0</v>
      </c>
      <c r="H67" s="182">
        <v>2312.4</v>
      </c>
      <c r="I67" s="183">
        <v>0</v>
      </c>
      <c r="J67" s="183">
        <v>0</v>
      </c>
    </row>
    <row r="68" spans="1:10" ht="38.25" customHeight="1" x14ac:dyDescent="0.25">
      <c r="A68" s="309"/>
      <c r="B68" s="294"/>
      <c r="C68" s="182" t="s">
        <v>404</v>
      </c>
      <c r="D68" s="183">
        <f>SUM(E68:H68)</f>
        <v>2312.4</v>
      </c>
      <c r="E68" s="183">
        <v>0</v>
      </c>
      <c r="F68" s="183">
        <v>0</v>
      </c>
      <c r="G68" s="183">
        <v>0</v>
      </c>
      <c r="H68" s="182">
        <v>2312.4</v>
      </c>
      <c r="I68" s="183">
        <v>0</v>
      </c>
      <c r="J68" s="183">
        <v>0</v>
      </c>
    </row>
    <row r="69" spans="1:10" ht="28.5" x14ac:dyDescent="0.25">
      <c r="A69" s="307" t="s">
        <v>204</v>
      </c>
      <c r="B69" s="292" t="s">
        <v>48</v>
      </c>
      <c r="C69" s="181" t="s">
        <v>318</v>
      </c>
      <c r="D69" s="9">
        <f>SUM(D70:D76)</f>
        <v>200</v>
      </c>
      <c r="E69" s="9">
        <f t="shared" ref="E69:J69" si="26">SUM(E70:E76)</f>
        <v>100</v>
      </c>
      <c r="F69" s="9">
        <f t="shared" si="26"/>
        <v>0</v>
      </c>
      <c r="G69" s="9">
        <f t="shared" si="26"/>
        <v>100</v>
      </c>
      <c r="H69" s="9">
        <f t="shared" si="26"/>
        <v>0</v>
      </c>
      <c r="I69" s="9">
        <f t="shared" si="26"/>
        <v>0</v>
      </c>
      <c r="J69" s="9">
        <f t="shared" si="26"/>
        <v>0</v>
      </c>
    </row>
    <row r="70" spans="1:10" ht="23.25" customHeight="1" x14ac:dyDescent="0.25">
      <c r="A70" s="308"/>
      <c r="B70" s="293"/>
      <c r="C70" s="182" t="s">
        <v>11</v>
      </c>
      <c r="D70" s="183">
        <f>SUM(E70:G70)</f>
        <v>100</v>
      </c>
      <c r="E70" s="183">
        <v>100</v>
      </c>
      <c r="F70" s="183">
        <v>0</v>
      </c>
      <c r="G70" s="183">
        <v>0</v>
      </c>
      <c r="H70" s="183">
        <v>0</v>
      </c>
      <c r="I70" s="183">
        <v>0</v>
      </c>
      <c r="J70" s="183">
        <v>0</v>
      </c>
    </row>
    <row r="71" spans="1:10" ht="18.75" customHeight="1" x14ac:dyDescent="0.25">
      <c r="A71" s="308"/>
      <c r="B71" s="293"/>
      <c r="C71" s="182" t="s">
        <v>12</v>
      </c>
      <c r="D71" s="183">
        <f t="shared" ref="D71:D75" si="27">SUM(E71:G71)</f>
        <v>100</v>
      </c>
      <c r="E71" s="183">
        <v>0</v>
      </c>
      <c r="F71" s="183">
        <v>0</v>
      </c>
      <c r="G71" s="183">
        <v>100</v>
      </c>
      <c r="H71" s="183">
        <v>0</v>
      </c>
      <c r="I71" s="183">
        <v>0</v>
      </c>
      <c r="J71" s="183">
        <v>0</v>
      </c>
    </row>
    <row r="72" spans="1:10" ht="31.5" customHeight="1" x14ac:dyDescent="0.25">
      <c r="A72" s="308"/>
      <c r="B72" s="293"/>
      <c r="C72" s="182" t="s">
        <v>13</v>
      </c>
      <c r="D72" s="183">
        <f t="shared" si="27"/>
        <v>0</v>
      </c>
      <c r="E72" s="183">
        <v>0</v>
      </c>
      <c r="F72" s="183">
        <v>0</v>
      </c>
      <c r="G72" s="183">
        <v>0</v>
      </c>
      <c r="H72" s="183">
        <v>0</v>
      </c>
      <c r="I72" s="183">
        <v>0</v>
      </c>
      <c r="J72" s="183">
        <v>0</v>
      </c>
    </row>
    <row r="73" spans="1:10" ht="22.5" customHeight="1" x14ac:dyDescent="0.25">
      <c r="A73" s="308"/>
      <c r="B73" s="293"/>
      <c r="C73" s="182" t="s">
        <v>14</v>
      </c>
      <c r="D73" s="183">
        <f t="shared" si="27"/>
        <v>0</v>
      </c>
      <c r="E73" s="183">
        <v>0</v>
      </c>
      <c r="F73" s="183">
        <v>0</v>
      </c>
      <c r="G73" s="183">
        <v>0</v>
      </c>
      <c r="H73" s="183">
        <v>0</v>
      </c>
      <c r="I73" s="183">
        <v>0</v>
      </c>
      <c r="J73" s="183">
        <v>0</v>
      </c>
    </row>
    <row r="74" spans="1:10" x14ac:dyDescent="0.25">
      <c r="A74" s="308"/>
      <c r="B74" s="293"/>
      <c r="C74" s="181" t="s">
        <v>15</v>
      </c>
      <c r="D74" s="9">
        <f t="shared" si="27"/>
        <v>0</v>
      </c>
      <c r="E74" s="9">
        <v>0</v>
      </c>
      <c r="F74" s="9">
        <v>0</v>
      </c>
      <c r="G74" s="9">
        <v>0</v>
      </c>
      <c r="H74" s="9">
        <v>0</v>
      </c>
      <c r="I74" s="9">
        <v>0</v>
      </c>
      <c r="J74" s="9">
        <v>0</v>
      </c>
    </row>
    <row r="75" spans="1:10" ht="30" x14ac:dyDescent="0.25">
      <c r="A75" s="308"/>
      <c r="B75" s="293"/>
      <c r="C75" s="182" t="s">
        <v>403</v>
      </c>
      <c r="D75" s="183">
        <f t="shared" si="27"/>
        <v>0</v>
      </c>
      <c r="E75" s="183">
        <v>0</v>
      </c>
      <c r="F75" s="183">
        <v>0</v>
      </c>
      <c r="G75" s="183">
        <v>0</v>
      </c>
      <c r="H75" s="183">
        <v>0</v>
      </c>
      <c r="I75" s="183">
        <v>0</v>
      </c>
      <c r="J75" s="183">
        <v>0</v>
      </c>
    </row>
    <row r="76" spans="1:10" ht="36.75" customHeight="1" x14ac:dyDescent="0.25">
      <c r="A76" s="309"/>
      <c r="B76" s="294"/>
      <c r="C76" s="182" t="s">
        <v>404</v>
      </c>
      <c r="D76" s="183">
        <f>SUM(E76:G76)</f>
        <v>0</v>
      </c>
      <c r="E76" s="183">
        <v>0</v>
      </c>
      <c r="F76" s="183">
        <v>0</v>
      </c>
      <c r="G76" s="183">
        <v>0</v>
      </c>
      <c r="H76" s="183">
        <v>0</v>
      </c>
      <c r="I76" s="183">
        <v>0</v>
      </c>
      <c r="J76" s="183">
        <v>0</v>
      </c>
    </row>
    <row r="77" spans="1:10" ht="28.5" x14ac:dyDescent="0.25">
      <c r="A77" s="307" t="s">
        <v>49</v>
      </c>
      <c r="B77" s="292" t="s">
        <v>50</v>
      </c>
      <c r="C77" s="181" t="s">
        <v>318</v>
      </c>
      <c r="D77" s="9">
        <f>SUM(D78:D83)</f>
        <v>50</v>
      </c>
      <c r="E77" s="9">
        <f t="shared" ref="E77:J77" si="28">SUM(E78:E83)</f>
        <v>0</v>
      </c>
      <c r="F77" s="9">
        <f t="shared" si="28"/>
        <v>0</v>
      </c>
      <c r="G77" s="9">
        <f t="shared" si="28"/>
        <v>50</v>
      </c>
      <c r="H77" s="9">
        <f t="shared" si="28"/>
        <v>0</v>
      </c>
      <c r="I77" s="9">
        <f t="shared" ref="I77" si="29">SUM(I78:I83)</f>
        <v>0</v>
      </c>
      <c r="J77" s="9">
        <f t="shared" si="28"/>
        <v>0</v>
      </c>
    </row>
    <row r="78" spans="1:10" x14ac:dyDescent="0.25">
      <c r="A78" s="308"/>
      <c r="B78" s="293"/>
      <c r="C78" s="182" t="s">
        <v>11</v>
      </c>
      <c r="D78" s="183">
        <f>SUM(E78:G78)</f>
        <v>0</v>
      </c>
      <c r="E78" s="183">
        <v>0</v>
      </c>
      <c r="F78" s="183">
        <v>0</v>
      </c>
      <c r="G78" s="183">
        <v>0</v>
      </c>
      <c r="H78" s="183">
        <v>0</v>
      </c>
      <c r="I78" s="183">
        <v>0</v>
      </c>
      <c r="J78" s="183">
        <v>0</v>
      </c>
    </row>
    <row r="79" spans="1:10" x14ac:dyDescent="0.25">
      <c r="A79" s="308"/>
      <c r="B79" s="293"/>
      <c r="C79" s="182" t="s">
        <v>12</v>
      </c>
      <c r="D79" s="183">
        <f t="shared" ref="D79:D83" si="30">SUM(E79:G79)</f>
        <v>50</v>
      </c>
      <c r="E79" s="183">
        <v>0</v>
      </c>
      <c r="F79" s="183">
        <v>0</v>
      </c>
      <c r="G79" s="183">
        <v>50</v>
      </c>
      <c r="H79" s="183">
        <v>0</v>
      </c>
      <c r="I79" s="183">
        <v>0</v>
      </c>
      <c r="J79" s="183">
        <v>0</v>
      </c>
    </row>
    <row r="80" spans="1:10" x14ac:dyDescent="0.25">
      <c r="A80" s="308"/>
      <c r="B80" s="293"/>
      <c r="C80" s="182" t="s">
        <v>13</v>
      </c>
      <c r="D80" s="183">
        <f t="shared" si="30"/>
        <v>0</v>
      </c>
      <c r="E80" s="183">
        <v>0</v>
      </c>
      <c r="F80" s="183">
        <v>0</v>
      </c>
      <c r="G80" s="183">
        <v>0</v>
      </c>
      <c r="H80" s="183">
        <v>0</v>
      </c>
      <c r="I80" s="183">
        <v>0</v>
      </c>
      <c r="J80" s="183">
        <v>0</v>
      </c>
    </row>
    <row r="81" spans="1:10" x14ac:dyDescent="0.25">
      <c r="A81" s="308"/>
      <c r="B81" s="293"/>
      <c r="C81" s="182" t="s">
        <v>14</v>
      </c>
      <c r="D81" s="183">
        <f t="shared" si="30"/>
        <v>0</v>
      </c>
      <c r="E81" s="183">
        <v>0</v>
      </c>
      <c r="F81" s="183">
        <v>0</v>
      </c>
      <c r="G81" s="183">
        <v>0</v>
      </c>
      <c r="H81" s="183">
        <v>0</v>
      </c>
      <c r="I81" s="183">
        <v>0</v>
      </c>
      <c r="J81" s="183">
        <v>0</v>
      </c>
    </row>
    <row r="82" spans="1:10" x14ac:dyDescent="0.25">
      <c r="A82" s="308"/>
      <c r="B82" s="293"/>
      <c r="C82" s="181" t="s">
        <v>15</v>
      </c>
      <c r="D82" s="9">
        <f t="shared" si="30"/>
        <v>0</v>
      </c>
      <c r="E82" s="9">
        <v>0</v>
      </c>
      <c r="F82" s="9">
        <v>0</v>
      </c>
      <c r="G82" s="9">
        <v>0</v>
      </c>
      <c r="H82" s="9">
        <v>0</v>
      </c>
      <c r="I82" s="9">
        <v>0</v>
      </c>
      <c r="J82" s="9">
        <v>0</v>
      </c>
    </row>
    <row r="83" spans="1:10" ht="30" x14ac:dyDescent="0.25">
      <c r="A83" s="308"/>
      <c r="B83" s="293"/>
      <c r="C83" s="182" t="s">
        <v>403</v>
      </c>
      <c r="D83" s="183">
        <f t="shared" si="30"/>
        <v>0</v>
      </c>
      <c r="E83" s="183">
        <v>0</v>
      </c>
      <c r="F83" s="183">
        <v>0</v>
      </c>
      <c r="G83" s="183">
        <v>0</v>
      </c>
      <c r="H83" s="183">
        <v>0</v>
      </c>
      <c r="I83" s="183">
        <v>0</v>
      </c>
      <c r="J83" s="183">
        <v>0</v>
      </c>
    </row>
    <row r="84" spans="1:10" ht="30" x14ac:dyDescent="0.25">
      <c r="A84" s="309"/>
      <c r="B84" s="294"/>
      <c r="C84" s="182" t="s">
        <v>404</v>
      </c>
      <c r="D84" s="183">
        <f>SUM(E84:G84)</f>
        <v>0</v>
      </c>
      <c r="E84" s="183">
        <v>0</v>
      </c>
      <c r="F84" s="183">
        <v>0</v>
      </c>
      <c r="G84" s="183">
        <v>0</v>
      </c>
      <c r="H84" s="183">
        <v>0</v>
      </c>
      <c r="I84" s="183">
        <v>0</v>
      </c>
      <c r="J84" s="183">
        <v>0</v>
      </c>
    </row>
    <row r="85" spans="1:10" ht="45" customHeight="1" x14ac:dyDescent="0.25">
      <c r="A85" s="180">
        <v>3</v>
      </c>
      <c r="B85" s="289" t="s">
        <v>51</v>
      </c>
      <c r="C85" s="290"/>
      <c r="D85" s="290"/>
      <c r="E85" s="290"/>
      <c r="F85" s="290"/>
      <c r="G85" s="290"/>
      <c r="H85" s="291"/>
      <c r="I85" s="188"/>
      <c r="J85" s="188"/>
    </row>
    <row r="86" spans="1:10" ht="80.25" customHeight="1" x14ac:dyDescent="0.25">
      <c r="A86" s="180"/>
      <c r="B86" s="188" t="s">
        <v>6</v>
      </c>
      <c r="C86" s="182" t="s">
        <v>11</v>
      </c>
      <c r="D86" s="183">
        <v>3846</v>
      </c>
      <c r="E86" s="183">
        <v>1798</v>
      </c>
      <c r="F86" s="183">
        <f>SUM(F87:F93)</f>
        <v>0</v>
      </c>
      <c r="G86" s="183">
        <v>2048</v>
      </c>
      <c r="H86" s="183">
        <v>0</v>
      </c>
      <c r="I86" s="183">
        <v>0</v>
      </c>
      <c r="J86" s="183">
        <v>0</v>
      </c>
    </row>
    <row r="87" spans="1:10" ht="35.25" customHeight="1" x14ac:dyDescent="0.25">
      <c r="A87" s="307" t="s">
        <v>52</v>
      </c>
      <c r="B87" s="292" t="s">
        <v>53</v>
      </c>
      <c r="C87" s="181" t="s">
        <v>319</v>
      </c>
      <c r="D87" s="9">
        <f>SUM(D88:D93)</f>
        <v>22703.9601</v>
      </c>
      <c r="E87" s="9">
        <f t="shared" ref="E87:H87" si="31">SUM(E88:E93)</f>
        <v>4942.5</v>
      </c>
      <c r="F87" s="9">
        <f t="shared" si="31"/>
        <v>0</v>
      </c>
      <c r="G87" s="9">
        <f t="shared" si="31"/>
        <v>3330.2</v>
      </c>
      <c r="H87" s="9">
        <f t="shared" si="31"/>
        <v>14431.2601</v>
      </c>
      <c r="I87" s="9">
        <f t="shared" ref="I87:J87" si="32">SUM(I88:I93)</f>
        <v>0</v>
      </c>
      <c r="J87" s="9">
        <f t="shared" si="32"/>
        <v>0</v>
      </c>
    </row>
    <row r="88" spans="1:10" ht="32.25" customHeight="1" x14ac:dyDescent="0.25">
      <c r="A88" s="308"/>
      <c r="B88" s="293"/>
      <c r="C88" s="182" t="s">
        <v>12</v>
      </c>
      <c r="D88" s="183">
        <f>SUM(E88:H88)</f>
        <v>3445.2</v>
      </c>
      <c r="E88" s="183">
        <f t="shared" ref="E88:H93" si="33">E96+E152+E160+E168+E176</f>
        <v>2615</v>
      </c>
      <c r="F88" s="183">
        <f t="shared" si="33"/>
        <v>0</v>
      </c>
      <c r="G88" s="183">
        <f t="shared" si="33"/>
        <v>830.2</v>
      </c>
      <c r="H88" s="183">
        <f t="shared" si="33"/>
        <v>0</v>
      </c>
      <c r="I88" s="183">
        <f t="shared" ref="I88:J88" si="34">I96+I152+I160+I168+I176</f>
        <v>0</v>
      </c>
      <c r="J88" s="183">
        <f t="shared" si="34"/>
        <v>0</v>
      </c>
    </row>
    <row r="89" spans="1:10" ht="24" customHeight="1" x14ac:dyDescent="0.25">
      <c r="A89" s="308"/>
      <c r="B89" s="293"/>
      <c r="C89" s="182" t="s">
        <v>13</v>
      </c>
      <c r="D89" s="183">
        <f>SUM(E89:H89)</f>
        <v>4827.5</v>
      </c>
      <c r="E89" s="183">
        <f>E97+E153+E161+E169+E177</f>
        <v>2327.5</v>
      </c>
      <c r="F89" s="183">
        <f t="shared" si="33"/>
        <v>0</v>
      </c>
      <c r="G89" s="183">
        <f t="shared" si="33"/>
        <v>2500</v>
      </c>
      <c r="H89" s="183">
        <f t="shared" ref="H89:J89" si="35">H97+H153+H161+H169+H177</f>
        <v>0</v>
      </c>
      <c r="I89" s="183">
        <f t="shared" ref="I89" si="36">I97+I153+I161+I169+I177</f>
        <v>0</v>
      </c>
      <c r="J89" s="183">
        <f t="shared" si="35"/>
        <v>0</v>
      </c>
    </row>
    <row r="90" spans="1:10" ht="24.75" customHeight="1" x14ac:dyDescent="0.25">
      <c r="A90" s="308"/>
      <c r="B90" s="293"/>
      <c r="C90" s="182" t="s">
        <v>14</v>
      </c>
      <c r="D90" s="183">
        <f t="shared" ref="D90:D93" si="37">SUM(E90:H90)</f>
        <v>6546.26</v>
      </c>
      <c r="E90" s="183">
        <f>E98+E154+E162+E170+E178</f>
        <v>0</v>
      </c>
      <c r="F90" s="183">
        <f t="shared" si="33"/>
        <v>0</v>
      </c>
      <c r="G90" s="183">
        <f t="shared" si="33"/>
        <v>0</v>
      </c>
      <c r="H90" s="183">
        <f>H98+H154+H162+H170+H178</f>
        <v>6546.26</v>
      </c>
      <c r="I90" s="183">
        <f t="shared" ref="I90:J90" si="38">I98+I154+I162+I170+I178</f>
        <v>0</v>
      </c>
      <c r="J90" s="183">
        <f t="shared" si="38"/>
        <v>0</v>
      </c>
    </row>
    <row r="91" spans="1:10" ht="21.75" customHeight="1" x14ac:dyDescent="0.25">
      <c r="A91" s="308"/>
      <c r="B91" s="293"/>
      <c r="C91" s="181" t="s">
        <v>15</v>
      </c>
      <c r="D91" s="9">
        <f t="shared" si="37"/>
        <v>3115.0001000000002</v>
      </c>
      <c r="E91" s="9">
        <f t="shared" si="33"/>
        <v>0</v>
      </c>
      <c r="F91" s="9">
        <f t="shared" si="33"/>
        <v>0</v>
      </c>
      <c r="G91" s="9">
        <f t="shared" si="33"/>
        <v>0</v>
      </c>
      <c r="H91" s="9">
        <f t="shared" ref="H91:J91" si="39">H99+H155+H163+H171+H179</f>
        <v>3115.0001000000002</v>
      </c>
      <c r="I91" s="9">
        <f t="shared" ref="I91" si="40">I99+I155+I163+I171+I179</f>
        <v>0</v>
      </c>
      <c r="J91" s="9">
        <f t="shared" si="39"/>
        <v>0</v>
      </c>
    </row>
    <row r="92" spans="1:10" ht="30" x14ac:dyDescent="0.25">
      <c r="A92" s="308"/>
      <c r="B92" s="293"/>
      <c r="C92" s="182" t="s">
        <v>403</v>
      </c>
      <c r="D92" s="183">
        <f t="shared" si="37"/>
        <v>2385</v>
      </c>
      <c r="E92" s="183">
        <f t="shared" si="33"/>
        <v>0</v>
      </c>
      <c r="F92" s="183">
        <f t="shared" si="33"/>
        <v>0</v>
      </c>
      <c r="G92" s="183">
        <f t="shared" si="33"/>
        <v>0</v>
      </c>
      <c r="H92" s="183">
        <f t="shared" ref="H92:J92" si="41">H100+H156+H164+H172+H180</f>
        <v>2385</v>
      </c>
      <c r="I92" s="183">
        <f t="shared" ref="I92" si="42">I100+I156+I164+I172+I180</f>
        <v>0</v>
      </c>
      <c r="J92" s="183">
        <f t="shared" si="41"/>
        <v>0</v>
      </c>
    </row>
    <row r="93" spans="1:10" ht="30" x14ac:dyDescent="0.25">
      <c r="A93" s="309"/>
      <c r="B93" s="294"/>
      <c r="C93" s="182" t="s">
        <v>404</v>
      </c>
      <c r="D93" s="183">
        <f t="shared" si="37"/>
        <v>2385</v>
      </c>
      <c r="E93" s="183">
        <f t="shared" si="33"/>
        <v>0</v>
      </c>
      <c r="F93" s="183">
        <f t="shared" si="33"/>
        <v>0</v>
      </c>
      <c r="G93" s="183">
        <f t="shared" si="33"/>
        <v>0</v>
      </c>
      <c r="H93" s="183">
        <f t="shared" ref="H93:J93" si="43">H101+H157+H165+H173+H181</f>
        <v>2385</v>
      </c>
      <c r="I93" s="183">
        <f t="shared" ref="I93" si="44">I101+I157+I165+I173+I181</f>
        <v>0</v>
      </c>
      <c r="J93" s="183">
        <f t="shared" si="43"/>
        <v>0</v>
      </c>
    </row>
    <row r="94" spans="1:10" ht="32.25" customHeight="1" x14ac:dyDescent="0.25">
      <c r="A94" s="307" t="s">
        <v>54</v>
      </c>
      <c r="B94" s="292" t="s">
        <v>830</v>
      </c>
      <c r="C94" s="181" t="s">
        <v>318</v>
      </c>
      <c r="D94" s="9">
        <f>SUM(D95:D101)</f>
        <v>13105.26</v>
      </c>
      <c r="E94" s="9">
        <f t="shared" ref="E94:J94" si="45">SUM(E95:E101)</f>
        <v>4286.6000000000004</v>
      </c>
      <c r="F94" s="9">
        <f t="shared" si="45"/>
        <v>0</v>
      </c>
      <c r="G94" s="9">
        <f t="shared" si="45"/>
        <v>0</v>
      </c>
      <c r="H94" s="9">
        <f>SUM(H95:H101)</f>
        <v>8818.66</v>
      </c>
      <c r="I94" s="9">
        <f t="shared" ref="I94" si="46">SUM(I95:I101)</f>
        <v>0</v>
      </c>
      <c r="J94" s="9">
        <f t="shared" si="45"/>
        <v>0</v>
      </c>
    </row>
    <row r="95" spans="1:10" ht="17.25" customHeight="1" x14ac:dyDescent="0.25">
      <c r="A95" s="308"/>
      <c r="B95" s="293"/>
      <c r="C95" s="182" t="s">
        <v>11</v>
      </c>
      <c r="D95" s="183">
        <f>SUM(E95:G95)</f>
        <v>0</v>
      </c>
      <c r="E95" s="183">
        <v>0</v>
      </c>
      <c r="F95" s="183">
        <v>0</v>
      </c>
      <c r="G95" s="183">
        <v>0</v>
      </c>
      <c r="H95" s="183">
        <v>0</v>
      </c>
      <c r="I95" s="183">
        <v>0</v>
      </c>
      <c r="J95" s="183">
        <v>0</v>
      </c>
    </row>
    <row r="96" spans="1:10" ht="17.25" customHeight="1" x14ac:dyDescent="0.25">
      <c r="A96" s="308"/>
      <c r="B96" s="293"/>
      <c r="C96" s="182" t="s">
        <v>12</v>
      </c>
      <c r="D96" s="183">
        <f t="shared" ref="D96:D97" si="47">SUM(E96:G96)</f>
        <v>2615</v>
      </c>
      <c r="E96" s="183">
        <v>2615</v>
      </c>
      <c r="F96" s="183">
        <v>0</v>
      </c>
      <c r="G96" s="183">
        <v>0</v>
      </c>
      <c r="H96" s="183">
        <v>0</v>
      </c>
      <c r="I96" s="183">
        <v>0</v>
      </c>
      <c r="J96" s="183">
        <v>0</v>
      </c>
    </row>
    <row r="97" spans="1:10" ht="22.5" customHeight="1" x14ac:dyDescent="0.25">
      <c r="A97" s="308"/>
      <c r="B97" s="293"/>
      <c r="C97" s="182" t="s">
        <v>13</v>
      </c>
      <c r="D97" s="183">
        <f t="shared" si="47"/>
        <v>1671.6</v>
      </c>
      <c r="E97" s="183">
        <v>1671.6</v>
      </c>
      <c r="F97" s="183">
        <v>0</v>
      </c>
      <c r="G97" s="183">
        <v>0</v>
      </c>
      <c r="H97" s="183">
        <v>0</v>
      </c>
      <c r="I97" s="183">
        <v>0</v>
      </c>
      <c r="J97" s="183">
        <v>0</v>
      </c>
    </row>
    <row r="98" spans="1:10" ht="21" customHeight="1" x14ac:dyDescent="0.25">
      <c r="A98" s="308"/>
      <c r="B98" s="293"/>
      <c r="C98" s="182" t="s">
        <v>14</v>
      </c>
      <c r="D98" s="183">
        <f>SUM(E98:H98)</f>
        <v>2233.66</v>
      </c>
      <c r="E98" s="183">
        <v>0</v>
      </c>
      <c r="F98" s="183">
        <v>0</v>
      </c>
      <c r="G98" s="183">
        <v>0</v>
      </c>
      <c r="H98" s="183">
        <f>H106+H114+H122+H130+H138+H146</f>
        <v>2233.66</v>
      </c>
      <c r="I98" s="183">
        <v>0</v>
      </c>
      <c r="J98" s="183">
        <v>0</v>
      </c>
    </row>
    <row r="99" spans="1:10" ht="21" customHeight="1" x14ac:dyDescent="0.25">
      <c r="A99" s="308"/>
      <c r="B99" s="293"/>
      <c r="C99" s="181" t="s">
        <v>15</v>
      </c>
      <c r="D99" s="9">
        <f>SUM(E99:H99)</f>
        <v>1815</v>
      </c>
      <c r="E99" s="9">
        <v>0</v>
      </c>
      <c r="F99" s="9">
        <v>0</v>
      </c>
      <c r="G99" s="9">
        <v>0</v>
      </c>
      <c r="H99" s="9">
        <f>H107+H115+H123+H131+H139+H147</f>
        <v>1815</v>
      </c>
      <c r="I99" s="9">
        <v>0</v>
      </c>
      <c r="J99" s="9">
        <v>0</v>
      </c>
    </row>
    <row r="100" spans="1:10" ht="43.5" customHeight="1" x14ac:dyDescent="0.25">
      <c r="A100" s="308"/>
      <c r="B100" s="293"/>
      <c r="C100" s="182" t="s">
        <v>403</v>
      </c>
      <c r="D100" s="183">
        <f>SUM(E100:H100)</f>
        <v>2385</v>
      </c>
      <c r="E100" s="183">
        <v>0</v>
      </c>
      <c r="F100" s="183">
        <v>0</v>
      </c>
      <c r="G100" s="183">
        <v>0</v>
      </c>
      <c r="H100" s="183">
        <f t="shared" ref="H100" si="48">H108+H116+H124+H132+H140+H148</f>
        <v>2385</v>
      </c>
      <c r="I100" s="183">
        <v>0</v>
      </c>
      <c r="J100" s="183">
        <v>0</v>
      </c>
    </row>
    <row r="101" spans="1:10" ht="30" x14ac:dyDescent="0.25">
      <c r="A101" s="309"/>
      <c r="B101" s="294"/>
      <c r="C101" s="182" t="s">
        <v>404</v>
      </c>
      <c r="D101" s="183">
        <f>SUM(E101:H101)</f>
        <v>2385</v>
      </c>
      <c r="E101" s="183">
        <v>0</v>
      </c>
      <c r="F101" s="183">
        <v>0</v>
      </c>
      <c r="G101" s="183">
        <v>0</v>
      </c>
      <c r="H101" s="183">
        <v>2385</v>
      </c>
      <c r="I101" s="183">
        <v>0</v>
      </c>
      <c r="J101" s="183">
        <v>0</v>
      </c>
    </row>
    <row r="102" spans="1:10" ht="28.5" x14ac:dyDescent="0.25">
      <c r="A102" s="307" t="s">
        <v>564</v>
      </c>
      <c r="B102" s="292" t="s">
        <v>568</v>
      </c>
      <c r="C102" s="181" t="s">
        <v>318</v>
      </c>
      <c r="D102" s="9">
        <f>SUM(D103:D109)</f>
        <v>1690.46</v>
      </c>
      <c r="E102" s="9">
        <f t="shared" ref="E102:J102" si="49">SUM(E103:E109)</f>
        <v>0</v>
      </c>
      <c r="F102" s="9">
        <f t="shared" si="49"/>
        <v>0</v>
      </c>
      <c r="G102" s="9">
        <f t="shared" si="49"/>
        <v>0</v>
      </c>
      <c r="H102" s="9">
        <f t="shared" si="49"/>
        <v>1690.46</v>
      </c>
      <c r="I102" s="9">
        <f t="shared" ref="I102" si="50">SUM(I103:I109)</f>
        <v>0</v>
      </c>
      <c r="J102" s="9">
        <f t="shared" si="49"/>
        <v>0</v>
      </c>
    </row>
    <row r="103" spans="1:10" x14ac:dyDescent="0.25">
      <c r="A103" s="308"/>
      <c r="B103" s="293"/>
      <c r="C103" s="182" t="s">
        <v>11</v>
      </c>
      <c r="D103" s="183">
        <f>SUM(E103:G103)</f>
        <v>0</v>
      </c>
      <c r="E103" s="183">
        <v>0</v>
      </c>
      <c r="F103" s="183">
        <v>0</v>
      </c>
      <c r="G103" s="183">
        <v>0</v>
      </c>
      <c r="H103" s="183">
        <v>0</v>
      </c>
      <c r="I103" s="183">
        <v>0</v>
      </c>
      <c r="J103" s="183">
        <v>0</v>
      </c>
    </row>
    <row r="104" spans="1:10" x14ac:dyDescent="0.25">
      <c r="A104" s="308"/>
      <c r="B104" s="293"/>
      <c r="C104" s="182" t="s">
        <v>12</v>
      </c>
      <c r="D104" s="183">
        <f t="shared" ref="D104:D105" si="51">SUM(E104:G104)</f>
        <v>0</v>
      </c>
      <c r="E104" s="183">
        <v>0</v>
      </c>
      <c r="F104" s="183">
        <v>0</v>
      </c>
      <c r="G104" s="183">
        <v>0</v>
      </c>
      <c r="H104" s="183">
        <v>0</v>
      </c>
      <c r="I104" s="183">
        <v>0</v>
      </c>
      <c r="J104" s="183">
        <v>0</v>
      </c>
    </row>
    <row r="105" spans="1:10" x14ac:dyDescent="0.25">
      <c r="A105" s="308"/>
      <c r="B105" s="293"/>
      <c r="C105" s="182" t="s">
        <v>13</v>
      </c>
      <c r="D105" s="183">
        <f t="shared" si="51"/>
        <v>0</v>
      </c>
      <c r="E105" s="183">
        <v>0</v>
      </c>
      <c r="F105" s="183">
        <v>0</v>
      </c>
      <c r="G105" s="183">
        <v>0</v>
      </c>
      <c r="H105" s="183">
        <v>0</v>
      </c>
      <c r="I105" s="183">
        <v>0</v>
      </c>
      <c r="J105" s="183">
        <v>0</v>
      </c>
    </row>
    <row r="106" spans="1:10" x14ac:dyDescent="0.25">
      <c r="A106" s="308"/>
      <c r="B106" s="293"/>
      <c r="C106" s="182" t="s">
        <v>14</v>
      </c>
      <c r="D106" s="183">
        <f>SUM(E106:H106)</f>
        <v>690.46</v>
      </c>
      <c r="E106" s="183">
        <v>0</v>
      </c>
      <c r="F106" s="183">
        <v>0</v>
      </c>
      <c r="G106" s="183">
        <v>0</v>
      </c>
      <c r="H106" s="183">
        <v>690.46</v>
      </c>
      <c r="I106" s="183">
        <v>0</v>
      </c>
      <c r="J106" s="183">
        <v>0</v>
      </c>
    </row>
    <row r="107" spans="1:10" ht="27" customHeight="1" x14ac:dyDescent="0.25">
      <c r="A107" s="308"/>
      <c r="B107" s="293"/>
      <c r="C107" s="181" t="s">
        <v>15</v>
      </c>
      <c r="D107" s="9">
        <f>SUM(E107:H107)</f>
        <v>0</v>
      </c>
      <c r="E107" s="9">
        <v>0</v>
      </c>
      <c r="F107" s="9">
        <v>0</v>
      </c>
      <c r="G107" s="9">
        <v>0</v>
      </c>
      <c r="H107" s="9">
        <v>0</v>
      </c>
      <c r="I107" s="9">
        <v>0</v>
      </c>
      <c r="J107" s="9">
        <v>0</v>
      </c>
    </row>
    <row r="108" spans="1:10" ht="30" x14ac:dyDescent="0.25">
      <c r="A108" s="308"/>
      <c r="B108" s="293"/>
      <c r="C108" s="182" t="s">
        <v>403</v>
      </c>
      <c r="D108" s="183">
        <f>SUM(E108:H108)</f>
        <v>500</v>
      </c>
      <c r="E108" s="183">
        <v>0</v>
      </c>
      <c r="F108" s="183">
        <v>0</v>
      </c>
      <c r="G108" s="183">
        <v>0</v>
      </c>
      <c r="H108" s="183">
        <v>500</v>
      </c>
      <c r="I108" s="183">
        <v>0</v>
      </c>
      <c r="J108" s="183">
        <v>0</v>
      </c>
    </row>
    <row r="109" spans="1:10" ht="51" customHeight="1" x14ac:dyDescent="0.25">
      <c r="A109" s="309"/>
      <c r="B109" s="294"/>
      <c r="C109" s="182" t="s">
        <v>404</v>
      </c>
      <c r="D109" s="183">
        <f>SUM(E109:H109)</f>
        <v>500</v>
      </c>
      <c r="E109" s="183">
        <v>0</v>
      </c>
      <c r="F109" s="183">
        <v>0</v>
      </c>
      <c r="G109" s="183">
        <v>0</v>
      </c>
      <c r="H109" s="183">
        <v>500</v>
      </c>
      <c r="I109" s="183">
        <v>0</v>
      </c>
      <c r="J109" s="183">
        <v>0</v>
      </c>
    </row>
    <row r="110" spans="1:10" ht="31.5" customHeight="1" x14ac:dyDescent="0.25">
      <c r="A110" s="307" t="s">
        <v>565</v>
      </c>
      <c r="B110" s="292" t="s">
        <v>569</v>
      </c>
      <c r="C110" s="181" t="s">
        <v>318</v>
      </c>
      <c r="D110" s="9">
        <f>SUM(D111:D117)</f>
        <v>950</v>
      </c>
      <c r="E110" s="9">
        <f t="shared" ref="E110:J110" si="52">SUM(E111:E117)</f>
        <v>0</v>
      </c>
      <c r="F110" s="9">
        <f t="shared" si="52"/>
        <v>0</v>
      </c>
      <c r="G110" s="9">
        <f t="shared" si="52"/>
        <v>0</v>
      </c>
      <c r="H110" s="9">
        <f t="shared" si="52"/>
        <v>950</v>
      </c>
      <c r="I110" s="9">
        <f t="shared" ref="I110" si="53">SUM(I111:I117)</f>
        <v>0</v>
      </c>
      <c r="J110" s="9">
        <f t="shared" si="52"/>
        <v>0</v>
      </c>
    </row>
    <row r="111" spans="1:10" ht="21.75" customHeight="1" x14ac:dyDescent="0.25">
      <c r="A111" s="308"/>
      <c r="B111" s="293"/>
      <c r="C111" s="182" t="s">
        <v>11</v>
      </c>
      <c r="D111" s="183">
        <f>SUM(E111:G111)</f>
        <v>0</v>
      </c>
      <c r="E111" s="183">
        <v>0</v>
      </c>
      <c r="F111" s="183">
        <v>0</v>
      </c>
      <c r="G111" s="183">
        <v>0</v>
      </c>
      <c r="H111" s="183">
        <v>0</v>
      </c>
      <c r="I111" s="183">
        <v>0</v>
      </c>
      <c r="J111" s="183">
        <v>0</v>
      </c>
    </row>
    <row r="112" spans="1:10" ht="18" customHeight="1" x14ac:dyDescent="0.25">
      <c r="A112" s="308"/>
      <c r="B112" s="293"/>
      <c r="C112" s="182" t="s">
        <v>12</v>
      </c>
      <c r="D112" s="183">
        <f t="shared" ref="D112:D113" si="54">SUM(E112:G112)</f>
        <v>0</v>
      </c>
      <c r="E112" s="183">
        <v>0</v>
      </c>
      <c r="F112" s="183">
        <v>0</v>
      </c>
      <c r="G112" s="183">
        <v>0</v>
      </c>
      <c r="H112" s="183">
        <v>0</v>
      </c>
      <c r="I112" s="183">
        <v>0</v>
      </c>
      <c r="J112" s="183">
        <v>0</v>
      </c>
    </row>
    <row r="113" spans="1:10" ht="20.25" customHeight="1" x14ac:dyDescent="0.25">
      <c r="A113" s="308"/>
      <c r="B113" s="293"/>
      <c r="C113" s="182" t="s">
        <v>13</v>
      </c>
      <c r="D113" s="183">
        <f t="shared" si="54"/>
        <v>0</v>
      </c>
      <c r="E113" s="183">
        <v>0</v>
      </c>
      <c r="F113" s="183">
        <v>0</v>
      </c>
      <c r="G113" s="183">
        <v>0</v>
      </c>
      <c r="H113" s="183">
        <v>0</v>
      </c>
      <c r="I113" s="183">
        <v>0</v>
      </c>
      <c r="J113" s="183">
        <v>0</v>
      </c>
    </row>
    <row r="114" spans="1:10" ht="17.25" customHeight="1" x14ac:dyDescent="0.25">
      <c r="A114" s="308"/>
      <c r="B114" s="293"/>
      <c r="C114" s="182" t="s">
        <v>14</v>
      </c>
      <c r="D114" s="183">
        <f>SUM(E114:H114)</f>
        <v>200</v>
      </c>
      <c r="E114" s="183">
        <v>0</v>
      </c>
      <c r="F114" s="183">
        <v>0</v>
      </c>
      <c r="G114" s="183">
        <v>0</v>
      </c>
      <c r="H114" s="183">
        <v>200</v>
      </c>
      <c r="I114" s="183">
        <v>0</v>
      </c>
      <c r="J114" s="183">
        <v>0</v>
      </c>
    </row>
    <row r="115" spans="1:10" ht="19.5" customHeight="1" x14ac:dyDescent="0.25">
      <c r="A115" s="308"/>
      <c r="B115" s="293"/>
      <c r="C115" s="181" t="s">
        <v>15</v>
      </c>
      <c r="D115" s="9">
        <f>SUM(E115:H115)</f>
        <v>250</v>
      </c>
      <c r="E115" s="9">
        <v>0</v>
      </c>
      <c r="F115" s="9">
        <v>0</v>
      </c>
      <c r="G115" s="9">
        <v>0</v>
      </c>
      <c r="H115" s="94">
        <v>250</v>
      </c>
      <c r="I115" s="9">
        <v>0</v>
      </c>
      <c r="J115" s="9">
        <v>0</v>
      </c>
    </row>
    <row r="116" spans="1:10" ht="40.5" customHeight="1" x14ac:dyDescent="0.25">
      <c r="A116" s="308"/>
      <c r="B116" s="293"/>
      <c r="C116" s="182" t="s">
        <v>403</v>
      </c>
      <c r="D116" s="183">
        <f>SUM(E116:H116)</f>
        <v>250</v>
      </c>
      <c r="E116" s="183">
        <v>0</v>
      </c>
      <c r="F116" s="183">
        <v>0</v>
      </c>
      <c r="G116" s="183">
        <v>0</v>
      </c>
      <c r="H116" s="93">
        <v>250</v>
      </c>
      <c r="I116" s="183">
        <v>0</v>
      </c>
      <c r="J116" s="183">
        <v>0</v>
      </c>
    </row>
    <row r="117" spans="1:10" ht="30" x14ac:dyDescent="0.25">
      <c r="A117" s="309"/>
      <c r="B117" s="294"/>
      <c r="C117" s="182" t="s">
        <v>404</v>
      </c>
      <c r="D117" s="183">
        <f>SUM(E117:H117)</f>
        <v>250</v>
      </c>
      <c r="E117" s="183">
        <v>0</v>
      </c>
      <c r="F117" s="183">
        <v>0</v>
      </c>
      <c r="G117" s="183">
        <v>0</v>
      </c>
      <c r="H117" s="93">
        <v>250</v>
      </c>
      <c r="I117" s="183">
        <v>0</v>
      </c>
      <c r="J117" s="183">
        <v>0</v>
      </c>
    </row>
    <row r="118" spans="1:10" ht="28.5" x14ac:dyDescent="0.25">
      <c r="A118" s="307" t="s">
        <v>566</v>
      </c>
      <c r="B118" s="292" t="s">
        <v>570</v>
      </c>
      <c r="C118" s="181" t="s">
        <v>318</v>
      </c>
      <c r="D118" s="9">
        <f>SUM(D120:D125)</f>
        <v>0</v>
      </c>
      <c r="E118" s="9">
        <f t="shared" ref="E118:J118" si="55">SUM(E120:E125)</f>
        <v>0</v>
      </c>
      <c r="F118" s="9">
        <f t="shared" si="55"/>
        <v>0</v>
      </c>
      <c r="G118" s="9">
        <f t="shared" si="55"/>
        <v>0</v>
      </c>
      <c r="H118" s="9">
        <f t="shared" si="55"/>
        <v>0</v>
      </c>
      <c r="I118" s="9">
        <f t="shared" ref="I118" si="56">SUM(I120:I125)</f>
        <v>0</v>
      </c>
      <c r="J118" s="9">
        <f t="shared" si="55"/>
        <v>0</v>
      </c>
    </row>
    <row r="119" spans="1:10" x14ac:dyDescent="0.25">
      <c r="A119" s="308"/>
      <c r="B119" s="293"/>
      <c r="C119" s="182" t="s">
        <v>11</v>
      </c>
      <c r="D119" s="183">
        <f>SUM(E119:G119)</f>
        <v>0</v>
      </c>
      <c r="E119" s="183">
        <v>0</v>
      </c>
      <c r="F119" s="183">
        <v>0</v>
      </c>
      <c r="G119" s="183">
        <v>0</v>
      </c>
      <c r="H119" s="93">
        <v>0</v>
      </c>
      <c r="I119" s="183">
        <v>0</v>
      </c>
      <c r="J119" s="183">
        <v>0</v>
      </c>
    </row>
    <row r="120" spans="1:10" x14ac:dyDescent="0.25">
      <c r="A120" s="308"/>
      <c r="B120" s="293"/>
      <c r="C120" s="182" t="s">
        <v>12</v>
      </c>
      <c r="D120" s="183">
        <f t="shared" ref="D120:D121" si="57">SUM(E120:G120)</f>
        <v>0</v>
      </c>
      <c r="E120" s="183">
        <v>0</v>
      </c>
      <c r="F120" s="183">
        <v>0</v>
      </c>
      <c r="G120" s="183">
        <v>0</v>
      </c>
      <c r="H120" s="93">
        <v>0</v>
      </c>
      <c r="I120" s="183">
        <v>0</v>
      </c>
      <c r="J120" s="183">
        <v>0</v>
      </c>
    </row>
    <row r="121" spans="1:10" x14ac:dyDescent="0.25">
      <c r="A121" s="308"/>
      <c r="B121" s="293"/>
      <c r="C121" s="182" t="s">
        <v>13</v>
      </c>
      <c r="D121" s="183">
        <f t="shared" si="57"/>
        <v>0</v>
      </c>
      <c r="E121" s="183">
        <v>0</v>
      </c>
      <c r="F121" s="183">
        <v>0</v>
      </c>
      <c r="G121" s="183">
        <v>0</v>
      </c>
      <c r="H121" s="93">
        <v>0</v>
      </c>
      <c r="I121" s="183">
        <v>0</v>
      </c>
      <c r="J121" s="183">
        <v>0</v>
      </c>
    </row>
    <row r="122" spans="1:10" x14ac:dyDescent="0.25">
      <c r="A122" s="308"/>
      <c r="B122" s="293"/>
      <c r="C122" s="182" t="s">
        <v>14</v>
      </c>
      <c r="D122" s="183">
        <f>SUM(E122:H122)</f>
        <v>0</v>
      </c>
      <c r="E122" s="183">
        <v>0</v>
      </c>
      <c r="F122" s="183">
        <v>0</v>
      </c>
      <c r="G122" s="183">
        <v>0</v>
      </c>
      <c r="H122" s="93">
        <v>0</v>
      </c>
      <c r="I122" s="183">
        <v>0</v>
      </c>
      <c r="J122" s="183">
        <v>0</v>
      </c>
    </row>
    <row r="123" spans="1:10" x14ac:dyDescent="0.25">
      <c r="A123" s="308"/>
      <c r="B123" s="293"/>
      <c r="C123" s="181" t="s">
        <v>15</v>
      </c>
      <c r="D123" s="9">
        <f>SUM(E123:H123)</f>
        <v>0</v>
      </c>
      <c r="E123" s="9">
        <v>0</v>
      </c>
      <c r="F123" s="9">
        <v>0</v>
      </c>
      <c r="G123" s="9">
        <v>0</v>
      </c>
      <c r="H123" s="94">
        <v>0</v>
      </c>
      <c r="I123" s="9">
        <v>0</v>
      </c>
      <c r="J123" s="9">
        <v>0</v>
      </c>
    </row>
    <row r="124" spans="1:10" ht="30" x14ac:dyDescent="0.25">
      <c r="A124" s="308"/>
      <c r="B124" s="293"/>
      <c r="C124" s="182" t="s">
        <v>403</v>
      </c>
      <c r="D124" s="183">
        <f>SUM(E124:H124)</f>
        <v>0</v>
      </c>
      <c r="E124" s="183">
        <v>0</v>
      </c>
      <c r="F124" s="183">
        <v>0</v>
      </c>
      <c r="G124" s="183">
        <v>0</v>
      </c>
      <c r="H124" s="93">
        <v>0</v>
      </c>
      <c r="I124" s="183">
        <v>0</v>
      </c>
      <c r="J124" s="183">
        <v>0</v>
      </c>
    </row>
    <row r="125" spans="1:10" ht="30" x14ac:dyDescent="0.25">
      <c r="A125" s="309"/>
      <c r="B125" s="294"/>
      <c r="C125" s="182" t="s">
        <v>404</v>
      </c>
      <c r="D125" s="183">
        <f>SUM(E125:H125)</f>
        <v>0</v>
      </c>
      <c r="E125" s="183">
        <v>0</v>
      </c>
      <c r="F125" s="183">
        <v>0</v>
      </c>
      <c r="G125" s="183">
        <v>0</v>
      </c>
      <c r="H125" s="93">
        <v>0</v>
      </c>
      <c r="I125" s="183">
        <v>0</v>
      </c>
      <c r="J125" s="183">
        <v>0</v>
      </c>
    </row>
    <row r="126" spans="1:10" ht="28.5" x14ac:dyDescent="0.25">
      <c r="A126" s="307" t="s">
        <v>567</v>
      </c>
      <c r="B126" s="292" t="s">
        <v>571</v>
      </c>
      <c r="C126" s="181" t="s">
        <v>318</v>
      </c>
      <c r="D126" s="9">
        <f>SUM(D127:D133)</f>
        <v>2028.2</v>
      </c>
      <c r="E126" s="9">
        <f t="shared" ref="E126:J126" si="58">SUM(E127:E133)</f>
        <v>0</v>
      </c>
      <c r="F126" s="9">
        <f t="shared" si="58"/>
        <v>0</v>
      </c>
      <c r="G126" s="9">
        <f t="shared" si="58"/>
        <v>0</v>
      </c>
      <c r="H126" s="9">
        <f t="shared" si="58"/>
        <v>2028.2</v>
      </c>
      <c r="I126" s="9">
        <f t="shared" ref="I126" si="59">SUM(I127:I133)</f>
        <v>0</v>
      </c>
      <c r="J126" s="9">
        <f t="shared" si="58"/>
        <v>0</v>
      </c>
    </row>
    <row r="127" spans="1:10" x14ac:dyDescent="0.25">
      <c r="A127" s="308"/>
      <c r="B127" s="293"/>
      <c r="C127" s="182" t="s">
        <v>11</v>
      </c>
      <c r="D127" s="183">
        <f>SUM(E127:G127)</f>
        <v>0</v>
      </c>
      <c r="E127" s="183">
        <v>0</v>
      </c>
      <c r="F127" s="183">
        <v>0</v>
      </c>
      <c r="G127" s="183">
        <v>0</v>
      </c>
      <c r="H127" s="183">
        <v>0</v>
      </c>
      <c r="I127" s="183">
        <v>0</v>
      </c>
      <c r="J127" s="183">
        <v>0</v>
      </c>
    </row>
    <row r="128" spans="1:10" x14ac:dyDescent="0.25">
      <c r="A128" s="308"/>
      <c r="B128" s="293"/>
      <c r="C128" s="182" t="s">
        <v>12</v>
      </c>
      <c r="D128" s="183">
        <f t="shared" ref="D128:D129" si="60">SUM(E128:G128)</f>
        <v>0</v>
      </c>
      <c r="E128" s="183">
        <v>0</v>
      </c>
      <c r="F128" s="183">
        <v>0</v>
      </c>
      <c r="G128" s="183">
        <v>0</v>
      </c>
      <c r="H128" s="183">
        <v>0</v>
      </c>
      <c r="I128" s="183">
        <v>0</v>
      </c>
      <c r="J128" s="183">
        <v>0</v>
      </c>
    </row>
    <row r="129" spans="1:10" x14ac:dyDescent="0.25">
      <c r="A129" s="308"/>
      <c r="B129" s="293"/>
      <c r="C129" s="182" t="s">
        <v>13</v>
      </c>
      <c r="D129" s="183">
        <f t="shared" si="60"/>
        <v>0</v>
      </c>
      <c r="E129" s="183">
        <v>0</v>
      </c>
      <c r="F129" s="183">
        <v>0</v>
      </c>
      <c r="G129" s="183">
        <v>0</v>
      </c>
      <c r="H129" s="183">
        <v>0</v>
      </c>
      <c r="I129" s="183">
        <v>0</v>
      </c>
      <c r="J129" s="183">
        <v>0</v>
      </c>
    </row>
    <row r="130" spans="1:10" x14ac:dyDescent="0.25">
      <c r="A130" s="308"/>
      <c r="B130" s="293"/>
      <c r="C130" s="182" t="s">
        <v>14</v>
      </c>
      <c r="D130" s="183">
        <f>SUM(E130:H130)</f>
        <v>213.2</v>
      </c>
      <c r="E130" s="183">
        <v>0</v>
      </c>
      <c r="F130" s="183">
        <v>0</v>
      </c>
      <c r="G130" s="183">
        <v>0</v>
      </c>
      <c r="H130" s="183">
        <v>213.2</v>
      </c>
      <c r="I130" s="183">
        <v>0</v>
      </c>
      <c r="J130" s="183">
        <v>0</v>
      </c>
    </row>
    <row r="131" spans="1:10" x14ac:dyDescent="0.25">
      <c r="A131" s="308"/>
      <c r="B131" s="293"/>
      <c r="C131" s="181" t="s">
        <v>15</v>
      </c>
      <c r="D131" s="9">
        <f>SUM(E131:H131)</f>
        <v>605</v>
      </c>
      <c r="E131" s="9">
        <v>0</v>
      </c>
      <c r="F131" s="9">
        <v>0</v>
      </c>
      <c r="G131" s="9">
        <v>0</v>
      </c>
      <c r="H131" s="9">
        <v>605</v>
      </c>
      <c r="I131" s="9">
        <v>0</v>
      </c>
      <c r="J131" s="9">
        <v>0</v>
      </c>
    </row>
    <row r="132" spans="1:10" ht="30" x14ac:dyDescent="0.25">
      <c r="A132" s="308"/>
      <c r="B132" s="293"/>
      <c r="C132" s="182" t="s">
        <v>403</v>
      </c>
      <c r="D132" s="183">
        <f>SUM(E132:H132)</f>
        <v>605</v>
      </c>
      <c r="E132" s="183">
        <v>0</v>
      </c>
      <c r="F132" s="183">
        <v>0</v>
      </c>
      <c r="G132" s="183">
        <v>0</v>
      </c>
      <c r="H132" s="183">
        <v>605</v>
      </c>
      <c r="I132" s="183">
        <v>0</v>
      </c>
      <c r="J132" s="183">
        <v>0</v>
      </c>
    </row>
    <row r="133" spans="1:10" ht="30" x14ac:dyDescent="0.25">
      <c r="A133" s="309"/>
      <c r="B133" s="294"/>
      <c r="C133" s="182" t="s">
        <v>404</v>
      </c>
      <c r="D133" s="183">
        <f>SUM(E133:H133)</f>
        <v>605</v>
      </c>
      <c r="E133" s="183">
        <v>0</v>
      </c>
      <c r="F133" s="183">
        <v>0</v>
      </c>
      <c r="G133" s="183">
        <v>0</v>
      </c>
      <c r="H133" s="183">
        <v>605</v>
      </c>
      <c r="I133" s="183">
        <v>0</v>
      </c>
      <c r="J133" s="183">
        <v>0</v>
      </c>
    </row>
    <row r="134" spans="1:10" ht="28.5" x14ac:dyDescent="0.25">
      <c r="A134" s="307" t="s">
        <v>574</v>
      </c>
      <c r="B134" s="292" t="s">
        <v>572</v>
      </c>
      <c r="C134" s="181" t="s">
        <v>318</v>
      </c>
      <c r="D134" s="9">
        <f>SUM(D135:D141)</f>
        <v>1650</v>
      </c>
      <c r="E134" s="9">
        <f t="shared" ref="E134:J134" si="61">SUM(E135:E141)</f>
        <v>0</v>
      </c>
      <c r="F134" s="9">
        <f t="shared" si="61"/>
        <v>0</v>
      </c>
      <c r="G134" s="9">
        <f t="shared" si="61"/>
        <v>0</v>
      </c>
      <c r="H134" s="9">
        <f t="shared" si="61"/>
        <v>1650</v>
      </c>
      <c r="I134" s="9">
        <f t="shared" ref="I134" si="62">SUM(I135:I141)</f>
        <v>0</v>
      </c>
      <c r="J134" s="9">
        <f t="shared" si="61"/>
        <v>0</v>
      </c>
    </row>
    <row r="135" spans="1:10" x14ac:dyDescent="0.25">
      <c r="A135" s="308"/>
      <c r="B135" s="293"/>
      <c r="C135" s="182" t="s">
        <v>11</v>
      </c>
      <c r="D135" s="183">
        <f>SUM(E135:G135)</f>
        <v>0</v>
      </c>
      <c r="E135" s="183">
        <v>0</v>
      </c>
      <c r="F135" s="183">
        <v>0</v>
      </c>
      <c r="G135" s="183">
        <v>0</v>
      </c>
      <c r="H135" s="183">
        <v>0</v>
      </c>
      <c r="I135" s="183">
        <v>0</v>
      </c>
      <c r="J135" s="183">
        <v>0</v>
      </c>
    </row>
    <row r="136" spans="1:10" x14ac:dyDescent="0.25">
      <c r="A136" s="308"/>
      <c r="B136" s="293"/>
      <c r="C136" s="182" t="s">
        <v>12</v>
      </c>
      <c r="D136" s="183">
        <f t="shared" ref="D136:D137" si="63">SUM(E136:G136)</f>
        <v>0</v>
      </c>
      <c r="E136" s="183">
        <v>0</v>
      </c>
      <c r="F136" s="183">
        <v>0</v>
      </c>
      <c r="G136" s="183">
        <v>0</v>
      </c>
      <c r="H136" s="183">
        <v>0</v>
      </c>
      <c r="I136" s="183">
        <v>0</v>
      </c>
      <c r="J136" s="183">
        <v>0</v>
      </c>
    </row>
    <row r="137" spans="1:10" x14ac:dyDescent="0.25">
      <c r="A137" s="308"/>
      <c r="B137" s="293"/>
      <c r="C137" s="182" t="s">
        <v>13</v>
      </c>
      <c r="D137" s="183">
        <f t="shared" si="63"/>
        <v>0</v>
      </c>
      <c r="E137" s="183">
        <v>0</v>
      </c>
      <c r="F137" s="183">
        <v>0</v>
      </c>
      <c r="G137" s="183">
        <v>0</v>
      </c>
      <c r="H137" s="183">
        <v>0</v>
      </c>
      <c r="I137" s="183">
        <v>0</v>
      </c>
      <c r="J137" s="183">
        <v>0</v>
      </c>
    </row>
    <row r="138" spans="1:10" x14ac:dyDescent="0.25">
      <c r="A138" s="308"/>
      <c r="B138" s="293"/>
      <c r="C138" s="182" t="s">
        <v>14</v>
      </c>
      <c r="D138" s="183">
        <f>SUM(E138:H138)</f>
        <v>530</v>
      </c>
      <c r="E138" s="183">
        <v>0</v>
      </c>
      <c r="F138" s="183">
        <v>0</v>
      </c>
      <c r="G138" s="183">
        <v>0</v>
      </c>
      <c r="H138" s="183">
        <v>530</v>
      </c>
      <c r="I138" s="183">
        <v>0</v>
      </c>
      <c r="J138" s="183">
        <v>0</v>
      </c>
    </row>
    <row r="139" spans="1:10" x14ac:dyDescent="0.25">
      <c r="A139" s="308"/>
      <c r="B139" s="293"/>
      <c r="C139" s="181" t="s">
        <v>15</v>
      </c>
      <c r="D139" s="9">
        <f>SUM(E139:H139)</f>
        <v>280</v>
      </c>
      <c r="E139" s="9">
        <v>0</v>
      </c>
      <c r="F139" s="9">
        <v>0</v>
      </c>
      <c r="G139" s="9">
        <v>0</v>
      </c>
      <c r="H139" s="9">
        <v>280</v>
      </c>
      <c r="I139" s="9">
        <v>0</v>
      </c>
      <c r="J139" s="9">
        <v>0</v>
      </c>
    </row>
    <row r="140" spans="1:10" ht="30" x14ac:dyDescent="0.25">
      <c r="A140" s="308"/>
      <c r="B140" s="293"/>
      <c r="C140" s="182" t="s">
        <v>403</v>
      </c>
      <c r="D140" s="183">
        <f>SUM(E140:H140)</f>
        <v>420</v>
      </c>
      <c r="E140" s="183">
        <v>0</v>
      </c>
      <c r="F140" s="183">
        <v>0</v>
      </c>
      <c r="G140" s="183">
        <v>0</v>
      </c>
      <c r="H140" s="183">
        <v>420</v>
      </c>
      <c r="I140" s="183">
        <v>0</v>
      </c>
      <c r="J140" s="183">
        <v>0</v>
      </c>
    </row>
    <row r="141" spans="1:10" ht="30" x14ac:dyDescent="0.25">
      <c r="A141" s="309"/>
      <c r="B141" s="294"/>
      <c r="C141" s="182" t="s">
        <v>404</v>
      </c>
      <c r="D141" s="183">
        <f>SUM(E141:H141)</f>
        <v>420</v>
      </c>
      <c r="E141" s="183">
        <v>0</v>
      </c>
      <c r="F141" s="183">
        <v>0</v>
      </c>
      <c r="G141" s="183">
        <v>0</v>
      </c>
      <c r="H141" s="93">
        <v>420</v>
      </c>
      <c r="I141" s="183">
        <v>0</v>
      </c>
      <c r="J141" s="183">
        <v>0</v>
      </c>
    </row>
    <row r="142" spans="1:10" ht="30.75" customHeight="1" x14ac:dyDescent="0.25">
      <c r="A142" s="307" t="s">
        <v>575</v>
      </c>
      <c r="B142" s="292" t="s">
        <v>573</v>
      </c>
      <c r="C142" s="181" t="s">
        <v>318</v>
      </c>
      <c r="D142" s="9">
        <f>SUM(D143:D149)</f>
        <v>2500</v>
      </c>
      <c r="E142" s="9">
        <f t="shared" ref="E142:J142" si="64">SUM(E143:E149)</f>
        <v>0</v>
      </c>
      <c r="F142" s="9">
        <f t="shared" si="64"/>
        <v>0</v>
      </c>
      <c r="G142" s="9">
        <f t="shared" si="64"/>
        <v>0</v>
      </c>
      <c r="H142" s="94">
        <f t="shared" si="64"/>
        <v>2500</v>
      </c>
      <c r="I142" s="9">
        <f t="shared" ref="I142" si="65">SUM(I143:I149)</f>
        <v>0</v>
      </c>
      <c r="J142" s="9">
        <f t="shared" si="64"/>
        <v>0</v>
      </c>
    </row>
    <row r="143" spans="1:10" x14ac:dyDescent="0.25">
      <c r="A143" s="308"/>
      <c r="B143" s="293"/>
      <c r="C143" s="182" t="s">
        <v>11</v>
      </c>
      <c r="D143" s="183">
        <f>SUM(E143:G143)</f>
        <v>0</v>
      </c>
      <c r="E143" s="183">
        <v>0</v>
      </c>
      <c r="F143" s="183">
        <v>0</v>
      </c>
      <c r="G143" s="183">
        <v>0</v>
      </c>
      <c r="H143" s="183">
        <v>0</v>
      </c>
      <c r="I143" s="183">
        <v>0</v>
      </c>
      <c r="J143" s="183">
        <v>0</v>
      </c>
    </row>
    <row r="144" spans="1:10" ht="22.5" customHeight="1" x14ac:dyDescent="0.25">
      <c r="A144" s="308"/>
      <c r="B144" s="293"/>
      <c r="C144" s="182" t="s">
        <v>12</v>
      </c>
      <c r="D144" s="183">
        <f t="shared" ref="D144:D145" si="66">SUM(E144:G144)</f>
        <v>0</v>
      </c>
      <c r="E144" s="183">
        <v>0</v>
      </c>
      <c r="F144" s="183">
        <v>0</v>
      </c>
      <c r="G144" s="183">
        <v>0</v>
      </c>
      <c r="H144" s="183">
        <v>0</v>
      </c>
      <c r="I144" s="183">
        <v>0</v>
      </c>
      <c r="J144" s="183">
        <v>0</v>
      </c>
    </row>
    <row r="145" spans="1:10" x14ac:dyDescent="0.25">
      <c r="A145" s="308"/>
      <c r="B145" s="293"/>
      <c r="C145" s="182" t="s">
        <v>13</v>
      </c>
      <c r="D145" s="183">
        <f t="shared" si="66"/>
        <v>0</v>
      </c>
      <c r="E145" s="183">
        <v>0</v>
      </c>
      <c r="F145" s="183">
        <v>0</v>
      </c>
      <c r="G145" s="183">
        <v>0</v>
      </c>
      <c r="H145" s="183">
        <v>0</v>
      </c>
      <c r="I145" s="183">
        <v>0</v>
      </c>
      <c r="J145" s="183">
        <v>0</v>
      </c>
    </row>
    <row r="146" spans="1:10" ht="21.75" customHeight="1" x14ac:dyDescent="0.25">
      <c r="A146" s="308"/>
      <c r="B146" s="293"/>
      <c r="C146" s="182" t="s">
        <v>14</v>
      </c>
      <c r="D146" s="183">
        <f>SUM(E146:H146)</f>
        <v>600</v>
      </c>
      <c r="E146" s="183">
        <v>0</v>
      </c>
      <c r="F146" s="183">
        <v>0</v>
      </c>
      <c r="G146" s="183">
        <v>0</v>
      </c>
      <c r="H146" s="183">
        <v>600</v>
      </c>
      <c r="I146" s="183">
        <v>0</v>
      </c>
      <c r="J146" s="183">
        <v>0</v>
      </c>
    </row>
    <row r="147" spans="1:10" x14ac:dyDescent="0.25">
      <c r="A147" s="308"/>
      <c r="B147" s="293"/>
      <c r="C147" s="181" t="s">
        <v>15</v>
      </c>
      <c r="D147" s="9">
        <f>SUM(E147:H147)</f>
        <v>680</v>
      </c>
      <c r="E147" s="9">
        <v>0</v>
      </c>
      <c r="F147" s="9">
        <v>0</v>
      </c>
      <c r="G147" s="9">
        <v>0</v>
      </c>
      <c r="H147" s="9">
        <v>680</v>
      </c>
      <c r="I147" s="9">
        <v>0</v>
      </c>
      <c r="J147" s="9">
        <v>0</v>
      </c>
    </row>
    <row r="148" spans="1:10" ht="29.25" customHeight="1" x14ac:dyDescent="0.25">
      <c r="A148" s="308"/>
      <c r="B148" s="293"/>
      <c r="C148" s="182" t="s">
        <v>403</v>
      </c>
      <c r="D148" s="183">
        <f>SUM(E148:H148)</f>
        <v>610</v>
      </c>
      <c r="E148" s="183">
        <v>0</v>
      </c>
      <c r="F148" s="183">
        <v>0</v>
      </c>
      <c r="G148" s="183">
        <v>0</v>
      </c>
      <c r="H148" s="183">
        <v>610</v>
      </c>
      <c r="I148" s="183">
        <v>0</v>
      </c>
      <c r="J148" s="183">
        <v>0</v>
      </c>
    </row>
    <row r="149" spans="1:10" ht="30" x14ac:dyDescent="0.25">
      <c r="A149" s="309"/>
      <c r="B149" s="294"/>
      <c r="C149" s="182" t="s">
        <v>404</v>
      </c>
      <c r="D149" s="183">
        <f>SUM(E149:H149)</f>
        <v>610</v>
      </c>
      <c r="E149" s="183">
        <v>0</v>
      </c>
      <c r="F149" s="183">
        <v>0</v>
      </c>
      <c r="G149" s="183">
        <v>0</v>
      </c>
      <c r="H149" s="183">
        <v>610</v>
      </c>
      <c r="I149" s="183">
        <v>0</v>
      </c>
      <c r="J149" s="183">
        <v>0</v>
      </c>
    </row>
    <row r="150" spans="1:10" ht="28.5" x14ac:dyDescent="0.25">
      <c r="A150" s="307" t="s">
        <v>55</v>
      </c>
      <c r="B150" s="292" t="s">
        <v>56</v>
      </c>
      <c r="C150" s="181" t="s">
        <v>318</v>
      </c>
      <c r="D150" s="9">
        <f>SUM(D151:D157)</f>
        <v>531.70000000000005</v>
      </c>
      <c r="E150" s="9">
        <f t="shared" ref="E150:J150" si="67">SUM(E151:E157)</f>
        <v>0</v>
      </c>
      <c r="F150" s="9">
        <f t="shared" si="67"/>
        <v>0</v>
      </c>
      <c r="G150" s="9">
        <f t="shared" si="67"/>
        <v>70</v>
      </c>
      <c r="H150" s="9">
        <f t="shared" si="67"/>
        <v>461.7</v>
      </c>
      <c r="I150" s="9">
        <f t="shared" ref="I150" si="68">SUM(I151:I157)</f>
        <v>0</v>
      </c>
      <c r="J150" s="9">
        <f t="shared" si="67"/>
        <v>0</v>
      </c>
    </row>
    <row r="151" spans="1:10" x14ac:dyDescent="0.25">
      <c r="A151" s="308"/>
      <c r="B151" s="293"/>
      <c r="C151" s="182" t="s">
        <v>11</v>
      </c>
      <c r="D151" s="183">
        <f>SUM(E151:G151)</f>
        <v>0</v>
      </c>
      <c r="E151" s="183">
        <v>0</v>
      </c>
      <c r="F151" s="183">
        <v>0</v>
      </c>
      <c r="G151" s="183">
        <v>0</v>
      </c>
      <c r="H151" s="183">
        <v>0</v>
      </c>
      <c r="I151" s="183">
        <v>0</v>
      </c>
      <c r="J151" s="183">
        <v>0</v>
      </c>
    </row>
    <row r="152" spans="1:10" x14ac:dyDescent="0.25">
      <c r="A152" s="308"/>
      <c r="B152" s="293"/>
      <c r="C152" s="182" t="s">
        <v>12</v>
      </c>
      <c r="D152" s="183">
        <f t="shared" ref="D152:D153" si="69">SUM(E152:G152)</f>
        <v>70</v>
      </c>
      <c r="E152" s="183">
        <v>0</v>
      </c>
      <c r="F152" s="183">
        <v>0</v>
      </c>
      <c r="G152" s="183">
        <v>70</v>
      </c>
      <c r="H152" s="183">
        <v>0</v>
      </c>
      <c r="I152" s="183">
        <v>0</v>
      </c>
      <c r="J152" s="183">
        <v>0</v>
      </c>
    </row>
    <row r="153" spans="1:10" x14ac:dyDescent="0.25">
      <c r="A153" s="308"/>
      <c r="B153" s="293"/>
      <c r="C153" s="182" t="s">
        <v>13</v>
      </c>
      <c r="D153" s="183">
        <f t="shared" si="69"/>
        <v>0</v>
      </c>
      <c r="E153" s="183">
        <v>0</v>
      </c>
      <c r="F153" s="183">
        <v>0</v>
      </c>
      <c r="G153" s="183">
        <v>0</v>
      </c>
      <c r="H153" s="183">
        <v>0</v>
      </c>
      <c r="I153" s="183">
        <v>0</v>
      </c>
      <c r="J153" s="183">
        <v>0</v>
      </c>
    </row>
    <row r="154" spans="1:10" x14ac:dyDescent="0.25">
      <c r="A154" s="308"/>
      <c r="B154" s="293"/>
      <c r="C154" s="182" t="s">
        <v>14</v>
      </c>
      <c r="D154" s="183">
        <f>SUM(E154:J154)</f>
        <v>461.7</v>
      </c>
      <c r="E154" s="183">
        <v>0</v>
      </c>
      <c r="F154" s="183">
        <v>0</v>
      </c>
      <c r="G154" s="183">
        <v>0</v>
      </c>
      <c r="H154" s="183">
        <v>461.7</v>
      </c>
      <c r="I154" s="183">
        <v>0</v>
      </c>
      <c r="J154" s="183">
        <v>0</v>
      </c>
    </row>
    <row r="155" spans="1:10" x14ac:dyDescent="0.25">
      <c r="A155" s="308"/>
      <c r="B155" s="293"/>
      <c r="C155" s="181" t="s">
        <v>15</v>
      </c>
      <c r="D155" s="9">
        <f t="shared" ref="D155:D157" si="70">SUM(E155:J155)</f>
        <v>0</v>
      </c>
      <c r="E155" s="9">
        <v>0</v>
      </c>
      <c r="F155" s="9">
        <v>0</v>
      </c>
      <c r="G155" s="9">
        <v>0</v>
      </c>
      <c r="H155" s="9">
        <v>0</v>
      </c>
      <c r="I155" s="9">
        <v>0</v>
      </c>
      <c r="J155" s="9">
        <v>0</v>
      </c>
    </row>
    <row r="156" spans="1:10" ht="29.25" customHeight="1" x14ac:dyDescent="0.25">
      <c r="A156" s="308"/>
      <c r="B156" s="293"/>
      <c r="C156" s="182" t="s">
        <v>403</v>
      </c>
      <c r="D156" s="183">
        <f t="shared" si="70"/>
        <v>0</v>
      </c>
      <c r="E156" s="183">
        <v>0</v>
      </c>
      <c r="F156" s="183">
        <v>0</v>
      </c>
      <c r="G156" s="183">
        <v>0</v>
      </c>
      <c r="H156" s="183">
        <v>0</v>
      </c>
      <c r="I156" s="183">
        <v>0</v>
      </c>
      <c r="J156" s="183">
        <v>0</v>
      </c>
    </row>
    <row r="157" spans="1:10" ht="33" customHeight="1" x14ac:dyDescent="0.25">
      <c r="A157" s="309"/>
      <c r="B157" s="294"/>
      <c r="C157" s="182" t="s">
        <v>404</v>
      </c>
      <c r="D157" s="183">
        <f t="shared" si="70"/>
        <v>0</v>
      </c>
      <c r="E157" s="183">
        <v>0</v>
      </c>
      <c r="F157" s="183">
        <v>0</v>
      </c>
      <c r="G157" s="183">
        <v>0</v>
      </c>
      <c r="H157" s="183">
        <v>0</v>
      </c>
      <c r="I157" s="183">
        <v>0</v>
      </c>
      <c r="J157" s="183">
        <v>0</v>
      </c>
    </row>
    <row r="158" spans="1:10" ht="28.5" x14ac:dyDescent="0.25">
      <c r="A158" s="307" t="s">
        <v>205</v>
      </c>
      <c r="B158" s="292" t="s">
        <v>57</v>
      </c>
      <c r="C158" s="181" t="s">
        <v>318</v>
      </c>
      <c r="D158" s="9">
        <f>SUM(D159:D165)</f>
        <v>5561.1001000000006</v>
      </c>
      <c r="E158" s="9">
        <f t="shared" ref="E158:J158" si="71">SUM(E159:E165)</f>
        <v>0</v>
      </c>
      <c r="F158" s="9">
        <f t="shared" si="71"/>
        <v>0</v>
      </c>
      <c r="G158" s="9">
        <f t="shared" si="71"/>
        <v>3260.2</v>
      </c>
      <c r="H158" s="9">
        <f t="shared" si="71"/>
        <v>2300.9000999999998</v>
      </c>
      <c r="I158" s="9">
        <f t="shared" ref="I158" si="72">SUM(I159:I165)</f>
        <v>0</v>
      </c>
      <c r="J158" s="9">
        <f t="shared" si="71"/>
        <v>0</v>
      </c>
    </row>
    <row r="159" spans="1:10" x14ac:dyDescent="0.25">
      <c r="A159" s="308"/>
      <c r="B159" s="293"/>
      <c r="C159" s="182" t="s">
        <v>11</v>
      </c>
      <c r="D159" s="183">
        <f>SUM(E159:G159)</f>
        <v>0</v>
      </c>
      <c r="E159" s="183">
        <v>0</v>
      </c>
      <c r="F159" s="183">
        <v>0</v>
      </c>
      <c r="G159" s="183">
        <v>0</v>
      </c>
      <c r="H159" s="93">
        <v>0</v>
      </c>
      <c r="I159" s="183">
        <v>0</v>
      </c>
      <c r="J159" s="183">
        <v>0</v>
      </c>
    </row>
    <row r="160" spans="1:10" x14ac:dyDescent="0.25">
      <c r="A160" s="308"/>
      <c r="B160" s="293"/>
      <c r="C160" s="182" t="s">
        <v>12</v>
      </c>
      <c r="D160" s="183">
        <f t="shared" ref="D160" si="73">SUM(E160:G160)</f>
        <v>760.2</v>
      </c>
      <c r="E160" s="183">
        <v>0</v>
      </c>
      <c r="F160" s="183">
        <v>0</v>
      </c>
      <c r="G160" s="183">
        <v>760.2</v>
      </c>
      <c r="H160" s="93">
        <v>0</v>
      </c>
      <c r="I160" s="183">
        <v>0</v>
      </c>
      <c r="J160" s="183">
        <v>0</v>
      </c>
    </row>
    <row r="161" spans="1:10" x14ac:dyDescent="0.25">
      <c r="A161" s="308"/>
      <c r="B161" s="293"/>
      <c r="C161" s="182" t="s">
        <v>13</v>
      </c>
      <c r="D161" s="183">
        <f>SUM(E161:H161)</f>
        <v>2500</v>
      </c>
      <c r="E161" s="183">
        <v>0</v>
      </c>
      <c r="F161" s="183">
        <v>0</v>
      </c>
      <c r="G161" s="183">
        <v>2500</v>
      </c>
      <c r="H161" s="93">
        <v>0</v>
      </c>
      <c r="I161" s="183">
        <v>0</v>
      </c>
      <c r="J161" s="183">
        <v>0</v>
      </c>
    </row>
    <row r="162" spans="1:10" x14ac:dyDescent="0.25">
      <c r="A162" s="308"/>
      <c r="B162" s="293"/>
      <c r="C162" s="182" t="s">
        <v>14</v>
      </c>
      <c r="D162" s="183">
        <f t="shared" ref="D162:D165" si="74">SUM(E162:H162)</f>
        <v>1650.9</v>
      </c>
      <c r="E162" s="183">
        <v>0</v>
      </c>
      <c r="F162" s="183">
        <v>0</v>
      </c>
      <c r="G162" s="183">
        <v>0</v>
      </c>
      <c r="H162" s="182">
        <v>1650.9</v>
      </c>
      <c r="I162" s="183">
        <v>0</v>
      </c>
      <c r="J162" s="183">
        <v>0</v>
      </c>
    </row>
    <row r="163" spans="1:10" x14ac:dyDescent="0.25">
      <c r="A163" s="308"/>
      <c r="B163" s="293"/>
      <c r="C163" s="181" t="s">
        <v>15</v>
      </c>
      <c r="D163" s="9">
        <f t="shared" si="74"/>
        <v>650.00009999999997</v>
      </c>
      <c r="E163" s="9">
        <v>0</v>
      </c>
      <c r="F163" s="9">
        <v>0</v>
      </c>
      <c r="G163" s="9">
        <v>0</v>
      </c>
      <c r="H163" s="94">
        <v>650.00009999999997</v>
      </c>
      <c r="I163" s="9">
        <v>0</v>
      </c>
      <c r="J163" s="9">
        <v>0</v>
      </c>
    </row>
    <row r="164" spans="1:10" ht="30" x14ac:dyDescent="0.25">
      <c r="A164" s="308"/>
      <c r="B164" s="293"/>
      <c r="C164" s="182" t="s">
        <v>403</v>
      </c>
      <c r="D164" s="183">
        <f t="shared" si="74"/>
        <v>0</v>
      </c>
      <c r="E164" s="183">
        <v>0</v>
      </c>
      <c r="F164" s="183">
        <v>0</v>
      </c>
      <c r="G164" s="183">
        <v>0</v>
      </c>
      <c r="H164" s="93">
        <v>0</v>
      </c>
      <c r="I164" s="183">
        <v>0</v>
      </c>
      <c r="J164" s="183">
        <v>0</v>
      </c>
    </row>
    <row r="165" spans="1:10" ht="30" x14ac:dyDescent="0.25">
      <c r="A165" s="309"/>
      <c r="B165" s="294"/>
      <c r="C165" s="182" t="s">
        <v>404</v>
      </c>
      <c r="D165" s="183">
        <f t="shared" si="74"/>
        <v>0</v>
      </c>
      <c r="E165" s="183">
        <v>0</v>
      </c>
      <c r="F165" s="183">
        <v>0</v>
      </c>
      <c r="G165" s="183">
        <v>0</v>
      </c>
      <c r="H165" s="93">
        <v>0</v>
      </c>
      <c r="I165" s="183">
        <v>0</v>
      </c>
      <c r="J165" s="183">
        <v>0</v>
      </c>
    </row>
    <row r="166" spans="1:10" ht="28.5" x14ac:dyDescent="0.25">
      <c r="A166" s="307" t="s">
        <v>208</v>
      </c>
      <c r="B166" s="292" t="s">
        <v>58</v>
      </c>
      <c r="C166" s="181" t="s">
        <v>318</v>
      </c>
      <c r="D166" s="9">
        <f>SUM(D167:D172)</f>
        <v>0</v>
      </c>
      <c r="E166" s="9">
        <f>SUM(E167:E172)</f>
        <v>0</v>
      </c>
      <c r="F166" s="9">
        <f t="shared" ref="F166" si="75">SUM(F167:F172)</f>
        <v>0</v>
      </c>
      <c r="G166" s="9">
        <f t="shared" ref="G166:J166" si="76">SUM(G167:G172)</f>
        <v>0</v>
      </c>
      <c r="H166" s="9">
        <f t="shared" si="76"/>
        <v>0</v>
      </c>
      <c r="I166" s="9">
        <f t="shared" ref="I166" si="77">SUM(I167:I172)</f>
        <v>0</v>
      </c>
      <c r="J166" s="9">
        <f t="shared" si="76"/>
        <v>0</v>
      </c>
    </row>
    <row r="167" spans="1:10" x14ac:dyDescent="0.25">
      <c r="A167" s="308"/>
      <c r="B167" s="293"/>
      <c r="C167" s="182" t="s">
        <v>11</v>
      </c>
      <c r="D167" s="183">
        <f>SUM(E167:G167)</f>
        <v>0</v>
      </c>
      <c r="E167" s="183">
        <v>0</v>
      </c>
      <c r="F167" s="183">
        <v>0</v>
      </c>
      <c r="G167" s="183">
        <v>0</v>
      </c>
      <c r="H167" s="183">
        <v>0</v>
      </c>
      <c r="I167" s="183">
        <v>0</v>
      </c>
      <c r="J167" s="183">
        <v>0</v>
      </c>
    </row>
    <row r="168" spans="1:10" x14ac:dyDescent="0.25">
      <c r="A168" s="308"/>
      <c r="B168" s="293"/>
      <c r="C168" s="182" t="s">
        <v>12</v>
      </c>
      <c r="D168" s="183">
        <f t="shared" ref="D168:D172" si="78">SUM(E168:G168)</f>
        <v>0</v>
      </c>
      <c r="E168" s="183">
        <v>0</v>
      </c>
      <c r="F168" s="183">
        <v>0</v>
      </c>
      <c r="G168" s="183">
        <v>0</v>
      </c>
      <c r="H168" s="183">
        <v>0</v>
      </c>
      <c r="I168" s="183">
        <v>0</v>
      </c>
      <c r="J168" s="183">
        <v>0</v>
      </c>
    </row>
    <row r="169" spans="1:10" x14ac:dyDescent="0.25">
      <c r="A169" s="308"/>
      <c r="B169" s="293"/>
      <c r="C169" s="182" t="s">
        <v>13</v>
      </c>
      <c r="D169" s="183">
        <f t="shared" si="78"/>
        <v>0</v>
      </c>
      <c r="E169" s="183">
        <v>0</v>
      </c>
      <c r="F169" s="183">
        <v>0</v>
      </c>
      <c r="G169" s="183">
        <v>0</v>
      </c>
      <c r="H169" s="183">
        <v>0</v>
      </c>
      <c r="I169" s="183">
        <v>0</v>
      </c>
      <c r="J169" s="183">
        <v>0</v>
      </c>
    </row>
    <row r="170" spans="1:10" x14ac:dyDescent="0.25">
      <c r="A170" s="308"/>
      <c r="B170" s="293"/>
      <c r="C170" s="182" t="s">
        <v>14</v>
      </c>
      <c r="D170" s="183">
        <f t="shared" si="78"/>
        <v>0</v>
      </c>
      <c r="E170" s="183">
        <v>0</v>
      </c>
      <c r="F170" s="183">
        <v>0</v>
      </c>
      <c r="G170" s="183">
        <v>0</v>
      </c>
      <c r="H170" s="183">
        <v>0</v>
      </c>
      <c r="I170" s="183">
        <v>0</v>
      </c>
      <c r="J170" s="183">
        <v>0</v>
      </c>
    </row>
    <row r="171" spans="1:10" x14ac:dyDescent="0.25">
      <c r="A171" s="308"/>
      <c r="B171" s="293"/>
      <c r="C171" s="181" t="s">
        <v>15</v>
      </c>
      <c r="D171" s="9">
        <f t="shared" si="78"/>
        <v>0</v>
      </c>
      <c r="E171" s="9">
        <v>0</v>
      </c>
      <c r="F171" s="9">
        <v>0</v>
      </c>
      <c r="G171" s="9">
        <v>0</v>
      </c>
      <c r="H171" s="9">
        <v>0</v>
      </c>
      <c r="I171" s="9">
        <v>0</v>
      </c>
      <c r="J171" s="9">
        <v>0</v>
      </c>
    </row>
    <row r="172" spans="1:10" ht="30" x14ac:dyDescent="0.25">
      <c r="A172" s="308"/>
      <c r="B172" s="293"/>
      <c r="C172" s="182" t="s">
        <v>403</v>
      </c>
      <c r="D172" s="183">
        <f t="shared" si="78"/>
        <v>0</v>
      </c>
      <c r="E172" s="183">
        <v>0</v>
      </c>
      <c r="F172" s="183">
        <v>0</v>
      </c>
      <c r="G172" s="183">
        <v>0</v>
      </c>
      <c r="H172" s="183">
        <v>0</v>
      </c>
      <c r="I172" s="183">
        <v>0</v>
      </c>
      <c r="J172" s="183">
        <v>0</v>
      </c>
    </row>
    <row r="173" spans="1:10" ht="30" x14ac:dyDescent="0.25">
      <c r="A173" s="309"/>
      <c r="B173" s="294"/>
      <c r="C173" s="182" t="s">
        <v>404</v>
      </c>
      <c r="D173" s="183">
        <f>SUM(E173:G173)</f>
        <v>0</v>
      </c>
      <c r="E173" s="183">
        <v>0</v>
      </c>
      <c r="F173" s="183">
        <v>0</v>
      </c>
      <c r="G173" s="183">
        <v>0</v>
      </c>
      <c r="H173" s="183">
        <v>0</v>
      </c>
      <c r="I173" s="183">
        <v>0</v>
      </c>
      <c r="J173" s="183">
        <v>0</v>
      </c>
    </row>
    <row r="174" spans="1:10" ht="28.5" x14ac:dyDescent="0.25">
      <c r="A174" s="307" t="s">
        <v>59</v>
      </c>
      <c r="B174" s="292" t="s">
        <v>60</v>
      </c>
      <c r="C174" s="181" t="s">
        <v>318</v>
      </c>
      <c r="D174" s="9">
        <f>SUM(D175:D181)</f>
        <v>3505.9</v>
      </c>
      <c r="E174" s="9">
        <f t="shared" ref="E174:J174" si="79">SUM(E175:E181)</f>
        <v>655.9</v>
      </c>
      <c r="F174" s="9">
        <f t="shared" si="79"/>
        <v>0</v>
      </c>
      <c r="G174" s="9">
        <f t="shared" si="79"/>
        <v>0</v>
      </c>
      <c r="H174" s="9">
        <f t="shared" si="79"/>
        <v>2850</v>
      </c>
      <c r="I174" s="9">
        <f t="shared" ref="I174" si="80">SUM(I175:I181)</f>
        <v>0</v>
      </c>
      <c r="J174" s="9">
        <f t="shared" si="79"/>
        <v>0</v>
      </c>
    </row>
    <row r="175" spans="1:10" x14ac:dyDescent="0.25">
      <c r="A175" s="308"/>
      <c r="B175" s="293"/>
      <c r="C175" s="182" t="s">
        <v>11</v>
      </c>
      <c r="D175" s="183">
        <f>SUM(E175:G175)</f>
        <v>0</v>
      </c>
      <c r="E175" s="183">
        <v>0</v>
      </c>
      <c r="F175" s="183">
        <v>0</v>
      </c>
      <c r="G175" s="183">
        <v>0</v>
      </c>
      <c r="H175" s="183">
        <v>0</v>
      </c>
      <c r="I175" s="183">
        <v>0</v>
      </c>
      <c r="J175" s="183">
        <v>0</v>
      </c>
    </row>
    <row r="176" spans="1:10" x14ac:dyDescent="0.25">
      <c r="A176" s="308"/>
      <c r="B176" s="293"/>
      <c r="C176" s="182" t="s">
        <v>12</v>
      </c>
      <c r="D176" s="183">
        <f t="shared" ref="D176" si="81">SUM(E176:G176)</f>
        <v>0</v>
      </c>
      <c r="E176" s="183">
        <v>0</v>
      </c>
      <c r="F176" s="183">
        <v>0</v>
      </c>
      <c r="G176" s="183">
        <v>0</v>
      </c>
      <c r="H176" s="183">
        <v>0</v>
      </c>
      <c r="I176" s="183">
        <v>0</v>
      </c>
      <c r="J176" s="183">
        <v>0</v>
      </c>
    </row>
    <row r="177" spans="1:10" x14ac:dyDescent="0.25">
      <c r="A177" s="308"/>
      <c r="B177" s="293"/>
      <c r="C177" s="182" t="s">
        <v>13</v>
      </c>
      <c r="D177" s="183">
        <f>SUM(E177:H177)</f>
        <v>655.9</v>
      </c>
      <c r="E177" s="183">
        <v>655.9</v>
      </c>
      <c r="F177" s="183">
        <v>0</v>
      </c>
      <c r="G177" s="183">
        <v>0</v>
      </c>
      <c r="H177" s="183">
        <v>0</v>
      </c>
      <c r="I177" s="183">
        <v>0</v>
      </c>
      <c r="J177" s="183">
        <v>0</v>
      </c>
    </row>
    <row r="178" spans="1:10" x14ac:dyDescent="0.25">
      <c r="A178" s="308"/>
      <c r="B178" s="293"/>
      <c r="C178" s="182" t="s">
        <v>14</v>
      </c>
      <c r="D178" s="183">
        <f>SUM(E178:H178)</f>
        <v>2200</v>
      </c>
      <c r="E178" s="183">
        <v>0</v>
      </c>
      <c r="F178" s="183">
        <v>0</v>
      </c>
      <c r="G178" s="183">
        <v>0</v>
      </c>
      <c r="H178" s="183">
        <v>2200</v>
      </c>
      <c r="I178" s="183">
        <v>0</v>
      </c>
      <c r="J178" s="183">
        <v>0</v>
      </c>
    </row>
    <row r="179" spans="1:10" x14ac:dyDescent="0.25">
      <c r="A179" s="308"/>
      <c r="B179" s="293"/>
      <c r="C179" s="181" t="s">
        <v>15</v>
      </c>
      <c r="D179" s="9">
        <f>SUM(E179:H179)</f>
        <v>650</v>
      </c>
      <c r="E179" s="9">
        <v>0</v>
      </c>
      <c r="F179" s="9">
        <v>0</v>
      </c>
      <c r="G179" s="9">
        <v>0</v>
      </c>
      <c r="H179" s="9">
        <v>650</v>
      </c>
      <c r="I179" s="9">
        <v>0</v>
      </c>
      <c r="J179" s="9">
        <v>0</v>
      </c>
    </row>
    <row r="180" spans="1:10" ht="30" x14ac:dyDescent="0.25">
      <c r="A180" s="308"/>
      <c r="B180" s="293"/>
      <c r="C180" s="182" t="s">
        <v>403</v>
      </c>
      <c r="D180" s="183">
        <f>SUM(E180:H180)</f>
        <v>0</v>
      </c>
      <c r="E180" s="183">
        <v>0</v>
      </c>
      <c r="F180" s="183">
        <v>0</v>
      </c>
      <c r="G180" s="183">
        <v>0</v>
      </c>
      <c r="H180" s="183">
        <v>0</v>
      </c>
      <c r="I180" s="183">
        <v>0</v>
      </c>
      <c r="J180" s="183">
        <v>0</v>
      </c>
    </row>
    <row r="181" spans="1:10" ht="30" x14ac:dyDescent="0.25">
      <c r="A181" s="309"/>
      <c r="B181" s="294"/>
      <c r="C181" s="182" t="s">
        <v>404</v>
      </c>
      <c r="D181" s="183">
        <f>SUM(E181:H181)</f>
        <v>0</v>
      </c>
      <c r="E181" s="183">
        <v>0</v>
      </c>
      <c r="F181" s="183">
        <v>0</v>
      </c>
      <c r="G181" s="183">
        <v>0</v>
      </c>
      <c r="H181" s="183">
        <v>0</v>
      </c>
      <c r="I181" s="183">
        <v>0</v>
      </c>
      <c r="J181" s="183">
        <v>0</v>
      </c>
    </row>
    <row r="182" spans="1:10" ht="28.5" x14ac:dyDescent="0.25">
      <c r="A182" s="307" t="s">
        <v>176</v>
      </c>
      <c r="B182" s="292" t="s">
        <v>61</v>
      </c>
      <c r="C182" s="181" t="s">
        <v>318</v>
      </c>
      <c r="D182" s="9">
        <f>SUM(D183:D189)</f>
        <v>7340.4</v>
      </c>
      <c r="E182" s="9">
        <f t="shared" ref="E182:G182" si="82">SUM(E183:E189)</f>
        <v>0</v>
      </c>
      <c r="F182" s="9">
        <f t="shared" si="82"/>
        <v>0</v>
      </c>
      <c r="G182" s="9">
        <f t="shared" si="82"/>
        <v>7340.4</v>
      </c>
      <c r="H182" s="9">
        <f t="shared" ref="H182:J182" si="83">SUM(H183:H189)</f>
        <v>0</v>
      </c>
      <c r="I182" s="9">
        <f t="shared" ref="I182" si="84">SUM(I183:I189)</f>
        <v>0</v>
      </c>
      <c r="J182" s="9">
        <f t="shared" si="83"/>
        <v>0</v>
      </c>
    </row>
    <row r="183" spans="1:10" x14ac:dyDescent="0.25">
      <c r="A183" s="308"/>
      <c r="B183" s="293"/>
      <c r="C183" s="182" t="s">
        <v>11</v>
      </c>
      <c r="D183" s="183">
        <f>SUM(E183:G183)</f>
        <v>0</v>
      </c>
      <c r="E183" s="183">
        <f t="shared" ref="E183:F189" si="85">E191</f>
        <v>0</v>
      </c>
      <c r="F183" s="183">
        <f t="shared" si="85"/>
        <v>0</v>
      </c>
      <c r="G183" s="183">
        <f t="shared" ref="G183:J189" si="86">G191</f>
        <v>0</v>
      </c>
      <c r="H183" s="183">
        <f t="shared" si="86"/>
        <v>0</v>
      </c>
      <c r="I183" s="183">
        <f t="shared" ref="I183" si="87">I191</f>
        <v>0</v>
      </c>
      <c r="J183" s="183">
        <f t="shared" si="86"/>
        <v>0</v>
      </c>
    </row>
    <row r="184" spans="1:10" x14ac:dyDescent="0.25">
      <c r="A184" s="308"/>
      <c r="B184" s="293"/>
      <c r="C184" s="182" t="s">
        <v>12</v>
      </c>
      <c r="D184" s="183">
        <f t="shared" ref="D184:D188" si="88">SUM(E184:G184)</f>
        <v>7340.4</v>
      </c>
      <c r="E184" s="183">
        <f>E192</f>
        <v>0</v>
      </c>
      <c r="F184" s="183">
        <f t="shared" si="85"/>
        <v>0</v>
      </c>
      <c r="G184" s="183">
        <f t="shared" si="86"/>
        <v>7340.4</v>
      </c>
      <c r="H184" s="183">
        <f t="shared" si="86"/>
        <v>0</v>
      </c>
      <c r="I184" s="183">
        <f t="shared" ref="I184" si="89">I192</f>
        <v>0</v>
      </c>
      <c r="J184" s="183">
        <f t="shared" si="86"/>
        <v>0</v>
      </c>
    </row>
    <row r="185" spans="1:10" x14ac:dyDescent="0.25">
      <c r="A185" s="308"/>
      <c r="B185" s="293"/>
      <c r="C185" s="182" t="s">
        <v>13</v>
      </c>
      <c r="D185" s="183">
        <f t="shared" si="88"/>
        <v>0</v>
      </c>
      <c r="E185" s="183">
        <f t="shared" si="85"/>
        <v>0</v>
      </c>
      <c r="F185" s="183">
        <f t="shared" si="85"/>
        <v>0</v>
      </c>
      <c r="G185" s="183">
        <f t="shared" si="86"/>
        <v>0</v>
      </c>
      <c r="H185" s="183">
        <f t="shared" si="86"/>
        <v>0</v>
      </c>
      <c r="I185" s="183">
        <f t="shared" ref="I185" si="90">I193</f>
        <v>0</v>
      </c>
      <c r="J185" s="183">
        <f t="shared" si="86"/>
        <v>0</v>
      </c>
    </row>
    <row r="186" spans="1:10" x14ac:dyDescent="0.25">
      <c r="A186" s="308"/>
      <c r="B186" s="293"/>
      <c r="C186" s="182" t="s">
        <v>14</v>
      </c>
      <c r="D186" s="183">
        <f t="shared" si="88"/>
        <v>0</v>
      </c>
      <c r="E186" s="183">
        <f t="shared" si="85"/>
        <v>0</v>
      </c>
      <c r="F186" s="183">
        <f t="shared" si="85"/>
        <v>0</v>
      </c>
      <c r="G186" s="183">
        <f t="shared" si="86"/>
        <v>0</v>
      </c>
      <c r="H186" s="183">
        <f t="shared" si="86"/>
        <v>0</v>
      </c>
      <c r="I186" s="183">
        <f t="shared" ref="I186" si="91">I194</f>
        <v>0</v>
      </c>
      <c r="J186" s="183">
        <f t="shared" si="86"/>
        <v>0</v>
      </c>
    </row>
    <row r="187" spans="1:10" x14ac:dyDescent="0.25">
      <c r="A187" s="308"/>
      <c r="B187" s="293"/>
      <c r="C187" s="181" t="s">
        <v>15</v>
      </c>
      <c r="D187" s="9">
        <f t="shared" si="88"/>
        <v>0</v>
      </c>
      <c r="E187" s="9">
        <f t="shared" si="85"/>
        <v>0</v>
      </c>
      <c r="F187" s="9">
        <f t="shared" si="85"/>
        <v>0</v>
      </c>
      <c r="G187" s="9">
        <f t="shared" si="86"/>
        <v>0</v>
      </c>
      <c r="H187" s="9">
        <f t="shared" si="86"/>
        <v>0</v>
      </c>
      <c r="I187" s="9">
        <f t="shared" ref="I187" si="92">I195</f>
        <v>0</v>
      </c>
      <c r="J187" s="9">
        <f t="shared" si="86"/>
        <v>0</v>
      </c>
    </row>
    <row r="188" spans="1:10" ht="30" x14ac:dyDescent="0.25">
      <c r="A188" s="308"/>
      <c r="B188" s="293"/>
      <c r="C188" s="182" t="s">
        <v>403</v>
      </c>
      <c r="D188" s="183">
        <f t="shared" si="88"/>
        <v>0</v>
      </c>
      <c r="E188" s="183">
        <f t="shared" si="85"/>
        <v>0</v>
      </c>
      <c r="F188" s="183">
        <f t="shared" si="85"/>
        <v>0</v>
      </c>
      <c r="G188" s="183">
        <f t="shared" si="86"/>
        <v>0</v>
      </c>
      <c r="H188" s="183">
        <f t="shared" si="86"/>
        <v>0</v>
      </c>
      <c r="I188" s="183">
        <f t="shared" ref="I188" si="93">I196</f>
        <v>0</v>
      </c>
      <c r="J188" s="183">
        <f t="shared" si="86"/>
        <v>0</v>
      </c>
    </row>
    <row r="189" spans="1:10" ht="30" x14ac:dyDescent="0.25">
      <c r="A189" s="309"/>
      <c r="B189" s="294"/>
      <c r="C189" s="182" t="s">
        <v>404</v>
      </c>
      <c r="D189" s="183">
        <f>SUM(E189:G189)</f>
        <v>0</v>
      </c>
      <c r="E189" s="183">
        <f>E197</f>
        <v>0</v>
      </c>
      <c r="F189" s="183">
        <f t="shared" si="85"/>
        <v>0</v>
      </c>
      <c r="G189" s="183">
        <f t="shared" si="86"/>
        <v>0</v>
      </c>
      <c r="H189" s="183">
        <f t="shared" si="86"/>
        <v>0</v>
      </c>
      <c r="I189" s="183">
        <f t="shared" ref="I189" si="94">I197</f>
        <v>0</v>
      </c>
      <c r="J189" s="183">
        <f t="shared" si="86"/>
        <v>0</v>
      </c>
    </row>
    <row r="190" spans="1:10" ht="28.5" x14ac:dyDescent="0.25">
      <c r="A190" s="307" t="s">
        <v>207</v>
      </c>
      <c r="B190" s="292" t="s">
        <v>62</v>
      </c>
      <c r="C190" s="181" t="s">
        <v>318</v>
      </c>
      <c r="D190" s="9">
        <f>SUM(D191:D197)</f>
        <v>7340.4</v>
      </c>
      <c r="E190" s="9">
        <f t="shared" ref="E190:J190" si="95">SUM(E191:E197)</f>
        <v>0</v>
      </c>
      <c r="F190" s="9">
        <f t="shared" si="95"/>
        <v>0</v>
      </c>
      <c r="G190" s="9">
        <f t="shared" si="95"/>
        <v>7340.4</v>
      </c>
      <c r="H190" s="9">
        <f t="shared" si="95"/>
        <v>0</v>
      </c>
      <c r="I190" s="9">
        <f t="shared" ref="I190" si="96">SUM(I191:I197)</f>
        <v>0</v>
      </c>
      <c r="J190" s="9">
        <f t="shared" si="95"/>
        <v>0</v>
      </c>
    </row>
    <row r="191" spans="1:10" ht="22.5" customHeight="1" x14ac:dyDescent="0.25">
      <c r="A191" s="308"/>
      <c r="B191" s="293"/>
      <c r="C191" s="182" t="s">
        <v>11</v>
      </c>
      <c r="D191" s="183">
        <f>SUM(E191:G191)</f>
        <v>0</v>
      </c>
      <c r="E191" s="95">
        <v>0</v>
      </c>
      <c r="F191" s="95">
        <v>0</v>
      </c>
      <c r="G191" s="183">
        <v>0</v>
      </c>
      <c r="H191" s="183">
        <v>0</v>
      </c>
      <c r="I191" s="183">
        <v>0</v>
      </c>
      <c r="J191" s="183">
        <v>0</v>
      </c>
    </row>
    <row r="192" spans="1:10" ht="21.75" customHeight="1" x14ac:dyDescent="0.25">
      <c r="A192" s="308"/>
      <c r="B192" s="293"/>
      <c r="C192" s="182" t="s">
        <v>12</v>
      </c>
      <c r="D192" s="183">
        <f t="shared" ref="D192:D196" si="97">SUM(E192:G192)</f>
        <v>7340.4</v>
      </c>
      <c r="E192" s="95">
        <v>0</v>
      </c>
      <c r="F192" s="95">
        <v>0</v>
      </c>
      <c r="G192" s="183">
        <v>7340.4</v>
      </c>
      <c r="H192" s="183">
        <v>0</v>
      </c>
      <c r="I192" s="183">
        <v>0</v>
      </c>
      <c r="J192" s="183">
        <v>0</v>
      </c>
    </row>
    <row r="193" spans="1:10" ht="24.75" customHeight="1" x14ac:dyDescent="0.25">
      <c r="A193" s="308"/>
      <c r="B193" s="293"/>
      <c r="C193" s="182" t="s">
        <v>13</v>
      </c>
      <c r="D193" s="183">
        <f t="shared" si="97"/>
        <v>0</v>
      </c>
      <c r="E193" s="95">
        <v>0</v>
      </c>
      <c r="F193" s="95">
        <v>0</v>
      </c>
      <c r="G193" s="183">
        <v>0</v>
      </c>
      <c r="H193" s="183">
        <v>0</v>
      </c>
      <c r="I193" s="183">
        <v>0</v>
      </c>
      <c r="J193" s="183">
        <v>0</v>
      </c>
    </row>
    <row r="194" spans="1:10" ht="24.75" customHeight="1" x14ac:dyDescent="0.25">
      <c r="A194" s="308"/>
      <c r="B194" s="293"/>
      <c r="C194" s="182" t="s">
        <v>14</v>
      </c>
      <c r="D194" s="183">
        <f t="shared" si="97"/>
        <v>0</v>
      </c>
      <c r="E194" s="95">
        <v>0</v>
      </c>
      <c r="F194" s="95">
        <v>0</v>
      </c>
      <c r="G194" s="183">
        <v>0</v>
      </c>
      <c r="H194" s="183">
        <v>0</v>
      </c>
      <c r="I194" s="183">
        <v>0</v>
      </c>
      <c r="J194" s="183">
        <v>0</v>
      </c>
    </row>
    <row r="195" spans="1:10" ht="25.5" customHeight="1" x14ac:dyDescent="0.25">
      <c r="A195" s="308"/>
      <c r="B195" s="293"/>
      <c r="C195" s="181" t="s">
        <v>15</v>
      </c>
      <c r="D195" s="9">
        <f t="shared" si="97"/>
        <v>0</v>
      </c>
      <c r="E195" s="96">
        <v>0</v>
      </c>
      <c r="F195" s="96">
        <v>0</v>
      </c>
      <c r="G195" s="9">
        <v>0</v>
      </c>
      <c r="H195" s="9">
        <v>0</v>
      </c>
      <c r="I195" s="9">
        <v>0</v>
      </c>
      <c r="J195" s="9">
        <v>0</v>
      </c>
    </row>
    <row r="196" spans="1:10" ht="30" x14ac:dyDescent="0.25">
      <c r="A196" s="308"/>
      <c r="B196" s="293"/>
      <c r="C196" s="182" t="s">
        <v>403</v>
      </c>
      <c r="D196" s="183">
        <f t="shared" si="97"/>
        <v>0</v>
      </c>
      <c r="E196" s="95">
        <v>0</v>
      </c>
      <c r="F196" s="95">
        <v>0</v>
      </c>
      <c r="G196" s="183">
        <v>0</v>
      </c>
      <c r="H196" s="183">
        <v>0</v>
      </c>
      <c r="I196" s="183">
        <v>0</v>
      </c>
      <c r="J196" s="183">
        <v>0</v>
      </c>
    </row>
    <row r="197" spans="1:10" ht="30" x14ac:dyDescent="0.25">
      <c r="A197" s="309"/>
      <c r="B197" s="294"/>
      <c r="C197" s="182" t="s">
        <v>404</v>
      </c>
      <c r="D197" s="183">
        <f>SUM(E197:G197)</f>
        <v>0</v>
      </c>
      <c r="E197" s="95">
        <v>0</v>
      </c>
      <c r="F197" s="95">
        <v>0</v>
      </c>
      <c r="G197" s="183">
        <v>0</v>
      </c>
      <c r="H197" s="183">
        <v>0</v>
      </c>
      <c r="I197" s="183">
        <v>0</v>
      </c>
      <c r="J197" s="183">
        <v>0</v>
      </c>
    </row>
    <row r="198" spans="1:10" s="124" customFormat="1" ht="28.5" x14ac:dyDescent="0.25">
      <c r="A198" s="307" t="s">
        <v>397</v>
      </c>
      <c r="B198" s="292" t="s">
        <v>834</v>
      </c>
      <c r="C198" s="181" t="s">
        <v>27</v>
      </c>
      <c r="D198" s="9">
        <f>SUM(D199:D205)</f>
        <v>160461.90000000002</v>
      </c>
      <c r="E198" s="9">
        <f t="shared" ref="E198:J198" si="98">SUM(E199:E205)</f>
        <v>0</v>
      </c>
      <c r="F198" s="9">
        <f t="shared" si="98"/>
        <v>0</v>
      </c>
      <c r="G198" s="9">
        <f t="shared" si="98"/>
        <v>0</v>
      </c>
      <c r="H198" s="9">
        <f t="shared" si="98"/>
        <v>160461.90000000002</v>
      </c>
      <c r="I198" s="9">
        <f t="shared" ref="I198" si="99">SUM(I199:I205)</f>
        <v>0</v>
      </c>
      <c r="J198" s="9">
        <f t="shared" si="98"/>
        <v>0</v>
      </c>
    </row>
    <row r="199" spans="1:10" s="124" customFormat="1" ht="18.75" customHeight="1" x14ac:dyDescent="0.25">
      <c r="A199" s="308"/>
      <c r="B199" s="293"/>
      <c r="C199" s="182" t="s">
        <v>11</v>
      </c>
      <c r="D199" s="183">
        <f t="shared" ref="D199:D201" si="100">SUM(E199:G199)</f>
        <v>0</v>
      </c>
      <c r="E199" s="183">
        <f>E207</f>
        <v>0</v>
      </c>
      <c r="F199" s="183">
        <f t="shared" ref="F199:J199" si="101">F207</f>
        <v>0</v>
      </c>
      <c r="G199" s="183">
        <f t="shared" si="101"/>
        <v>0</v>
      </c>
      <c r="H199" s="183">
        <f t="shared" si="101"/>
        <v>0</v>
      </c>
      <c r="I199" s="183">
        <f t="shared" ref="I199" si="102">I207</f>
        <v>0</v>
      </c>
      <c r="J199" s="183">
        <f t="shared" si="101"/>
        <v>0</v>
      </c>
    </row>
    <row r="200" spans="1:10" s="124" customFormat="1" ht="27" customHeight="1" x14ac:dyDescent="0.25">
      <c r="A200" s="308"/>
      <c r="B200" s="293"/>
      <c r="C200" s="182" t="s">
        <v>12</v>
      </c>
      <c r="D200" s="183">
        <f t="shared" si="100"/>
        <v>0</v>
      </c>
      <c r="E200" s="183">
        <f t="shared" ref="E200:J204" si="103">E208</f>
        <v>0</v>
      </c>
      <c r="F200" s="183">
        <f t="shared" si="103"/>
        <v>0</v>
      </c>
      <c r="G200" s="183">
        <f t="shared" si="103"/>
        <v>0</v>
      </c>
      <c r="H200" s="183">
        <f t="shared" si="103"/>
        <v>0</v>
      </c>
      <c r="I200" s="183">
        <f t="shared" ref="I200" si="104">I208</f>
        <v>0</v>
      </c>
      <c r="J200" s="183">
        <f t="shared" si="103"/>
        <v>0</v>
      </c>
    </row>
    <row r="201" spans="1:10" s="124" customFormat="1" ht="25.5" customHeight="1" x14ac:dyDescent="0.25">
      <c r="A201" s="308"/>
      <c r="B201" s="293"/>
      <c r="C201" s="182" t="s">
        <v>13</v>
      </c>
      <c r="D201" s="183">
        <f t="shared" si="100"/>
        <v>0</v>
      </c>
      <c r="E201" s="183">
        <f t="shared" si="103"/>
        <v>0</v>
      </c>
      <c r="F201" s="183">
        <f t="shared" si="103"/>
        <v>0</v>
      </c>
      <c r="G201" s="183">
        <f t="shared" si="103"/>
        <v>0</v>
      </c>
      <c r="H201" s="183">
        <f t="shared" si="103"/>
        <v>0</v>
      </c>
      <c r="I201" s="183">
        <f>I209</f>
        <v>0</v>
      </c>
      <c r="J201" s="183">
        <f>J209</f>
        <v>0</v>
      </c>
    </row>
    <row r="202" spans="1:10" s="124" customFormat="1" ht="30.75" customHeight="1" x14ac:dyDescent="0.25">
      <c r="A202" s="308"/>
      <c r="B202" s="293"/>
      <c r="C202" s="182" t="s">
        <v>14</v>
      </c>
      <c r="D202" s="183">
        <f>SUM(E202:H202)</f>
        <v>30335</v>
      </c>
      <c r="E202" s="183">
        <v>0</v>
      </c>
      <c r="F202" s="183">
        <f t="shared" si="103"/>
        <v>0</v>
      </c>
      <c r="G202" s="183">
        <f t="shared" si="103"/>
        <v>0</v>
      </c>
      <c r="H202" s="183">
        <f>H210:J210</f>
        <v>30335</v>
      </c>
      <c r="I202" s="183">
        <f t="shared" ref="I202:J204" si="105">I210</f>
        <v>0</v>
      </c>
      <c r="J202" s="183">
        <f t="shared" si="105"/>
        <v>0</v>
      </c>
    </row>
    <row r="203" spans="1:10" s="124" customFormat="1" ht="34.5" customHeight="1" x14ac:dyDescent="0.25">
      <c r="A203" s="308"/>
      <c r="B203" s="293"/>
      <c r="C203" s="181" t="s">
        <v>15</v>
      </c>
      <c r="D203" s="9">
        <f>SUM(E203:H203)</f>
        <v>55725.3</v>
      </c>
      <c r="E203" s="9">
        <v>0</v>
      </c>
      <c r="F203" s="9">
        <f t="shared" si="103"/>
        <v>0</v>
      </c>
      <c r="G203" s="9">
        <f t="shared" si="103"/>
        <v>0</v>
      </c>
      <c r="H203" s="9">
        <f>H211</f>
        <v>55725.3</v>
      </c>
      <c r="I203" s="9">
        <f t="shared" si="105"/>
        <v>0</v>
      </c>
      <c r="J203" s="9">
        <f t="shared" si="105"/>
        <v>0</v>
      </c>
    </row>
    <row r="204" spans="1:10" s="124" customFormat="1" ht="30" x14ac:dyDescent="0.25">
      <c r="A204" s="308"/>
      <c r="B204" s="293"/>
      <c r="C204" s="182" t="s">
        <v>403</v>
      </c>
      <c r="D204" s="183">
        <f>SUM(E204:H204)</f>
        <v>35981.800000000003</v>
      </c>
      <c r="E204" s="183">
        <f t="shared" si="103"/>
        <v>0</v>
      </c>
      <c r="F204" s="183">
        <f t="shared" si="103"/>
        <v>0</v>
      </c>
      <c r="G204" s="183">
        <f t="shared" si="103"/>
        <v>0</v>
      </c>
      <c r="H204" s="182">
        <f>H212</f>
        <v>35981.800000000003</v>
      </c>
      <c r="I204" s="183">
        <f t="shared" si="105"/>
        <v>0</v>
      </c>
      <c r="J204" s="183">
        <f t="shared" si="105"/>
        <v>0</v>
      </c>
    </row>
    <row r="205" spans="1:10" s="124" customFormat="1" ht="30" x14ac:dyDescent="0.25">
      <c r="A205" s="309"/>
      <c r="B205" s="294"/>
      <c r="C205" s="182" t="s">
        <v>404</v>
      </c>
      <c r="D205" s="183">
        <f>SUM(E205:H205)</f>
        <v>38419.800000000003</v>
      </c>
      <c r="E205" s="183">
        <f>E213</f>
        <v>0</v>
      </c>
      <c r="F205" s="183">
        <f>F213</f>
        <v>0</v>
      </c>
      <c r="G205" s="183">
        <f>G213</f>
        <v>0</v>
      </c>
      <c r="H205" s="182">
        <f>H213</f>
        <v>38419.800000000003</v>
      </c>
      <c r="I205" s="183">
        <f>I213</f>
        <v>0</v>
      </c>
      <c r="J205" s="183">
        <f>J213</f>
        <v>0</v>
      </c>
    </row>
    <row r="206" spans="1:10" s="124" customFormat="1" ht="35.25" customHeight="1" x14ac:dyDescent="0.25">
      <c r="A206" s="307" t="s">
        <v>399</v>
      </c>
      <c r="B206" s="292" t="s">
        <v>559</v>
      </c>
      <c r="C206" s="181" t="s">
        <v>27</v>
      </c>
      <c r="D206" s="9">
        <f t="shared" ref="D206:J206" si="106">SUM(D207:D213)</f>
        <v>160461.90000000002</v>
      </c>
      <c r="E206" s="9">
        <f t="shared" si="106"/>
        <v>0</v>
      </c>
      <c r="F206" s="9">
        <f t="shared" si="106"/>
        <v>0</v>
      </c>
      <c r="G206" s="9">
        <f t="shared" si="106"/>
        <v>0</v>
      </c>
      <c r="H206" s="9">
        <f t="shared" si="106"/>
        <v>160461.90000000002</v>
      </c>
      <c r="I206" s="9">
        <f t="shared" ref="I206" si="107">SUM(I207:I213)</f>
        <v>0</v>
      </c>
      <c r="J206" s="9">
        <f t="shared" si="106"/>
        <v>0</v>
      </c>
    </row>
    <row r="207" spans="1:10" s="124" customFormat="1" ht="25.5" customHeight="1" x14ac:dyDescent="0.25">
      <c r="A207" s="308"/>
      <c r="B207" s="293"/>
      <c r="C207" s="182" t="s">
        <v>11</v>
      </c>
      <c r="D207" s="183">
        <f>SUM(E207:G207)</f>
        <v>0</v>
      </c>
      <c r="E207" s="183">
        <v>0</v>
      </c>
      <c r="F207" s="183">
        <v>0</v>
      </c>
      <c r="G207" s="183">
        <v>0</v>
      </c>
      <c r="H207" s="93">
        <v>0</v>
      </c>
      <c r="I207" s="183">
        <v>0</v>
      </c>
      <c r="J207" s="183">
        <v>0</v>
      </c>
    </row>
    <row r="208" spans="1:10" s="124" customFormat="1" ht="23.25" customHeight="1" x14ac:dyDescent="0.25">
      <c r="A208" s="308"/>
      <c r="B208" s="293"/>
      <c r="C208" s="182" t="s">
        <v>12</v>
      </c>
      <c r="D208" s="183">
        <f t="shared" ref="D208:D209" si="108">SUM(E208:G208)</f>
        <v>0</v>
      </c>
      <c r="E208" s="183">
        <v>0</v>
      </c>
      <c r="F208" s="183">
        <v>0</v>
      </c>
      <c r="G208" s="183">
        <v>0</v>
      </c>
      <c r="H208" s="93">
        <v>0</v>
      </c>
      <c r="I208" s="183">
        <v>0</v>
      </c>
      <c r="J208" s="183">
        <v>0</v>
      </c>
    </row>
    <row r="209" spans="1:10" s="124" customFormat="1" ht="32.25" customHeight="1" x14ac:dyDescent="0.25">
      <c r="A209" s="308"/>
      <c r="B209" s="293"/>
      <c r="C209" s="182" t="s">
        <v>13</v>
      </c>
      <c r="D209" s="183">
        <f t="shared" si="108"/>
        <v>0</v>
      </c>
      <c r="E209" s="183">
        <v>0</v>
      </c>
      <c r="F209" s="183">
        <v>0</v>
      </c>
      <c r="G209" s="183">
        <v>0</v>
      </c>
      <c r="H209" s="93">
        <v>0</v>
      </c>
      <c r="I209" s="183">
        <v>0</v>
      </c>
      <c r="J209" s="183">
        <v>0</v>
      </c>
    </row>
    <row r="210" spans="1:10" s="124" customFormat="1" ht="30.75" customHeight="1" x14ac:dyDescent="0.25">
      <c r="A210" s="308"/>
      <c r="B210" s="293"/>
      <c r="C210" s="182" t="s">
        <v>14</v>
      </c>
      <c r="D210" s="183">
        <f>SUM(E210:H210)</f>
        <v>30335</v>
      </c>
      <c r="E210" s="183">
        <v>0</v>
      </c>
      <c r="F210" s="183">
        <v>0</v>
      </c>
      <c r="G210" s="183">
        <v>0</v>
      </c>
      <c r="H210" s="183">
        <v>30335</v>
      </c>
      <c r="I210" s="183">
        <v>0</v>
      </c>
      <c r="J210" s="183">
        <v>0</v>
      </c>
    </row>
    <row r="211" spans="1:10" s="124" customFormat="1" ht="27" customHeight="1" x14ac:dyDescent="0.25">
      <c r="A211" s="308"/>
      <c r="B211" s="293"/>
      <c r="C211" s="181" t="s">
        <v>15</v>
      </c>
      <c r="D211" s="9">
        <f>SUM(E211:H211)</f>
        <v>55725.3</v>
      </c>
      <c r="E211" s="9">
        <v>0</v>
      </c>
      <c r="F211" s="9">
        <v>0</v>
      </c>
      <c r="G211" s="9">
        <v>0</v>
      </c>
      <c r="H211" s="181">
        <v>55725.3</v>
      </c>
      <c r="I211" s="9">
        <v>0</v>
      </c>
      <c r="J211" s="9">
        <v>0</v>
      </c>
    </row>
    <row r="212" spans="1:10" s="124" customFormat="1" ht="30" x14ac:dyDescent="0.25">
      <c r="A212" s="308"/>
      <c r="B212" s="293"/>
      <c r="C212" s="182" t="s">
        <v>403</v>
      </c>
      <c r="D212" s="183">
        <f>SUM(E212:H212)</f>
        <v>35981.800000000003</v>
      </c>
      <c r="E212" s="183">
        <v>0</v>
      </c>
      <c r="F212" s="183">
        <v>0</v>
      </c>
      <c r="G212" s="183">
        <v>0</v>
      </c>
      <c r="H212" s="182">
        <v>35981.800000000003</v>
      </c>
      <c r="I212" s="183">
        <v>0</v>
      </c>
      <c r="J212" s="183">
        <v>0</v>
      </c>
    </row>
    <row r="213" spans="1:10" s="124" customFormat="1" ht="44.25" customHeight="1" x14ac:dyDescent="0.25">
      <c r="A213" s="309"/>
      <c r="B213" s="294"/>
      <c r="C213" s="182" t="s">
        <v>404</v>
      </c>
      <c r="D213" s="183">
        <f>SUM(E213:H213)</f>
        <v>38419.800000000003</v>
      </c>
      <c r="E213" s="183">
        <v>0</v>
      </c>
      <c r="F213" s="183">
        <v>0</v>
      </c>
      <c r="G213" s="183">
        <v>0</v>
      </c>
      <c r="H213" s="182">
        <v>38419.800000000003</v>
      </c>
      <c r="I213" s="183">
        <v>0</v>
      </c>
      <c r="J213" s="183">
        <v>0</v>
      </c>
    </row>
    <row r="214" spans="1:10" s="124" customFormat="1" ht="44.25" customHeight="1" x14ac:dyDescent="0.25">
      <c r="A214" s="307" t="s">
        <v>833</v>
      </c>
      <c r="B214" s="292" t="s">
        <v>835</v>
      </c>
      <c r="C214" s="181" t="s">
        <v>27</v>
      </c>
      <c r="D214" s="9">
        <f t="shared" ref="D214:J214" si="109">SUM(D215:D221)</f>
        <v>1100</v>
      </c>
      <c r="E214" s="9">
        <f t="shared" si="109"/>
        <v>0</v>
      </c>
      <c r="F214" s="9">
        <f t="shared" si="109"/>
        <v>0</v>
      </c>
      <c r="G214" s="9">
        <f t="shared" si="109"/>
        <v>0</v>
      </c>
      <c r="H214" s="181">
        <f t="shared" si="109"/>
        <v>1100</v>
      </c>
      <c r="I214" s="9">
        <f t="shared" ref="I214" si="110">SUM(I215:I221)</f>
        <v>0</v>
      </c>
      <c r="J214" s="9">
        <f t="shared" si="109"/>
        <v>0</v>
      </c>
    </row>
    <row r="215" spans="1:10" s="124" customFormat="1" ht="44.25" customHeight="1" x14ac:dyDescent="0.25">
      <c r="A215" s="287"/>
      <c r="B215" s="293"/>
      <c r="C215" s="182" t="s">
        <v>11</v>
      </c>
      <c r="D215" s="183">
        <f>SUM(E215:G215)</f>
        <v>0</v>
      </c>
      <c r="E215" s="183">
        <f>E223</f>
        <v>0</v>
      </c>
      <c r="F215" s="183">
        <f>F223</f>
        <v>0</v>
      </c>
      <c r="G215" s="183">
        <f>G223</f>
        <v>0</v>
      </c>
      <c r="H215" s="183">
        <f t="shared" ref="H215:J215" si="111">H223</f>
        <v>0</v>
      </c>
      <c r="I215" s="183">
        <f t="shared" ref="I215" si="112">I223</f>
        <v>0</v>
      </c>
      <c r="J215" s="183">
        <f t="shared" si="111"/>
        <v>0</v>
      </c>
    </row>
    <row r="216" spans="1:10" s="124" customFormat="1" ht="44.25" customHeight="1" x14ac:dyDescent="0.25">
      <c r="A216" s="287"/>
      <c r="B216" s="293"/>
      <c r="C216" s="182" t="s">
        <v>12</v>
      </c>
      <c r="D216" s="183">
        <f>SUM(E216:J216)</f>
        <v>0</v>
      </c>
      <c r="E216" s="183">
        <f t="shared" ref="E216:J220" si="113">E224</f>
        <v>0</v>
      </c>
      <c r="F216" s="183">
        <f t="shared" si="113"/>
        <v>0</v>
      </c>
      <c r="G216" s="183">
        <f t="shared" si="113"/>
        <v>0</v>
      </c>
      <c r="H216" s="183">
        <f t="shared" si="113"/>
        <v>0</v>
      </c>
      <c r="I216" s="183">
        <f t="shared" ref="I216" si="114">I224</f>
        <v>0</v>
      </c>
      <c r="J216" s="183">
        <f t="shared" si="113"/>
        <v>0</v>
      </c>
    </row>
    <row r="217" spans="1:10" s="124" customFormat="1" ht="44.25" customHeight="1" x14ac:dyDescent="0.25">
      <c r="A217" s="287"/>
      <c r="B217" s="293"/>
      <c r="C217" s="182" t="s">
        <v>13</v>
      </c>
      <c r="D217" s="183">
        <f t="shared" ref="D217:D221" si="115">SUM(E217:J217)</f>
        <v>0</v>
      </c>
      <c r="E217" s="183">
        <f t="shared" si="113"/>
        <v>0</v>
      </c>
      <c r="F217" s="183">
        <f t="shared" si="113"/>
        <v>0</v>
      </c>
      <c r="G217" s="183">
        <f t="shared" si="113"/>
        <v>0</v>
      </c>
      <c r="H217" s="183">
        <f t="shared" si="113"/>
        <v>0</v>
      </c>
      <c r="I217" s="183">
        <f t="shared" ref="I217" si="116">I225</f>
        <v>0</v>
      </c>
      <c r="J217" s="183">
        <f t="shared" si="113"/>
        <v>0</v>
      </c>
    </row>
    <row r="218" spans="1:10" s="124" customFormat="1" ht="44.25" customHeight="1" x14ac:dyDescent="0.25">
      <c r="A218" s="287"/>
      <c r="B218" s="293"/>
      <c r="C218" s="182" t="s">
        <v>14</v>
      </c>
      <c r="D218" s="183">
        <f t="shared" si="115"/>
        <v>1100</v>
      </c>
      <c r="E218" s="183">
        <f t="shared" si="113"/>
        <v>0</v>
      </c>
      <c r="F218" s="183">
        <f t="shared" si="113"/>
        <v>0</v>
      </c>
      <c r="G218" s="183">
        <f t="shared" si="113"/>
        <v>0</v>
      </c>
      <c r="H218" s="183">
        <f>H226</f>
        <v>1100</v>
      </c>
      <c r="I218" s="183">
        <f t="shared" ref="I218" si="117">I226</f>
        <v>0</v>
      </c>
      <c r="J218" s="183">
        <f t="shared" si="113"/>
        <v>0</v>
      </c>
    </row>
    <row r="219" spans="1:10" s="124" customFormat="1" ht="44.25" customHeight="1" x14ac:dyDescent="0.25">
      <c r="A219" s="287"/>
      <c r="B219" s="293"/>
      <c r="C219" s="181" t="s">
        <v>15</v>
      </c>
      <c r="D219" s="9">
        <f t="shared" si="115"/>
        <v>0</v>
      </c>
      <c r="E219" s="9">
        <f t="shared" si="113"/>
        <v>0</v>
      </c>
      <c r="F219" s="9">
        <f t="shared" si="113"/>
        <v>0</v>
      </c>
      <c r="G219" s="9">
        <f t="shared" si="113"/>
        <v>0</v>
      </c>
      <c r="H219" s="9">
        <f t="shared" si="113"/>
        <v>0</v>
      </c>
      <c r="I219" s="9">
        <f t="shared" ref="I219" si="118">I227</f>
        <v>0</v>
      </c>
      <c r="J219" s="9">
        <f t="shared" si="113"/>
        <v>0</v>
      </c>
    </row>
    <row r="220" spans="1:10" s="124" customFormat="1" ht="44.25" customHeight="1" x14ac:dyDescent="0.25">
      <c r="A220" s="287"/>
      <c r="B220" s="293"/>
      <c r="C220" s="182" t="s">
        <v>403</v>
      </c>
      <c r="D220" s="183">
        <f t="shared" si="115"/>
        <v>0</v>
      </c>
      <c r="E220" s="183">
        <f t="shared" si="113"/>
        <v>0</v>
      </c>
      <c r="F220" s="183">
        <f t="shared" si="113"/>
        <v>0</v>
      </c>
      <c r="G220" s="183">
        <f t="shared" si="113"/>
        <v>0</v>
      </c>
      <c r="H220" s="183">
        <f t="shared" si="113"/>
        <v>0</v>
      </c>
      <c r="I220" s="183">
        <f t="shared" ref="I220" si="119">I228</f>
        <v>0</v>
      </c>
      <c r="J220" s="183">
        <f t="shared" si="113"/>
        <v>0</v>
      </c>
    </row>
    <row r="221" spans="1:10" s="124" customFormat="1" ht="44.25" customHeight="1" x14ac:dyDescent="0.25">
      <c r="A221" s="288"/>
      <c r="B221" s="294"/>
      <c r="C221" s="182" t="s">
        <v>404</v>
      </c>
      <c r="D221" s="183">
        <f t="shared" si="115"/>
        <v>0</v>
      </c>
      <c r="E221" s="183">
        <f>E229</f>
        <v>0</v>
      </c>
      <c r="F221" s="183">
        <f t="shared" ref="F221:J221" si="120">F229</f>
        <v>0</v>
      </c>
      <c r="G221" s="183">
        <f t="shared" si="120"/>
        <v>0</v>
      </c>
      <c r="H221" s="183">
        <f t="shared" si="120"/>
        <v>0</v>
      </c>
      <c r="I221" s="183">
        <f t="shared" ref="I221" si="121">I229</f>
        <v>0</v>
      </c>
      <c r="J221" s="183">
        <f t="shared" si="120"/>
        <v>0</v>
      </c>
    </row>
    <row r="222" spans="1:10" s="124" customFormat="1" ht="44.25" customHeight="1" x14ac:dyDescent="0.25">
      <c r="A222" s="307" t="s">
        <v>836</v>
      </c>
      <c r="B222" s="292" t="s">
        <v>832</v>
      </c>
      <c r="C222" s="181" t="s">
        <v>27</v>
      </c>
      <c r="D222" s="9">
        <f t="shared" ref="D222:J222" si="122">SUM(D223:D229)</f>
        <v>1100</v>
      </c>
      <c r="E222" s="9">
        <f t="shared" si="122"/>
        <v>0</v>
      </c>
      <c r="F222" s="9">
        <f t="shared" si="122"/>
        <v>0</v>
      </c>
      <c r="G222" s="9">
        <f t="shared" si="122"/>
        <v>0</v>
      </c>
      <c r="H222" s="181">
        <f t="shared" si="122"/>
        <v>1100</v>
      </c>
      <c r="I222" s="9">
        <f t="shared" ref="I222" si="123">SUM(I223:I229)</f>
        <v>0</v>
      </c>
      <c r="J222" s="9">
        <f t="shared" si="122"/>
        <v>0</v>
      </c>
    </row>
    <row r="223" spans="1:10" s="124" customFormat="1" ht="44.25" customHeight="1" x14ac:dyDescent="0.25">
      <c r="A223" s="308"/>
      <c r="B223" s="293"/>
      <c r="C223" s="182" t="s">
        <v>11</v>
      </c>
      <c r="D223" s="183">
        <f>SUM(E223:G223)</f>
        <v>0</v>
      </c>
      <c r="E223" s="183">
        <v>0</v>
      </c>
      <c r="F223" s="183">
        <v>0</v>
      </c>
      <c r="G223" s="183">
        <v>0</v>
      </c>
      <c r="H223" s="182">
        <v>0</v>
      </c>
      <c r="I223" s="183">
        <v>0</v>
      </c>
      <c r="J223" s="183">
        <v>0</v>
      </c>
    </row>
    <row r="224" spans="1:10" s="124" customFormat="1" ht="44.25" customHeight="1" x14ac:dyDescent="0.25">
      <c r="A224" s="308"/>
      <c r="B224" s="293"/>
      <c r="C224" s="182" t="s">
        <v>12</v>
      </c>
      <c r="D224" s="183">
        <f>SUM(E224:J224)</f>
        <v>0</v>
      </c>
      <c r="E224" s="183">
        <v>0</v>
      </c>
      <c r="F224" s="183">
        <v>0</v>
      </c>
      <c r="G224" s="183">
        <v>0</v>
      </c>
      <c r="H224" s="182">
        <v>0</v>
      </c>
      <c r="I224" s="183">
        <v>0</v>
      </c>
      <c r="J224" s="183">
        <v>0</v>
      </c>
    </row>
    <row r="225" spans="1:10" s="124" customFormat="1" ht="44.25" customHeight="1" x14ac:dyDescent="0.25">
      <c r="A225" s="308"/>
      <c r="B225" s="293"/>
      <c r="C225" s="182" t="s">
        <v>13</v>
      </c>
      <c r="D225" s="183">
        <f t="shared" ref="D225:D229" si="124">SUM(E225:J225)</f>
        <v>0</v>
      </c>
      <c r="E225" s="183">
        <v>0</v>
      </c>
      <c r="F225" s="183">
        <v>0</v>
      </c>
      <c r="G225" s="183">
        <v>0</v>
      </c>
      <c r="H225" s="182">
        <v>0</v>
      </c>
      <c r="I225" s="183">
        <v>0</v>
      </c>
      <c r="J225" s="183">
        <v>0</v>
      </c>
    </row>
    <row r="226" spans="1:10" s="124" customFormat="1" ht="44.25" customHeight="1" x14ac:dyDescent="0.25">
      <c r="A226" s="308"/>
      <c r="B226" s="293"/>
      <c r="C226" s="182" t="s">
        <v>14</v>
      </c>
      <c r="D226" s="183">
        <f t="shared" si="124"/>
        <v>1100</v>
      </c>
      <c r="E226" s="183">
        <v>0</v>
      </c>
      <c r="F226" s="183">
        <v>0</v>
      </c>
      <c r="G226" s="183">
        <v>0</v>
      </c>
      <c r="H226" s="182">
        <v>1100</v>
      </c>
      <c r="I226" s="183">
        <v>0</v>
      </c>
      <c r="J226" s="183">
        <v>0</v>
      </c>
    </row>
    <row r="227" spans="1:10" s="124" customFormat="1" ht="44.25" customHeight="1" x14ac:dyDescent="0.25">
      <c r="A227" s="308"/>
      <c r="B227" s="293"/>
      <c r="C227" s="181" t="s">
        <v>15</v>
      </c>
      <c r="D227" s="9">
        <f t="shared" si="124"/>
        <v>0</v>
      </c>
      <c r="E227" s="9">
        <v>0</v>
      </c>
      <c r="F227" s="9">
        <v>0</v>
      </c>
      <c r="G227" s="9">
        <v>0</v>
      </c>
      <c r="H227" s="181">
        <v>0</v>
      </c>
      <c r="I227" s="9">
        <v>0</v>
      </c>
      <c r="J227" s="9">
        <v>0</v>
      </c>
    </row>
    <row r="228" spans="1:10" s="124" customFormat="1" ht="44.25" customHeight="1" x14ac:dyDescent="0.25">
      <c r="A228" s="308"/>
      <c r="B228" s="293"/>
      <c r="C228" s="182" t="s">
        <v>403</v>
      </c>
      <c r="D228" s="183">
        <f t="shared" si="124"/>
        <v>0</v>
      </c>
      <c r="E228" s="183">
        <v>0</v>
      </c>
      <c r="F228" s="183">
        <v>0</v>
      </c>
      <c r="G228" s="183">
        <v>0</v>
      </c>
      <c r="H228" s="182">
        <v>0</v>
      </c>
      <c r="I228" s="183">
        <v>0</v>
      </c>
      <c r="J228" s="183">
        <v>0</v>
      </c>
    </row>
    <row r="229" spans="1:10" s="124" customFormat="1" ht="44.25" customHeight="1" x14ac:dyDescent="0.25">
      <c r="A229" s="309"/>
      <c r="B229" s="294"/>
      <c r="C229" s="182" t="s">
        <v>404</v>
      </c>
      <c r="D229" s="183">
        <f t="shared" si="124"/>
        <v>0</v>
      </c>
      <c r="E229" s="183">
        <v>0</v>
      </c>
      <c r="F229" s="183">
        <v>0</v>
      </c>
      <c r="G229" s="183">
        <v>0</v>
      </c>
      <c r="H229" s="182">
        <v>0</v>
      </c>
      <c r="I229" s="183">
        <v>0</v>
      </c>
      <c r="J229" s="183">
        <v>0</v>
      </c>
    </row>
    <row r="230" spans="1:10" ht="21.75" customHeight="1" x14ac:dyDescent="0.25">
      <c r="A230" s="180">
        <v>4</v>
      </c>
      <c r="B230" s="289" t="s">
        <v>63</v>
      </c>
      <c r="C230" s="290"/>
      <c r="D230" s="290"/>
      <c r="E230" s="290"/>
      <c r="F230" s="290"/>
      <c r="G230" s="290"/>
      <c r="H230" s="291"/>
      <c r="I230" s="188"/>
      <c r="J230" s="188"/>
    </row>
    <row r="231" spans="1:10" ht="68.25" customHeight="1" x14ac:dyDescent="0.25">
      <c r="A231" s="180"/>
      <c r="B231" s="188" t="s">
        <v>64</v>
      </c>
      <c r="C231" s="182" t="s">
        <v>11</v>
      </c>
      <c r="D231" s="183">
        <v>5336.1</v>
      </c>
      <c r="E231" s="183">
        <v>5336.1</v>
      </c>
      <c r="F231" s="183">
        <v>0</v>
      </c>
      <c r="G231" s="183">
        <v>0</v>
      </c>
      <c r="H231" s="183">
        <v>0</v>
      </c>
      <c r="I231" s="183">
        <v>0</v>
      </c>
      <c r="J231" s="183">
        <v>0</v>
      </c>
    </row>
    <row r="232" spans="1:10" ht="28.5" x14ac:dyDescent="0.25">
      <c r="A232" s="307" t="s">
        <v>65</v>
      </c>
      <c r="B232" s="292" t="s">
        <v>66</v>
      </c>
      <c r="C232" s="181" t="s">
        <v>319</v>
      </c>
      <c r="D232" s="9">
        <f>SUM(D233:D239)</f>
        <v>109552.4</v>
      </c>
      <c r="E232" s="9">
        <f t="shared" ref="E232:J232" si="125">SUM(E233:E239)</f>
        <v>11023.4</v>
      </c>
      <c r="F232" s="9">
        <f t="shared" si="125"/>
        <v>0</v>
      </c>
      <c r="G232" s="9">
        <f t="shared" si="125"/>
        <v>22712</v>
      </c>
      <c r="H232" s="9">
        <f t="shared" si="125"/>
        <v>75817</v>
      </c>
      <c r="I232" s="9">
        <f t="shared" ref="I232" si="126">SUM(I233:I239)</f>
        <v>0</v>
      </c>
      <c r="J232" s="9">
        <f t="shared" si="125"/>
        <v>0</v>
      </c>
    </row>
    <row r="233" spans="1:10" x14ac:dyDescent="0.25">
      <c r="A233" s="308"/>
      <c r="B233" s="293"/>
      <c r="C233" s="182" t="s">
        <v>11</v>
      </c>
      <c r="D233" s="183">
        <f>SUM(E233:H233)</f>
        <v>0</v>
      </c>
      <c r="E233" s="183">
        <f t="shared" ref="E233:F239" si="127">E241+E249+E257+E265+E273</f>
        <v>0</v>
      </c>
      <c r="F233" s="183">
        <f t="shared" si="127"/>
        <v>0</v>
      </c>
      <c r="G233" s="183">
        <f t="shared" ref="G233:J239" si="128">G241+G249+G257+G265+G273</f>
        <v>0</v>
      </c>
      <c r="H233" s="97"/>
      <c r="I233" s="183">
        <f t="shared" ref="I233:J233" si="129">SUM(I234:I240)</f>
        <v>0</v>
      </c>
      <c r="J233" s="183">
        <f t="shared" si="129"/>
        <v>0</v>
      </c>
    </row>
    <row r="234" spans="1:10" x14ac:dyDescent="0.25">
      <c r="A234" s="308"/>
      <c r="B234" s="293"/>
      <c r="C234" s="182" t="s">
        <v>12</v>
      </c>
      <c r="D234" s="183">
        <f t="shared" ref="D234:D239" si="130">SUM(E234:H234)</f>
        <v>16131.1</v>
      </c>
      <c r="E234" s="183">
        <f>E242+E250+E258+E266+E274</f>
        <v>4800.1000000000004</v>
      </c>
      <c r="F234" s="183">
        <f t="shared" si="127"/>
        <v>0</v>
      </c>
      <c r="G234" s="183">
        <f>G242+G250+G258+G266+G274</f>
        <v>11331</v>
      </c>
      <c r="H234" s="183">
        <f>H242+H250+H258+H266+H274</f>
        <v>0</v>
      </c>
      <c r="I234" s="183">
        <f t="shared" ref="I234:J234" si="131">SUM(I235:I241)</f>
        <v>0</v>
      </c>
      <c r="J234" s="183">
        <f t="shared" si="131"/>
        <v>0</v>
      </c>
    </row>
    <row r="235" spans="1:10" x14ac:dyDescent="0.25">
      <c r="A235" s="308"/>
      <c r="B235" s="293"/>
      <c r="C235" s="182" t="s">
        <v>13</v>
      </c>
      <c r="D235" s="183">
        <f t="shared" si="130"/>
        <v>17604.3</v>
      </c>
      <c r="E235" s="183">
        <f t="shared" si="127"/>
        <v>6223.2999999999993</v>
      </c>
      <c r="F235" s="183">
        <f t="shared" si="127"/>
        <v>0</v>
      </c>
      <c r="G235" s="183">
        <f t="shared" si="128"/>
        <v>11381</v>
      </c>
      <c r="H235" s="183">
        <f t="shared" si="128"/>
        <v>0</v>
      </c>
      <c r="I235" s="183">
        <f t="shared" ref="I235:J235" si="132">SUM(I236:I242)</f>
        <v>0</v>
      </c>
      <c r="J235" s="183">
        <f t="shared" si="132"/>
        <v>0</v>
      </c>
    </row>
    <row r="236" spans="1:10" s="125" customFormat="1" ht="18" customHeight="1" x14ac:dyDescent="0.2">
      <c r="A236" s="308"/>
      <c r="B236" s="293"/>
      <c r="C236" s="182" t="s">
        <v>14</v>
      </c>
      <c r="D236" s="183">
        <f>SUM(E236:H236)</f>
        <v>17051.099999999999</v>
      </c>
      <c r="E236" s="183">
        <v>0</v>
      </c>
      <c r="F236" s="183">
        <f t="shared" si="127"/>
        <v>0</v>
      </c>
      <c r="G236" s="183">
        <f t="shared" si="128"/>
        <v>0</v>
      </c>
      <c r="H236" s="183">
        <f>H244+H252+H260+H268+H276</f>
        <v>17051.099999999999</v>
      </c>
      <c r="I236" s="183">
        <f t="shared" ref="I236" si="133">I244+I252+I260+I268+I276</f>
        <v>0</v>
      </c>
      <c r="J236" s="183">
        <f t="shared" si="128"/>
        <v>0</v>
      </c>
    </row>
    <row r="237" spans="1:10" x14ac:dyDescent="0.25">
      <c r="A237" s="308"/>
      <c r="B237" s="293"/>
      <c r="C237" s="181" t="s">
        <v>15</v>
      </c>
      <c r="D237" s="9">
        <f t="shared" si="130"/>
        <v>23349.5</v>
      </c>
      <c r="E237" s="9">
        <f t="shared" si="127"/>
        <v>0</v>
      </c>
      <c r="F237" s="9">
        <f t="shared" si="127"/>
        <v>0</v>
      </c>
      <c r="G237" s="9">
        <f t="shared" si="128"/>
        <v>0</v>
      </c>
      <c r="H237" s="9">
        <f>H245+H253+H261+H269+H277</f>
        <v>23349.5</v>
      </c>
      <c r="I237" s="9">
        <f t="shared" ref="I237:J237" si="134">SUM(I238:I244)</f>
        <v>0</v>
      </c>
      <c r="J237" s="9">
        <f t="shared" si="134"/>
        <v>0</v>
      </c>
    </row>
    <row r="238" spans="1:10" ht="34.5" customHeight="1" x14ac:dyDescent="0.25">
      <c r="A238" s="308"/>
      <c r="B238" s="293"/>
      <c r="C238" s="182" t="s">
        <v>403</v>
      </c>
      <c r="D238" s="183">
        <f t="shared" si="130"/>
        <v>17708.199999999997</v>
      </c>
      <c r="E238" s="183">
        <f t="shared" si="127"/>
        <v>0</v>
      </c>
      <c r="F238" s="183">
        <f t="shared" si="127"/>
        <v>0</v>
      </c>
      <c r="G238" s="183">
        <f t="shared" si="128"/>
        <v>0</v>
      </c>
      <c r="H238" s="183">
        <f t="shared" si="128"/>
        <v>17708.199999999997</v>
      </c>
      <c r="I238" s="183">
        <f t="shared" ref="I238:J238" si="135">SUM(I239:I245)</f>
        <v>0</v>
      </c>
      <c r="J238" s="183">
        <f t="shared" si="135"/>
        <v>0</v>
      </c>
    </row>
    <row r="239" spans="1:10" ht="31.5" customHeight="1" x14ac:dyDescent="0.25">
      <c r="A239" s="309"/>
      <c r="B239" s="294"/>
      <c r="C239" s="182" t="s">
        <v>404</v>
      </c>
      <c r="D239" s="183">
        <f t="shared" si="130"/>
        <v>17708.199999999997</v>
      </c>
      <c r="E239" s="183">
        <f t="shared" si="127"/>
        <v>0</v>
      </c>
      <c r="F239" s="183">
        <f t="shared" si="127"/>
        <v>0</v>
      </c>
      <c r="G239" s="183">
        <f t="shared" si="128"/>
        <v>0</v>
      </c>
      <c r="H239" s="183">
        <f t="shared" si="128"/>
        <v>17708.199999999997</v>
      </c>
      <c r="I239" s="183">
        <f t="shared" ref="I239:J240" si="136">SUM(I240:I246)</f>
        <v>0</v>
      </c>
      <c r="J239" s="183">
        <f t="shared" si="136"/>
        <v>0</v>
      </c>
    </row>
    <row r="240" spans="1:10" ht="24.75" customHeight="1" x14ac:dyDescent="0.25">
      <c r="A240" s="307" t="s">
        <v>67</v>
      </c>
      <c r="B240" s="292" t="s">
        <v>68</v>
      </c>
      <c r="C240" s="181" t="s">
        <v>318</v>
      </c>
      <c r="D240" s="9">
        <f>SUM(D241:D247)</f>
        <v>22712</v>
      </c>
      <c r="E240" s="9">
        <f>SUM(E241:E247)</f>
        <v>0</v>
      </c>
      <c r="F240" s="9">
        <f>SUM(F241:F247)</f>
        <v>0</v>
      </c>
      <c r="G240" s="9">
        <f>SUM(G241:G247)</f>
        <v>22712</v>
      </c>
      <c r="H240" s="9">
        <f t="shared" ref="H240" si="137">SUM(H241:H247)</f>
        <v>5267.6</v>
      </c>
      <c r="I240" s="9">
        <f t="shared" si="136"/>
        <v>0</v>
      </c>
      <c r="J240" s="9">
        <f t="shared" si="136"/>
        <v>0</v>
      </c>
    </row>
    <row r="241" spans="1:10" ht="21" customHeight="1" x14ac:dyDescent="0.25">
      <c r="A241" s="308"/>
      <c r="B241" s="293"/>
      <c r="C241" s="182" t="s">
        <v>11</v>
      </c>
      <c r="D241" s="183">
        <f>SUM(E241:G241)</f>
        <v>0</v>
      </c>
      <c r="E241" s="95">
        <v>0</v>
      </c>
      <c r="F241" s="95">
        <v>0</v>
      </c>
      <c r="G241" s="183">
        <v>0</v>
      </c>
      <c r="H241" s="183">
        <v>0</v>
      </c>
      <c r="I241" s="183">
        <v>0</v>
      </c>
      <c r="J241" s="183">
        <v>0</v>
      </c>
    </row>
    <row r="242" spans="1:10" ht="21.75" customHeight="1" x14ac:dyDescent="0.25">
      <c r="A242" s="308"/>
      <c r="B242" s="293"/>
      <c r="C242" s="182" t="s">
        <v>12</v>
      </c>
      <c r="D242" s="183">
        <f t="shared" ref="D242:D246" si="138">SUM(E242:G242)</f>
        <v>11331</v>
      </c>
      <c r="E242" s="95">
        <v>0</v>
      </c>
      <c r="F242" s="95">
        <v>0</v>
      </c>
      <c r="G242" s="183">
        <v>11331</v>
      </c>
      <c r="H242" s="183">
        <v>0</v>
      </c>
      <c r="I242" s="183">
        <v>0</v>
      </c>
      <c r="J242" s="183">
        <v>0</v>
      </c>
    </row>
    <row r="243" spans="1:10" ht="22.5" customHeight="1" x14ac:dyDescent="0.25">
      <c r="A243" s="308"/>
      <c r="B243" s="293"/>
      <c r="C243" s="182" t="s">
        <v>13</v>
      </c>
      <c r="D243" s="183">
        <f t="shared" si="138"/>
        <v>11381</v>
      </c>
      <c r="E243" s="95">
        <v>0</v>
      </c>
      <c r="F243" s="95">
        <v>0</v>
      </c>
      <c r="G243" s="183">
        <v>11381</v>
      </c>
      <c r="H243" s="183">
        <v>0</v>
      </c>
      <c r="I243" s="183">
        <v>0</v>
      </c>
      <c r="J243" s="183">
        <v>0</v>
      </c>
    </row>
    <row r="244" spans="1:10" ht="18" customHeight="1" x14ac:dyDescent="0.25">
      <c r="A244" s="308"/>
      <c r="B244" s="293"/>
      <c r="C244" s="182" t="s">
        <v>14</v>
      </c>
      <c r="D244" s="183">
        <f t="shared" si="138"/>
        <v>0</v>
      </c>
      <c r="E244" s="95">
        <v>0</v>
      </c>
      <c r="F244" s="95">
        <v>0</v>
      </c>
      <c r="G244" s="183">
        <v>0</v>
      </c>
      <c r="H244" s="183">
        <v>0</v>
      </c>
      <c r="I244" s="183">
        <v>0</v>
      </c>
      <c r="J244" s="183">
        <v>0</v>
      </c>
    </row>
    <row r="245" spans="1:10" ht="22.5" customHeight="1" x14ac:dyDescent="0.25">
      <c r="A245" s="308"/>
      <c r="B245" s="293"/>
      <c r="C245" s="181" t="s">
        <v>15</v>
      </c>
      <c r="D245" s="9">
        <f t="shared" si="138"/>
        <v>0</v>
      </c>
      <c r="E245" s="96">
        <v>0</v>
      </c>
      <c r="F245" s="96">
        <v>0</v>
      </c>
      <c r="G245" s="9">
        <v>0</v>
      </c>
      <c r="H245" s="9">
        <v>5267.6</v>
      </c>
      <c r="I245" s="9">
        <v>0</v>
      </c>
      <c r="J245" s="9">
        <v>0</v>
      </c>
    </row>
    <row r="246" spans="1:10" ht="37.5" customHeight="1" x14ac:dyDescent="0.25">
      <c r="A246" s="308"/>
      <c r="B246" s="293"/>
      <c r="C246" s="182" t="s">
        <v>403</v>
      </c>
      <c r="D246" s="183">
        <f t="shared" si="138"/>
        <v>0</v>
      </c>
      <c r="E246" s="95">
        <v>0</v>
      </c>
      <c r="F246" s="95">
        <v>0</v>
      </c>
      <c r="G246" s="183">
        <v>0</v>
      </c>
      <c r="H246" s="183">
        <v>0</v>
      </c>
      <c r="I246" s="183">
        <v>0</v>
      </c>
      <c r="J246" s="183">
        <v>0</v>
      </c>
    </row>
    <row r="247" spans="1:10" ht="33.75" customHeight="1" x14ac:dyDescent="0.25">
      <c r="A247" s="309"/>
      <c r="B247" s="294"/>
      <c r="C247" s="182" t="s">
        <v>404</v>
      </c>
      <c r="D247" s="183">
        <f>SUM(E247:G247)</f>
        <v>0</v>
      </c>
      <c r="E247" s="95">
        <v>0</v>
      </c>
      <c r="F247" s="95">
        <v>0</v>
      </c>
      <c r="G247" s="183">
        <v>0</v>
      </c>
      <c r="H247" s="183">
        <v>0</v>
      </c>
      <c r="I247" s="183">
        <v>0</v>
      </c>
      <c r="J247" s="183">
        <v>0</v>
      </c>
    </row>
    <row r="248" spans="1:10" ht="30" customHeight="1" x14ac:dyDescent="0.25">
      <c r="A248" s="307" t="s">
        <v>69</v>
      </c>
      <c r="B248" s="292" t="s">
        <v>70</v>
      </c>
      <c r="C248" s="181" t="s">
        <v>318</v>
      </c>
      <c r="D248" s="9">
        <f t="shared" ref="D248:J248" si="139">SUM(D249:D255)</f>
        <v>8561.2000000000007</v>
      </c>
      <c r="E248" s="9">
        <f t="shared" si="139"/>
        <v>2966.1</v>
      </c>
      <c r="F248" s="9">
        <f t="shared" si="139"/>
        <v>0</v>
      </c>
      <c r="G248" s="9">
        <f t="shared" si="139"/>
        <v>0</v>
      </c>
      <c r="H248" s="9">
        <f t="shared" si="139"/>
        <v>5595.1</v>
      </c>
      <c r="I248" s="9">
        <f t="shared" ref="I248" si="140">SUM(I249:I255)</f>
        <v>0</v>
      </c>
      <c r="J248" s="9">
        <f t="shared" si="139"/>
        <v>0</v>
      </c>
    </row>
    <row r="249" spans="1:10" x14ac:dyDescent="0.25">
      <c r="A249" s="308"/>
      <c r="B249" s="293"/>
      <c r="C249" s="182" t="s">
        <v>11</v>
      </c>
      <c r="D249" s="183">
        <f>SUM(E249:H249)</f>
        <v>0</v>
      </c>
      <c r="E249" s="183">
        <v>0</v>
      </c>
      <c r="F249" s="95">
        <v>0</v>
      </c>
      <c r="G249" s="95">
        <v>0</v>
      </c>
      <c r="H249" s="183">
        <v>0</v>
      </c>
      <c r="I249" s="183">
        <v>0</v>
      </c>
      <c r="J249" s="183">
        <v>0</v>
      </c>
    </row>
    <row r="250" spans="1:10" x14ac:dyDescent="0.25">
      <c r="A250" s="308"/>
      <c r="B250" s="293"/>
      <c r="C250" s="182" t="s">
        <v>12</v>
      </c>
      <c r="D250" s="183">
        <f t="shared" ref="D250:D255" si="141">SUM(E250:H250)</f>
        <v>1449.5</v>
      </c>
      <c r="E250" s="183">
        <v>1449.5</v>
      </c>
      <c r="F250" s="95">
        <v>0</v>
      </c>
      <c r="G250" s="95">
        <v>0</v>
      </c>
      <c r="H250" s="183">
        <v>0</v>
      </c>
      <c r="I250" s="183">
        <v>0</v>
      </c>
      <c r="J250" s="183">
        <v>0</v>
      </c>
    </row>
    <row r="251" spans="1:10" x14ac:dyDescent="0.25">
      <c r="A251" s="308"/>
      <c r="B251" s="293"/>
      <c r="C251" s="182" t="s">
        <v>13</v>
      </c>
      <c r="D251" s="183">
        <f t="shared" si="141"/>
        <v>1516.6</v>
      </c>
      <c r="E251" s="183">
        <v>1516.6</v>
      </c>
      <c r="F251" s="95">
        <v>0</v>
      </c>
      <c r="G251" s="95">
        <v>0</v>
      </c>
      <c r="H251" s="183">
        <v>0</v>
      </c>
      <c r="I251" s="183">
        <v>0</v>
      </c>
      <c r="J251" s="183">
        <v>0</v>
      </c>
    </row>
    <row r="252" spans="1:10" x14ac:dyDescent="0.25">
      <c r="A252" s="308"/>
      <c r="B252" s="293"/>
      <c r="C252" s="182" t="s">
        <v>14</v>
      </c>
      <c r="D252" s="183">
        <f t="shared" si="141"/>
        <v>1395.1</v>
      </c>
      <c r="E252" s="183">
        <v>0</v>
      </c>
      <c r="F252" s="95">
        <v>0</v>
      </c>
      <c r="G252" s="95">
        <v>0</v>
      </c>
      <c r="H252" s="182">
        <v>1395.1</v>
      </c>
      <c r="I252" s="183">
        <v>0</v>
      </c>
      <c r="J252" s="183">
        <v>0</v>
      </c>
    </row>
    <row r="253" spans="1:10" x14ac:dyDescent="0.25">
      <c r="A253" s="308"/>
      <c r="B253" s="293"/>
      <c r="C253" s="181" t="s">
        <v>15</v>
      </c>
      <c r="D253" s="9">
        <f t="shared" si="141"/>
        <v>1400</v>
      </c>
      <c r="E253" s="9">
        <v>0</v>
      </c>
      <c r="F253" s="96">
        <v>0</v>
      </c>
      <c r="G253" s="96">
        <v>0</v>
      </c>
      <c r="H253" s="181">
        <v>1400</v>
      </c>
      <c r="I253" s="9">
        <v>0</v>
      </c>
      <c r="J253" s="9">
        <v>0</v>
      </c>
    </row>
    <row r="254" spans="1:10" ht="30" x14ac:dyDescent="0.25">
      <c r="A254" s="308"/>
      <c r="B254" s="293"/>
      <c r="C254" s="182" t="s">
        <v>403</v>
      </c>
      <c r="D254" s="183">
        <f t="shared" si="141"/>
        <v>1400</v>
      </c>
      <c r="E254" s="183">
        <v>0</v>
      </c>
      <c r="F254" s="95">
        <v>0</v>
      </c>
      <c r="G254" s="95">
        <v>0</v>
      </c>
      <c r="H254" s="182">
        <v>1400</v>
      </c>
      <c r="I254" s="183">
        <v>0</v>
      </c>
      <c r="J254" s="183">
        <v>0</v>
      </c>
    </row>
    <row r="255" spans="1:10" ht="30" x14ac:dyDescent="0.25">
      <c r="A255" s="309"/>
      <c r="B255" s="294"/>
      <c r="C255" s="182" t="s">
        <v>404</v>
      </c>
      <c r="D255" s="183">
        <f t="shared" si="141"/>
        <v>1400</v>
      </c>
      <c r="E255" s="183">
        <v>0</v>
      </c>
      <c r="F255" s="95">
        <v>0</v>
      </c>
      <c r="G255" s="95">
        <v>0</v>
      </c>
      <c r="H255" s="182">
        <v>1400</v>
      </c>
      <c r="I255" s="183">
        <v>0</v>
      </c>
      <c r="J255" s="183">
        <v>0</v>
      </c>
    </row>
    <row r="256" spans="1:10" ht="28.5" x14ac:dyDescent="0.25">
      <c r="A256" s="307" t="s">
        <v>71</v>
      </c>
      <c r="B256" s="292" t="s">
        <v>72</v>
      </c>
      <c r="C256" s="181" t="s">
        <v>318</v>
      </c>
      <c r="D256" s="9">
        <f t="shared" ref="D256:J256" si="142">SUM(D257:D263)</f>
        <v>67571.199999999997</v>
      </c>
      <c r="E256" s="9">
        <f t="shared" si="142"/>
        <v>7289.2999999999993</v>
      </c>
      <c r="F256" s="9">
        <f t="shared" si="142"/>
        <v>0</v>
      </c>
      <c r="G256" s="9">
        <f t="shared" si="142"/>
        <v>0</v>
      </c>
      <c r="H256" s="9">
        <f t="shared" si="142"/>
        <v>60281.899999999994</v>
      </c>
      <c r="I256" s="9">
        <f t="shared" ref="I256" si="143">SUM(I257:I263)</f>
        <v>0</v>
      </c>
      <c r="J256" s="9">
        <f t="shared" si="142"/>
        <v>0</v>
      </c>
    </row>
    <row r="257" spans="1:10" x14ac:dyDescent="0.25">
      <c r="A257" s="308"/>
      <c r="B257" s="293"/>
      <c r="C257" s="182" t="s">
        <v>11</v>
      </c>
      <c r="D257" s="183">
        <f>SUM(E257:G257)</f>
        <v>0</v>
      </c>
      <c r="E257" s="183">
        <v>0</v>
      </c>
      <c r="F257" s="95">
        <v>0</v>
      </c>
      <c r="G257" s="95">
        <v>0</v>
      </c>
      <c r="H257" s="183">
        <v>0</v>
      </c>
      <c r="I257" s="183">
        <v>0</v>
      </c>
      <c r="J257" s="183">
        <v>0</v>
      </c>
    </row>
    <row r="258" spans="1:10" x14ac:dyDescent="0.25">
      <c r="A258" s="308"/>
      <c r="B258" s="293"/>
      <c r="C258" s="182" t="s">
        <v>12</v>
      </c>
      <c r="D258" s="183">
        <f t="shared" ref="D258:D259" si="144">SUM(E258:G258)</f>
        <v>2966.6</v>
      </c>
      <c r="E258" s="183">
        <v>2966.6</v>
      </c>
      <c r="F258" s="95">
        <v>0</v>
      </c>
      <c r="G258" s="95">
        <v>0</v>
      </c>
      <c r="H258" s="183">
        <v>0</v>
      </c>
      <c r="I258" s="183">
        <v>0</v>
      </c>
      <c r="J258" s="183">
        <v>0</v>
      </c>
    </row>
    <row r="259" spans="1:10" x14ac:dyDescent="0.25">
      <c r="A259" s="308"/>
      <c r="B259" s="293"/>
      <c r="C259" s="182" t="s">
        <v>13</v>
      </c>
      <c r="D259" s="183">
        <f t="shared" si="144"/>
        <v>4322.7</v>
      </c>
      <c r="E259" s="183">
        <v>4322.7</v>
      </c>
      <c r="F259" s="95">
        <v>0</v>
      </c>
      <c r="G259" s="95">
        <v>0</v>
      </c>
      <c r="H259" s="183">
        <v>0</v>
      </c>
      <c r="I259" s="183">
        <v>0</v>
      </c>
      <c r="J259" s="183">
        <v>0</v>
      </c>
    </row>
    <row r="260" spans="1:10" x14ac:dyDescent="0.25">
      <c r="A260" s="308"/>
      <c r="B260" s="293"/>
      <c r="C260" s="182" t="s">
        <v>14</v>
      </c>
      <c r="D260" s="183">
        <f>SUM(E260:H260)</f>
        <v>14487.9</v>
      </c>
      <c r="E260" s="183">
        <v>0</v>
      </c>
      <c r="F260" s="95">
        <v>0</v>
      </c>
      <c r="G260" s="95">
        <v>0</v>
      </c>
      <c r="H260" s="182">
        <v>14487.9</v>
      </c>
      <c r="I260" s="183">
        <v>0</v>
      </c>
      <c r="J260" s="183">
        <v>0</v>
      </c>
    </row>
    <row r="261" spans="1:10" x14ac:dyDescent="0.25">
      <c r="A261" s="308"/>
      <c r="B261" s="293"/>
      <c r="C261" s="181" t="s">
        <v>15</v>
      </c>
      <c r="D261" s="9">
        <f>SUM(E261:H261)</f>
        <v>15513.8</v>
      </c>
      <c r="E261" s="9">
        <v>0</v>
      </c>
      <c r="F261" s="96">
        <v>0</v>
      </c>
      <c r="G261" s="96">
        <v>0</v>
      </c>
      <c r="H261" s="181">
        <v>15513.8</v>
      </c>
      <c r="I261" s="9">
        <v>0</v>
      </c>
      <c r="J261" s="9">
        <v>0</v>
      </c>
    </row>
    <row r="262" spans="1:10" ht="30" x14ac:dyDescent="0.25">
      <c r="A262" s="308"/>
      <c r="B262" s="293"/>
      <c r="C262" s="182" t="s">
        <v>403</v>
      </c>
      <c r="D262" s="183">
        <f>SUM(E262:H262)</f>
        <v>15140.1</v>
      </c>
      <c r="E262" s="183">
        <v>0</v>
      </c>
      <c r="F262" s="95">
        <v>0</v>
      </c>
      <c r="G262" s="95">
        <v>0</v>
      </c>
      <c r="H262" s="182">
        <v>15140.1</v>
      </c>
      <c r="I262" s="183">
        <v>0</v>
      </c>
      <c r="J262" s="183">
        <v>0</v>
      </c>
    </row>
    <row r="263" spans="1:10" ht="30" x14ac:dyDescent="0.25">
      <c r="A263" s="309"/>
      <c r="B263" s="294"/>
      <c r="C263" s="182" t="s">
        <v>404</v>
      </c>
      <c r="D263" s="183">
        <f>SUM(E263:H263)</f>
        <v>15140.1</v>
      </c>
      <c r="E263" s="183">
        <v>0</v>
      </c>
      <c r="F263" s="95">
        <v>0</v>
      </c>
      <c r="G263" s="95">
        <v>0</v>
      </c>
      <c r="H263" s="182">
        <v>15140.1</v>
      </c>
      <c r="I263" s="183">
        <v>0</v>
      </c>
      <c r="J263" s="183">
        <v>0</v>
      </c>
    </row>
    <row r="264" spans="1:10" ht="28.5" x14ac:dyDescent="0.25">
      <c r="A264" s="307" t="s">
        <v>73</v>
      </c>
      <c r="B264" s="292" t="s">
        <v>74</v>
      </c>
      <c r="C264" s="181" t="s">
        <v>318</v>
      </c>
      <c r="D264" s="9">
        <f t="shared" ref="D264:J264" si="145">SUM(D265:D271)</f>
        <v>5440.4</v>
      </c>
      <c r="E264" s="9">
        <f t="shared" si="145"/>
        <v>768</v>
      </c>
      <c r="F264" s="9">
        <f t="shared" si="145"/>
        <v>0</v>
      </c>
      <c r="G264" s="9">
        <f t="shared" si="145"/>
        <v>0</v>
      </c>
      <c r="H264" s="9">
        <f t="shared" si="145"/>
        <v>4672.3999999999996</v>
      </c>
      <c r="I264" s="9">
        <f t="shared" ref="I264" si="146">SUM(I265:I271)</f>
        <v>0</v>
      </c>
      <c r="J264" s="9">
        <f t="shared" si="145"/>
        <v>0</v>
      </c>
    </row>
    <row r="265" spans="1:10" x14ac:dyDescent="0.25">
      <c r="A265" s="308"/>
      <c r="B265" s="293"/>
      <c r="C265" s="182" t="s">
        <v>11</v>
      </c>
      <c r="D265" s="183">
        <f>SUM(E265:G265)</f>
        <v>0</v>
      </c>
      <c r="E265" s="183">
        <v>0</v>
      </c>
      <c r="F265" s="95">
        <v>0</v>
      </c>
      <c r="G265" s="95">
        <v>0</v>
      </c>
      <c r="H265" s="93">
        <v>0</v>
      </c>
      <c r="I265" s="183">
        <v>0</v>
      </c>
      <c r="J265" s="183">
        <v>0</v>
      </c>
    </row>
    <row r="266" spans="1:10" x14ac:dyDescent="0.25">
      <c r="A266" s="308"/>
      <c r="B266" s="293"/>
      <c r="C266" s="182" t="s">
        <v>12</v>
      </c>
      <c r="D266" s="183">
        <f t="shared" ref="D266:D267" si="147">SUM(E266:G266)</f>
        <v>384</v>
      </c>
      <c r="E266" s="183">
        <v>384</v>
      </c>
      <c r="F266" s="95">
        <v>0</v>
      </c>
      <c r="G266" s="95">
        <v>0</v>
      </c>
      <c r="H266" s="93">
        <v>0</v>
      </c>
      <c r="I266" s="183">
        <v>0</v>
      </c>
      <c r="J266" s="183">
        <v>0</v>
      </c>
    </row>
    <row r="267" spans="1:10" x14ac:dyDescent="0.25">
      <c r="A267" s="308"/>
      <c r="B267" s="293"/>
      <c r="C267" s="182" t="s">
        <v>13</v>
      </c>
      <c r="D267" s="183">
        <f t="shared" si="147"/>
        <v>384</v>
      </c>
      <c r="E267" s="183">
        <v>384</v>
      </c>
      <c r="F267" s="95">
        <v>0</v>
      </c>
      <c r="G267" s="95">
        <v>0</v>
      </c>
      <c r="H267" s="93">
        <v>0</v>
      </c>
      <c r="I267" s="183">
        <v>0</v>
      </c>
      <c r="J267" s="183">
        <v>0</v>
      </c>
    </row>
    <row r="268" spans="1:10" x14ac:dyDescent="0.25">
      <c r="A268" s="308"/>
      <c r="B268" s="293"/>
      <c r="C268" s="182" t="s">
        <v>14</v>
      </c>
      <c r="D268" s="183">
        <f>SUM(E268:H268)</f>
        <v>1168.0999999999999</v>
      </c>
      <c r="E268" s="183">
        <v>0</v>
      </c>
      <c r="F268" s="95">
        <v>0</v>
      </c>
      <c r="G268" s="95">
        <v>0</v>
      </c>
      <c r="H268" s="182">
        <v>1168.0999999999999</v>
      </c>
      <c r="I268" s="183">
        <v>0</v>
      </c>
      <c r="J268" s="183">
        <v>0</v>
      </c>
    </row>
    <row r="269" spans="1:10" x14ac:dyDescent="0.25">
      <c r="A269" s="308"/>
      <c r="B269" s="293"/>
      <c r="C269" s="181" t="s">
        <v>15</v>
      </c>
      <c r="D269" s="9">
        <f>SUM(E269:H269)</f>
        <v>1168.0999999999999</v>
      </c>
      <c r="E269" s="9">
        <v>0</v>
      </c>
      <c r="F269" s="96">
        <v>0</v>
      </c>
      <c r="G269" s="96">
        <v>0</v>
      </c>
      <c r="H269" s="181">
        <v>1168.0999999999999</v>
      </c>
      <c r="I269" s="9">
        <v>0</v>
      </c>
      <c r="J269" s="9">
        <v>0</v>
      </c>
    </row>
    <row r="270" spans="1:10" ht="30" x14ac:dyDescent="0.25">
      <c r="A270" s="308"/>
      <c r="B270" s="293"/>
      <c r="C270" s="182" t="s">
        <v>403</v>
      </c>
      <c r="D270" s="183">
        <f>SUM(E270:H270)</f>
        <v>1168.0999999999999</v>
      </c>
      <c r="E270" s="183">
        <v>0</v>
      </c>
      <c r="F270" s="95">
        <v>0</v>
      </c>
      <c r="G270" s="95">
        <v>0</v>
      </c>
      <c r="H270" s="182">
        <v>1168.0999999999999</v>
      </c>
      <c r="I270" s="183">
        <v>0</v>
      </c>
      <c r="J270" s="183">
        <v>0</v>
      </c>
    </row>
    <row r="271" spans="1:10" ht="30" x14ac:dyDescent="0.25">
      <c r="A271" s="309"/>
      <c r="B271" s="294"/>
      <c r="C271" s="182" t="s">
        <v>404</v>
      </c>
      <c r="D271" s="183">
        <f>SUM(E271:H271)</f>
        <v>1168.0999999999999</v>
      </c>
      <c r="E271" s="183">
        <v>0</v>
      </c>
      <c r="F271" s="95">
        <v>0</v>
      </c>
      <c r="G271" s="95">
        <v>0</v>
      </c>
      <c r="H271" s="182">
        <v>1168.0999999999999</v>
      </c>
      <c r="I271" s="183">
        <v>0</v>
      </c>
      <c r="J271" s="183">
        <v>0</v>
      </c>
    </row>
    <row r="272" spans="1:10" ht="28.5" x14ac:dyDescent="0.25">
      <c r="A272" s="307" t="s">
        <v>75</v>
      </c>
      <c r="B272" s="292" t="s">
        <v>76</v>
      </c>
      <c r="C272" s="181" t="s">
        <v>318</v>
      </c>
      <c r="D272" s="9">
        <f>SUM(D273:D279)</f>
        <v>0</v>
      </c>
      <c r="E272" s="9">
        <f>SUM(E273:E279)</f>
        <v>0</v>
      </c>
      <c r="F272" s="9">
        <f>SUM(F273:F279)</f>
        <v>0</v>
      </c>
      <c r="G272" s="9">
        <f>SUM(G273:G279)</f>
        <v>0</v>
      </c>
      <c r="H272" s="9">
        <f t="shared" ref="H272:J272" si="148">SUM(H273:H279)</f>
        <v>0</v>
      </c>
      <c r="I272" s="9">
        <f t="shared" ref="I272" si="149">SUM(I273:I279)</f>
        <v>0</v>
      </c>
      <c r="J272" s="9">
        <f t="shared" si="148"/>
        <v>0</v>
      </c>
    </row>
    <row r="273" spans="1:12" x14ac:dyDescent="0.25">
      <c r="A273" s="308"/>
      <c r="B273" s="293"/>
      <c r="C273" s="182" t="s">
        <v>11</v>
      </c>
      <c r="D273" s="183">
        <f>SUM(E273:G273)</f>
        <v>0</v>
      </c>
      <c r="E273" s="95">
        <v>0</v>
      </c>
      <c r="F273" s="95">
        <v>0</v>
      </c>
      <c r="G273" s="95">
        <v>0</v>
      </c>
      <c r="H273" s="183">
        <v>0</v>
      </c>
      <c r="I273" s="183">
        <v>0</v>
      </c>
      <c r="J273" s="183">
        <v>0</v>
      </c>
    </row>
    <row r="274" spans="1:12" x14ac:dyDescent="0.25">
      <c r="A274" s="308"/>
      <c r="B274" s="293"/>
      <c r="C274" s="182" t="s">
        <v>12</v>
      </c>
      <c r="D274" s="183">
        <f t="shared" ref="D274:D279" si="150">SUM(E274:G274)</f>
        <v>0</v>
      </c>
      <c r="E274" s="95">
        <v>0</v>
      </c>
      <c r="F274" s="95">
        <v>0</v>
      </c>
      <c r="G274" s="95">
        <v>0</v>
      </c>
      <c r="H274" s="183">
        <v>0</v>
      </c>
      <c r="I274" s="183">
        <v>0</v>
      </c>
      <c r="J274" s="183">
        <v>0</v>
      </c>
    </row>
    <row r="275" spans="1:12" x14ac:dyDescent="0.25">
      <c r="A275" s="308"/>
      <c r="B275" s="293"/>
      <c r="C275" s="182" t="s">
        <v>13</v>
      </c>
      <c r="D275" s="183">
        <f t="shared" si="150"/>
        <v>0</v>
      </c>
      <c r="E275" s="95">
        <v>0</v>
      </c>
      <c r="F275" s="95">
        <v>0</v>
      </c>
      <c r="G275" s="95">
        <v>0</v>
      </c>
      <c r="H275" s="183">
        <v>0</v>
      </c>
      <c r="I275" s="183">
        <v>0</v>
      </c>
      <c r="J275" s="183">
        <v>0</v>
      </c>
    </row>
    <row r="276" spans="1:12" x14ac:dyDescent="0.25">
      <c r="A276" s="308"/>
      <c r="B276" s="293"/>
      <c r="C276" s="182" t="s">
        <v>14</v>
      </c>
      <c r="D276" s="183">
        <f t="shared" si="150"/>
        <v>0</v>
      </c>
      <c r="E276" s="95">
        <v>0</v>
      </c>
      <c r="F276" s="95">
        <v>0</v>
      </c>
      <c r="G276" s="95">
        <v>0</v>
      </c>
      <c r="H276" s="183">
        <v>0</v>
      </c>
      <c r="I276" s="183">
        <v>0</v>
      </c>
      <c r="J276" s="183">
        <v>0</v>
      </c>
    </row>
    <row r="277" spans="1:12" x14ac:dyDescent="0.25">
      <c r="A277" s="308"/>
      <c r="B277" s="293"/>
      <c r="C277" s="181" t="s">
        <v>15</v>
      </c>
      <c r="D277" s="9">
        <f t="shared" si="150"/>
        <v>0</v>
      </c>
      <c r="E277" s="96">
        <v>0</v>
      </c>
      <c r="F277" s="96">
        <v>0</v>
      </c>
      <c r="G277" s="96">
        <v>0</v>
      </c>
      <c r="H277" s="9">
        <v>0</v>
      </c>
      <c r="I277" s="9">
        <v>0</v>
      </c>
      <c r="J277" s="9">
        <v>0</v>
      </c>
    </row>
    <row r="278" spans="1:12" ht="30" x14ac:dyDescent="0.25">
      <c r="A278" s="308"/>
      <c r="B278" s="293"/>
      <c r="C278" s="182" t="s">
        <v>403</v>
      </c>
      <c r="D278" s="183">
        <f t="shared" si="150"/>
        <v>0</v>
      </c>
      <c r="E278" s="95">
        <v>0</v>
      </c>
      <c r="F278" s="95">
        <v>0</v>
      </c>
      <c r="G278" s="95">
        <v>0</v>
      </c>
      <c r="H278" s="183">
        <v>0</v>
      </c>
      <c r="I278" s="183">
        <v>0</v>
      </c>
      <c r="J278" s="183">
        <v>0</v>
      </c>
    </row>
    <row r="279" spans="1:12" ht="30" x14ac:dyDescent="0.25">
      <c r="A279" s="309"/>
      <c r="B279" s="294"/>
      <c r="C279" s="182" t="s">
        <v>404</v>
      </c>
      <c r="D279" s="183">
        <f t="shared" si="150"/>
        <v>0</v>
      </c>
      <c r="E279" s="95">
        <v>0</v>
      </c>
      <c r="F279" s="95">
        <v>0</v>
      </c>
      <c r="G279" s="95">
        <v>0</v>
      </c>
      <c r="H279" s="183">
        <v>0</v>
      </c>
      <c r="I279" s="183">
        <v>0</v>
      </c>
      <c r="J279" s="183">
        <v>0</v>
      </c>
    </row>
    <row r="280" spans="1:12" ht="19.5" customHeight="1" x14ac:dyDescent="0.25">
      <c r="A280" s="180">
        <v>5</v>
      </c>
      <c r="B280" s="289" t="s">
        <v>77</v>
      </c>
      <c r="C280" s="290"/>
      <c r="D280" s="290"/>
      <c r="E280" s="290"/>
      <c r="F280" s="290"/>
      <c r="G280" s="291"/>
      <c r="H280" s="97"/>
      <c r="I280" s="97"/>
      <c r="J280" s="97"/>
    </row>
    <row r="281" spans="1:12" ht="42" customHeight="1" x14ac:dyDescent="0.25">
      <c r="A281" s="180"/>
      <c r="B281" s="188" t="s">
        <v>78</v>
      </c>
      <c r="C281" s="182" t="s">
        <v>11</v>
      </c>
      <c r="D281" s="183">
        <v>21145.1</v>
      </c>
      <c r="E281" s="183">
        <v>21145.1</v>
      </c>
      <c r="F281" s="183">
        <v>0</v>
      </c>
      <c r="G281" s="183">
        <v>0</v>
      </c>
      <c r="H281" s="183">
        <v>0</v>
      </c>
      <c r="I281" s="183">
        <v>0</v>
      </c>
      <c r="J281" s="183">
        <v>0</v>
      </c>
    </row>
    <row r="282" spans="1:12" ht="28.5" x14ac:dyDescent="0.25">
      <c r="A282" s="307" t="s">
        <v>206</v>
      </c>
      <c r="B282" s="292" t="s">
        <v>79</v>
      </c>
      <c r="C282" s="181" t="s">
        <v>319</v>
      </c>
      <c r="D282" s="9">
        <f>SUM(D283:D288)</f>
        <v>157584.00000000003</v>
      </c>
      <c r="E282" s="9">
        <f t="shared" ref="E282:J282" si="151">SUM(E283:E288)</f>
        <v>49344.6</v>
      </c>
      <c r="F282" s="9">
        <f t="shared" si="151"/>
        <v>0</v>
      </c>
      <c r="G282" s="9">
        <f t="shared" si="151"/>
        <v>0</v>
      </c>
      <c r="H282" s="9">
        <f t="shared" si="151"/>
        <v>108239.4</v>
      </c>
      <c r="I282" s="9">
        <f t="shared" ref="I282" si="152">SUM(I283:I288)</f>
        <v>0</v>
      </c>
      <c r="J282" s="9">
        <f t="shared" si="151"/>
        <v>0</v>
      </c>
    </row>
    <row r="283" spans="1:12" x14ac:dyDescent="0.25">
      <c r="A283" s="308"/>
      <c r="B283" s="293"/>
      <c r="C283" s="182" t="s">
        <v>12</v>
      </c>
      <c r="D283" s="183">
        <f t="shared" ref="D283:D288" si="153">SUM(E283:H283)</f>
        <v>23458.5</v>
      </c>
      <c r="E283" s="183">
        <f t="shared" ref="E283:H284" si="154">E291+E299+E307+E315+E323</f>
        <v>23458.5</v>
      </c>
      <c r="F283" s="183">
        <f t="shared" si="154"/>
        <v>0</v>
      </c>
      <c r="G283" s="183">
        <f t="shared" ref="G283:H283" si="155">G291+G299+G307+G315+G323</f>
        <v>0</v>
      </c>
      <c r="H283" s="183">
        <f t="shared" si="155"/>
        <v>0</v>
      </c>
      <c r="I283" s="9">
        <f t="shared" ref="I283:J283" si="156">SUM(I284:I289)</f>
        <v>0</v>
      </c>
      <c r="J283" s="9">
        <f t="shared" si="156"/>
        <v>0</v>
      </c>
    </row>
    <row r="284" spans="1:12" x14ac:dyDescent="0.25">
      <c r="A284" s="308"/>
      <c r="B284" s="293"/>
      <c r="C284" s="182" t="s">
        <v>13</v>
      </c>
      <c r="D284" s="183">
        <f t="shared" si="153"/>
        <v>25886.1</v>
      </c>
      <c r="E284" s="183">
        <f t="shared" si="154"/>
        <v>25886.1</v>
      </c>
      <c r="F284" s="183">
        <f t="shared" si="154"/>
        <v>0</v>
      </c>
      <c r="G284" s="183">
        <f t="shared" si="154"/>
        <v>0</v>
      </c>
      <c r="H284" s="183">
        <f t="shared" si="154"/>
        <v>0</v>
      </c>
      <c r="I284" s="183">
        <f t="shared" ref="I284:J284" si="157">SUM(I285:I290)</f>
        <v>0</v>
      </c>
      <c r="J284" s="183">
        <f t="shared" si="157"/>
        <v>0</v>
      </c>
    </row>
    <row r="285" spans="1:12" x14ac:dyDescent="0.25">
      <c r="A285" s="308"/>
      <c r="B285" s="293"/>
      <c r="C285" s="182" t="s">
        <v>14</v>
      </c>
      <c r="D285" s="183">
        <f t="shared" si="153"/>
        <v>25658.799999999999</v>
      </c>
      <c r="E285" s="183">
        <f>E293+E301+E309+E317+E325+E333</f>
        <v>0</v>
      </c>
      <c r="F285" s="183">
        <f>F293+F301+F309+F317+F325+F333</f>
        <v>0</v>
      </c>
      <c r="G285" s="183">
        <f>G293+G301+G309+G317+G325+G333</f>
        <v>0</v>
      </c>
      <c r="H285" s="183">
        <f>H293+H301+H309+H317+H325+H333</f>
        <v>25658.799999999999</v>
      </c>
      <c r="I285" s="183">
        <f t="shared" ref="I285:J285" si="158">SUM(I286:I291)</f>
        <v>0</v>
      </c>
      <c r="J285" s="183">
        <f t="shared" si="158"/>
        <v>0</v>
      </c>
    </row>
    <row r="286" spans="1:12" x14ac:dyDescent="0.25">
      <c r="A286" s="308"/>
      <c r="B286" s="293"/>
      <c r="C286" s="181" t="s">
        <v>15</v>
      </c>
      <c r="D286" s="9">
        <f t="shared" si="153"/>
        <v>32580.200000000004</v>
      </c>
      <c r="E286" s="9">
        <f t="shared" ref="E286:G288" si="159">E294+E302+E310+E318+E326+E334</f>
        <v>0</v>
      </c>
      <c r="F286" s="9">
        <f t="shared" si="159"/>
        <v>0</v>
      </c>
      <c r="G286" s="9">
        <f t="shared" si="159"/>
        <v>0</v>
      </c>
      <c r="H286" s="9">
        <f>H294+H302+H310+H318+H326+H334+H342</f>
        <v>32580.200000000004</v>
      </c>
      <c r="I286" s="9">
        <f t="shared" ref="I286:J286" si="160">SUM(I287:I292)</f>
        <v>0</v>
      </c>
      <c r="J286" s="9">
        <f t="shared" si="160"/>
        <v>0</v>
      </c>
      <c r="K286" s="100">
        <v>32236.3</v>
      </c>
      <c r="L286" s="126">
        <f>SUM(H286-K286)</f>
        <v>343.90000000000509</v>
      </c>
    </row>
    <row r="287" spans="1:12" ht="30" x14ac:dyDescent="0.25">
      <c r="A287" s="308"/>
      <c r="B287" s="293"/>
      <c r="C287" s="182" t="s">
        <v>403</v>
      </c>
      <c r="D287" s="183">
        <f t="shared" si="153"/>
        <v>25000.2</v>
      </c>
      <c r="E287" s="183">
        <f t="shared" si="159"/>
        <v>0</v>
      </c>
      <c r="F287" s="183">
        <f t="shared" si="159"/>
        <v>0</v>
      </c>
      <c r="G287" s="183">
        <f t="shared" si="159"/>
        <v>0</v>
      </c>
      <c r="H287" s="183">
        <f>H295+H303+H311+H319+H327+H335</f>
        <v>25000.2</v>
      </c>
      <c r="I287" s="9">
        <f t="shared" ref="I287:J287" si="161">SUM(I288:I293)</f>
        <v>0</v>
      </c>
      <c r="J287" s="9">
        <f t="shared" si="161"/>
        <v>0</v>
      </c>
    </row>
    <row r="288" spans="1:12" ht="30" x14ac:dyDescent="0.25">
      <c r="A288" s="309"/>
      <c r="B288" s="294"/>
      <c r="C288" s="182" t="s">
        <v>404</v>
      </c>
      <c r="D288" s="183">
        <f t="shared" si="153"/>
        <v>25000.2</v>
      </c>
      <c r="E288" s="183">
        <f t="shared" si="159"/>
        <v>0</v>
      </c>
      <c r="F288" s="183">
        <f t="shared" si="159"/>
        <v>0</v>
      </c>
      <c r="G288" s="183">
        <f t="shared" si="159"/>
        <v>0</v>
      </c>
      <c r="H288" s="183">
        <f>H296+H304+H312+H320+H328+H336</f>
        <v>25000.2</v>
      </c>
      <c r="I288" s="9">
        <f t="shared" ref="I288:J288" si="162">SUM(I289:I294)</f>
        <v>0</v>
      </c>
      <c r="J288" s="9">
        <f t="shared" si="162"/>
        <v>0</v>
      </c>
    </row>
    <row r="289" spans="1:10" ht="28.5" x14ac:dyDescent="0.25">
      <c r="A289" s="307" t="s">
        <v>80</v>
      </c>
      <c r="B289" s="292" t="s">
        <v>81</v>
      </c>
      <c r="C289" s="181" t="s">
        <v>318</v>
      </c>
      <c r="D289" s="9">
        <f t="shared" ref="D289:J289" si="163">SUM(D290:D296)</f>
        <v>32392.5</v>
      </c>
      <c r="E289" s="9">
        <f t="shared" si="163"/>
        <v>10777.2</v>
      </c>
      <c r="F289" s="9">
        <f t="shared" si="163"/>
        <v>0</v>
      </c>
      <c r="G289" s="9">
        <f t="shared" si="163"/>
        <v>0</v>
      </c>
      <c r="H289" s="9">
        <f t="shared" si="163"/>
        <v>21615.300000000003</v>
      </c>
      <c r="I289" s="9">
        <f t="shared" ref="I289" si="164">SUM(I290:I296)</f>
        <v>0</v>
      </c>
      <c r="J289" s="9">
        <f t="shared" si="163"/>
        <v>0</v>
      </c>
    </row>
    <row r="290" spans="1:10" x14ac:dyDescent="0.25">
      <c r="A290" s="308"/>
      <c r="B290" s="293"/>
      <c r="C290" s="182" t="s">
        <v>11</v>
      </c>
      <c r="D290" s="183">
        <f t="shared" ref="D290:D328" si="165">SUM(E290:G290)</f>
        <v>0</v>
      </c>
      <c r="E290" s="183">
        <v>0</v>
      </c>
      <c r="F290" s="95">
        <v>0</v>
      </c>
      <c r="G290" s="95">
        <v>0</v>
      </c>
      <c r="H290" s="183">
        <v>0</v>
      </c>
      <c r="I290" s="183">
        <v>0</v>
      </c>
      <c r="J290" s="183">
        <v>0</v>
      </c>
    </row>
    <row r="291" spans="1:10" x14ac:dyDescent="0.25">
      <c r="A291" s="308"/>
      <c r="B291" s="293"/>
      <c r="C291" s="182" t="s">
        <v>12</v>
      </c>
      <c r="D291" s="183">
        <f t="shared" ref="D291:D296" si="166">SUM(E291:H291)</f>
        <v>4872.7</v>
      </c>
      <c r="E291" s="183">
        <v>4872.7</v>
      </c>
      <c r="F291" s="95">
        <v>0</v>
      </c>
      <c r="G291" s="95">
        <v>0</v>
      </c>
      <c r="H291" s="183">
        <v>0</v>
      </c>
      <c r="I291" s="183">
        <v>0</v>
      </c>
      <c r="J291" s="183">
        <v>0</v>
      </c>
    </row>
    <row r="292" spans="1:10" x14ac:dyDescent="0.25">
      <c r="A292" s="308"/>
      <c r="B292" s="293"/>
      <c r="C292" s="182" t="s">
        <v>13</v>
      </c>
      <c r="D292" s="183">
        <f t="shared" si="166"/>
        <v>5904.5</v>
      </c>
      <c r="E292" s="183">
        <v>5904.5</v>
      </c>
      <c r="F292" s="95">
        <v>0</v>
      </c>
      <c r="G292" s="95">
        <v>0</v>
      </c>
      <c r="H292" s="183">
        <v>0</v>
      </c>
      <c r="I292" s="183">
        <v>0</v>
      </c>
      <c r="J292" s="183">
        <v>0</v>
      </c>
    </row>
    <row r="293" spans="1:10" x14ac:dyDescent="0.25">
      <c r="A293" s="308"/>
      <c r="B293" s="293"/>
      <c r="C293" s="182" t="s">
        <v>14</v>
      </c>
      <c r="D293" s="183">
        <f t="shared" si="166"/>
        <v>5191.8</v>
      </c>
      <c r="E293" s="183">
        <v>0</v>
      </c>
      <c r="F293" s="95">
        <v>0</v>
      </c>
      <c r="G293" s="95">
        <v>0</v>
      </c>
      <c r="H293" s="182">
        <v>5191.8</v>
      </c>
      <c r="I293" s="183">
        <v>0</v>
      </c>
      <c r="J293" s="183">
        <v>0</v>
      </c>
    </row>
    <row r="294" spans="1:10" ht="15.75" x14ac:dyDescent="0.25">
      <c r="A294" s="308"/>
      <c r="B294" s="293"/>
      <c r="C294" s="98" t="s">
        <v>15</v>
      </c>
      <c r="D294" s="47">
        <f t="shared" si="166"/>
        <v>6142.2</v>
      </c>
      <c r="E294" s="47">
        <v>0</v>
      </c>
      <c r="F294" s="99">
        <v>0</v>
      </c>
      <c r="G294" s="99">
        <v>0</v>
      </c>
      <c r="H294" s="47">
        <v>6142.2</v>
      </c>
      <c r="I294" s="47">
        <v>0</v>
      </c>
      <c r="J294" s="47">
        <v>0</v>
      </c>
    </row>
    <row r="295" spans="1:10" ht="30" x14ac:dyDescent="0.25">
      <c r="A295" s="308"/>
      <c r="B295" s="293"/>
      <c r="C295" s="182" t="s">
        <v>403</v>
      </c>
      <c r="D295" s="183">
        <f t="shared" si="166"/>
        <v>5140.6499999999996</v>
      </c>
      <c r="E295" s="183">
        <v>0</v>
      </c>
      <c r="F295" s="95">
        <v>0</v>
      </c>
      <c r="G295" s="95">
        <v>0</v>
      </c>
      <c r="H295" s="182">
        <v>5140.6499999999996</v>
      </c>
      <c r="I295" s="183">
        <v>0</v>
      </c>
      <c r="J295" s="183">
        <v>0</v>
      </c>
    </row>
    <row r="296" spans="1:10" ht="30.75" customHeight="1" x14ac:dyDescent="0.25">
      <c r="A296" s="309"/>
      <c r="B296" s="294"/>
      <c r="C296" s="182" t="s">
        <v>404</v>
      </c>
      <c r="D296" s="183">
        <f t="shared" si="166"/>
        <v>5140.6499999999996</v>
      </c>
      <c r="E296" s="183">
        <v>0</v>
      </c>
      <c r="F296" s="95">
        <v>0</v>
      </c>
      <c r="G296" s="95">
        <v>0</v>
      </c>
      <c r="H296" s="182">
        <v>5140.6499999999996</v>
      </c>
      <c r="I296" s="183">
        <v>0</v>
      </c>
      <c r="J296" s="183">
        <v>0</v>
      </c>
    </row>
    <row r="297" spans="1:10" ht="28.5" x14ac:dyDescent="0.25">
      <c r="A297" s="307" t="s">
        <v>82</v>
      </c>
      <c r="B297" s="292" t="s">
        <v>83</v>
      </c>
      <c r="C297" s="181" t="s">
        <v>318</v>
      </c>
      <c r="D297" s="9">
        <f t="shared" ref="D297:J297" si="167">SUM(D298:D304)</f>
        <v>53751</v>
      </c>
      <c r="E297" s="9">
        <f t="shared" si="167"/>
        <v>16485.8</v>
      </c>
      <c r="F297" s="9">
        <f t="shared" si="167"/>
        <v>0</v>
      </c>
      <c r="G297" s="9">
        <f t="shared" si="167"/>
        <v>0</v>
      </c>
      <c r="H297" s="9">
        <f t="shared" si="167"/>
        <v>37265.199999999997</v>
      </c>
      <c r="I297" s="9">
        <f t="shared" ref="I297" si="168">SUM(I298:I304)</f>
        <v>0</v>
      </c>
      <c r="J297" s="9">
        <f t="shared" si="167"/>
        <v>0</v>
      </c>
    </row>
    <row r="298" spans="1:10" x14ac:dyDescent="0.25">
      <c r="A298" s="308"/>
      <c r="B298" s="293"/>
      <c r="C298" s="182" t="s">
        <v>11</v>
      </c>
      <c r="D298" s="183">
        <f t="shared" si="165"/>
        <v>0</v>
      </c>
      <c r="E298" s="183">
        <v>0</v>
      </c>
      <c r="F298" s="95">
        <v>0</v>
      </c>
      <c r="G298" s="95">
        <v>0</v>
      </c>
      <c r="H298" s="183">
        <v>0</v>
      </c>
      <c r="I298" s="183">
        <v>0</v>
      </c>
      <c r="J298" s="183">
        <v>0</v>
      </c>
    </row>
    <row r="299" spans="1:10" x14ac:dyDescent="0.25">
      <c r="A299" s="308"/>
      <c r="B299" s="293"/>
      <c r="C299" s="182" t="s">
        <v>12</v>
      </c>
      <c r="D299" s="183">
        <f t="shared" ref="D299:D304" si="169">SUM(E299:H299)</f>
        <v>7924.3</v>
      </c>
      <c r="E299" s="183">
        <v>7924.3</v>
      </c>
      <c r="F299" s="95">
        <v>0</v>
      </c>
      <c r="G299" s="95">
        <v>0</v>
      </c>
      <c r="H299" s="183">
        <v>0</v>
      </c>
      <c r="I299" s="183">
        <v>0</v>
      </c>
      <c r="J299" s="183">
        <v>0</v>
      </c>
    </row>
    <row r="300" spans="1:10" x14ac:dyDescent="0.25">
      <c r="A300" s="308"/>
      <c r="B300" s="293"/>
      <c r="C300" s="182" t="s">
        <v>13</v>
      </c>
      <c r="D300" s="183">
        <f t="shared" si="169"/>
        <v>8561.5</v>
      </c>
      <c r="E300" s="183">
        <v>8561.5</v>
      </c>
      <c r="F300" s="95">
        <v>0</v>
      </c>
      <c r="G300" s="95">
        <v>0</v>
      </c>
      <c r="H300" s="183">
        <v>0</v>
      </c>
      <c r="I300" s="183">
        <v>0</v>
      </c>
      <c r="J300" s="183">
        <v>0</v>
      </c>
    </row>
    <row r="301" spans="1:10" x14ac:dyDescent="0.25">
      <c r="A301" s="308"/>
      <c r="B301" s="293"/>
      <c r="C301" s="182" t="s">
        <v>14</v>
      </c>
      <c r="D301" s="183">
        <f t="shared" si="169"/>
        <v>8693.2999999999993</v>
      </c>
      <c r="E301" s="183">
        <v>0</v>
      </c>
      <c r="F301" s="95">
        <v>0</v>
      </c>
      <c r="G301" s="95">
        <v>0</v>
      </c>
      <c r="H301" s="182">
        <v>8693.2999999999993</v>
      </c>
      <c r="I301" s="183">
        <v>0</v>
      </c>
      <c r="J301" s="183">
        <v>0</v>
      </c>
    </row>
    <row r="302" spans="1:10" x14ac:dyDescent="0.25">
      <c r="A302" s="308"/>
      <c r="B302" s="293"/>
      <c r="C302" s="181" t="s">
        <v>15</v>
      </c>
      <c r="D302" s="9">
        <f t="shared" si="169"/>
        <v>11417</v>
      </c>
      <c r="E302" s="9">
        <v>0</v>
      </c>
      <c r="F302" s="96">
        <v>0</v>
      </c>
      <c r="G302" s="96">
        <v>0</v>
      </c>
      <c r="H302" s="9">
        <v>11417</v>
      </c>
      <c r="I302" s="183">
        <v>0</v>
      </c>
      <c r="J302" s="183">
        <v>0</v>
      </c>
    </row>
    <row r="303" spans="1:10" x14ac:dyDescent="0.25">
      <c r="A303" s="308"/>
      <c r="B303" s="293"/>
      <c r="C303" s="182" t="s">
        <v>182</v>
      </c>
      <c r="D303" s="183">
        <f t="shared" si="169"/>
        <v>8577.4500000000007</v>
      </c>
      <c r="E303" s="183">
        <v>0</v>
      </c>
      <c r="F303" s="95">
        <v>0</v>
      </c>
      <c r="G303" s="95">
        <v>0</v>
      </c>
      <c r="H303" s="183">
        <v>8577.4500000000007</v>
      </c>
      <c r="I303" s="183">
        <v>0</v>
      </c>
      <c r="J303" s="183">
        <v>0</v>
      </c>
    </row>
    <row r="304" spans="1:10" x14ac:dyDescent="0.25">
      <c r="A304" s="309"/>
      <c r="B304" s="294"/>
      <c r="C304" s="182" t="s">
        <v>201</v>
      </c>
      <c r="D304" s="183">
        <f t="shared" si="169"/>
        <v>8577.4500000000007</v>
      </c>
      <c r="E304" s="183">
        <v>0</v>
      </c>
      <c r="F304" s="95">
        <v>0</v>
      </c>
      <c r="G304" s="95">
        <v>0</v>
      </c>
      <c r="H304" s="183">
        <v>8577.4500000000007</v>
      </c>
      <c r="I304" s="183">
        <v>0</v>
      </c>
      <c r="J304" s="183">
        <v>0</v>
      </c>
    </row>
    <row r="305" spans="1:10" ht="28.5" x14ac:dyDescent="0.25">
      <c r="A305" s="307" t="s">
        <v>84</v>
      </c>
      <c r="B305" s="292" t="s">
        <v>85</v>
      </c>
      <c r="C305" s="181" t="s">
        <v>318</v>
      </c>
      <c r="D305" s="9">
        <f t="shared" ref="D305:J305" si="170">SUM(D306:D312)</f>
        <v>33926.700000000004</v>
      </c>
      <c r="E305" s="9">
        <f t="shared" si="170"/>
        <v>10727</v>
      </c>
      <c r="F305" s="9">
        <f t="shared" si="170"/>
        <v>0</v>
      </c>
      <c r="G305" s="9">
        <f t="shared" si="170"/>
        <v>0</v>
      </c>
      <c r="H305" s="9">
        <f t="shared" si="170"/>
        <v>23199.699999999997</v>
      </c>
      <c r="I305" s="9">
        <f t="shared" ref="I305" si="171">SUM(I306:I312)</f>
        <v>0</v>
      </c>
      <c r="J305" s="9">
        <f t="shared" si="170"/>
        <v>0</v>
      </c>
    </row>
    <row r="306" spans="1:10" x14ac:dyDescent="0.25">
      <c r="A306" s="308"/>
      <c r="B306" s="293"/>
      <c r="C306" s="182" t="s">
        <v>11</v>
      </c>
      <c r="D306" s="183">
        <f t="shared" si="165"/>
        <v>0</v>
      </c>
      <c r="E306" s="183">
        <v>0</v>
      </c>
      <c r="F306" s="95">
        <v>0</v>
      </c>
      <c r="G306" s="95">
        <v>0</v>
      </c>
      <c r="H306" s="93">
        <v>0</v>
      </c>
      <c r="I306" s="183">
        <v>0</v>
      </c>
      <c r="J306" s="183">
        <v>0</v>
      </c>
    </row>
    <row r="307" spans="1:10" x14ac:dyDescent="0.25">
      <c r="A307" s="308"/>
      <c r="B307" s="293"/>
      <c r="C307" s="182" t="s">
        <v>12</v>
      </c>
      <c r="D307" s="183">
        <f t="shared" si="165"/>
        <v>5186.7</v>
      </c>
      <c r="E307" s="183">
        <v>5186.7</v>
      </c>
      <c r="F307" s="95">
        <v>0</v>
      </c>
      <c r="G307" s="95">
        <v>0</v>
      </c>
      <c r="H307" s="93">
        <v>0</v>
      </c>
      <c r="I307" s="183">
        <v>0</v>
      </c>
      <c r="J307" s="183">
        <v>0</v>
      </c>
    </row>
    <row r="308" spans="1:10" x14ac:dyDescent="0.25">
      <c r="A308" s="308"/>
      <c r="B308" s="293"/>
      <c r="C308" s="182" t="s">
        <v>13</v>
      </c>
      <c r="D308" s="183">
        <f>SUM(E308:H308)</f>
        <v>5540.3</v>
      </c>
      <c r="E308" s="183">
        <v>5540.3</v>
      </c>
      <c r="F308" s="95">
        <v>0</v>
      </c>
      <c r="G308" s="95">
        <v>0</v>
      </c>
      <c r="H308" s="93">
        <v>0</v>
      </c>
      <c r="I308" s="183">
        <v>0</v>
      </c>
      <c r="J308" s="183">
        <v>0</v>
      </c>
    </row>
    <row r="309" spans="1:10" x14ac:dyDescent="0.25">
      <c r="A309" s="308"/>
      <c r="B309" s="293"/>
      <c r="C309" s="182" t="s">
        <v>14</v>
      </c>
      <c r="D309" s="183">
        <f>SUM(E309:H309)</f>
        <v>5580.2</v>
      </c>
      <c r="E309" s="183">
        <v>0</v>
      </c>
      <c r="F309" s="95">
        <v>0</v>
      </c>
      <c r="G309" s="95">
        <v>0</v>
      </c>
      <c r="H309" s="182">
        <v>5580.2</v>
      </c>
      <c r="I309" s="183">
        <v>0</v>
      </c>
      <c r="J309" s="183">
        <v>0</v>
      </c>
    </row>
    <row r="310" spans="1:10" x14ac:dyDescent="0.25">
      <c r="A310" s="308"/>
      <c r="B310" s="293"/>
      <c r="C310" s="181" t="s">
        <v>15</v>
      </c>
      <c r="D310" s="9">
        <f>SUM(E310:H310)</f>
        <v>6835.2</v>
      </c>
      <c r="E310" s="9">
        <v>0</v>
      </c>
      <c r="F310" s="96">
        <v>0</v>
      </c>
      <c r="G310" s="96">
        <v>0</v>
      </c>
      <c r="H310" s="9">
        <v>6835.2</v>
      </c>
      <c r="I310" s="9">
        <v>0</v>
      </c>
      <c r="J310" s="9">
        <v>0</v>
      </c>
    </row>
    <row r="311" spans="1:10" ht="30" x14ac:dyDescent="0.25">
      <c r="A311" s="308"/>
      <c r="B311" s="293"/>
      <c r="C311" s="182" t="s">
        <v>403</v>
      </c>
      <c r="D311" s="183">
        <f>SUM(E311:H311)</f>
        <v>5392.15</v>
      </c>
      <c r="E311" s="183">
        <v>0</v>
      </c>
      <c r="F311" s="95">
        <v>0</v>
      </c>
      <c r="G311" s="95">
        <v>0</v>
      </c>
      <c r="H311" s="182">
        <v>5392.15</v>
      </c>
      <c r="I311" s="183">
        <v>0</v>
      </c>
      <c r="J311" s="183">
        <v>0</v>
      </c>
    </row>
    <row r="312" spans="1:10" ht="30" x14ac:dyDescent="0.25">
      <c r="A312" s="309"/>
      <c r="B312" s="294"/>
      <c r="C312" s="182" t="s">
        <v>404</v>
      </c>
      <c r="D312" s="183">
        <f>SUM(E312:H312)</f>
        <v>5392.15</v>
      </c>
      <c r="E312" s="183">
        <v>0</v>
      </c>
      <c r="F312" s="95">
        <v>0</v>
      </c>
      <c r="G312" s="95">
        <v>0</v>
      </c>
      <c r="H312" s="182">
        <v>5392.15</v>
      </c>
      <c r="I312" s="183">
        <v>0</v>
      </c>
      <c r="J312" s="183">
        <v>0</v>
      </c>
    </row>
    <row r="313" spans="1:10" ht="28.5" x14ac:dyDescent="0.25">
      <c r="A313" s="307" t="s">
        <v>86</v>
      </c>
      <c r="B313" s="292" t="s">
        <v>87</v>
      </c>
      <c r="C313" s="181" t="s">
        <v>318</v>
      </c>
      <c r="D313" s="9">
        <f t="shared" ref="D313:J313" si="172">SUM(D314:D320)</f>
        <v>36878.9</v>
      </c>
      <c r="E313" s="9">
        <f t="shared" si="172"/>
        <v>11254.6</v>
      </c>
      <c r="F313" s="9">
        <f t="shared" si="172"/>
        <v>0</v>
      </c>
      <c r="G313" s="9">
        <f t="shared" si="172"/>
        <v>0</v>
      </c>
      <c r="H313" s="9">
        <f t="shared" si="172"/>
        <v>25624.3</v>
      </c>
      <c r="I313" s="9">
        <f t="shared" ref="I313" si="173">SUM(I314:I320)</f>
        <v>0</v>
      </c>
      <c r="J313" s="9">
        <f t="shared" si="172"/>
        <v>0</v>
      </c>
    </row>
    <row r="314" spans="1:10" x14ac:dyDescent="0.25">
      <c r="A314" s="308"/>
      <c r="B314" s="293"/>
      <c r="C314" s="182" t="s">
        <v>11</v>
      </c>
      <c r="D314" s="183">
        <f t="shared" si="165"/>
        <v>0</v>
      </c>
      <c r="E314" s="183">
        <v>0</v>
      </c>
      <c r="F314" s="95">
        <v>0</v>
      </c>
      <c r="G314" s="95">
        <v>0</v>
      </c>
      <c r="H314" s="93">
        <v>0</v>
      </c>
      <c r="I314" s="183">
        <v>0</v>
      </c>
      <c r="J314" s="183">
        <v>0</v>
      </c>
    </row>
    <row r="315" spans="1:10" x14ac:dyDescent="0.25">
      <c r="A315" s="308"/>
      <c r="B315" s="293"/>
      <c r="C315" s="182" t="s">
        <v>12</v>
      </c>
      <c r="D315" s="183">
        <f t="shared" ref="D315:D320" si="174">SUM(E315:H315)</f>
        <v>5474.8</v>
      </c>
      <c r="E315" s="183">
        <v>5474.8</v>
      </c>
      <c r="F315" s="95">
        <v>0</v>
      </c>
      <c r="G315" s="95">
        <v>0</v>
      </c>
      <c r="H315" s="93">
        <v>0</v>
      </c>
      <c r="I315" s="183">
        <v>0</v>
      </c>
      <c r="J315" s="183">
        <v>0</v>
      </c>
    </row>
    <row r="316" spans="1:10" x14ac:dyDescent="0.25">
      <c r="A316" s="308"/>
      <c r="B316" s="293"/>
      <c r="C316" s="182" t="s">
        <v>13</v>
      </c>
      <c r="D316" s="183">
        <f t="shared" si="174"/>
        <v>5779.8</v>
      </c>
      <c r="E316" s="183">
        <v>5779.8</v>
      </c>
      <c r="F316" s="95">
        <v>0</v>
      </c>
      <c r="G316" s="95">
        <v>0</v>
      </c>
      <c r="H316" s="93">
        <v>0</v>
      </c>
      <c r="I316" s="183">
        <v>0</v>
      </c>
      <c r="J316" s="183">
        <v>0</v>
      </c>
    </row>
    <row r="317" spans="1:10" x14ac:dyDescent="0.25">
      <c r="A317" s="308"/>
      <c r="B317" s="293"/>
      <c r="C317" s="182" t="s">
        <v>14</v>
      </c>
      <c r="D317" s="183">
        <f t="shared" si="174"/>
        <v>6002.5</v>
      </c>
      <c r="E317" s="183">
        <v>0</v>
      </c>
      <c r="F317" s="95">
        <v>0</v>
      </c>
      <c r="G317" s="95">
        <v>0</v>
      </c>
      <c r="H317" s="182">
        <v>6002.5</v>
      </c>
      <c r="I317" s="183">
        <v>0</v>
      </c>
      <c r="J317" s="183">
        <v>0</v>
      </c>
    </row>
    <row r="318" spans="1:10" x14ac:dyDescent="0.25">
      <c r="A318" s="308"/>
      <c r="B318" s="293"/>
      <c r="C318" s="181" t="s">
        <v>15</v>
      </c>
      <c r="D318" s="9">
        <f t="shared" si="174"/>
        <v>7841.9</v>
      </c>
      <c r="E318" s="9">
        <v>0</v>
      </c>
      <c r="F318" s="96">
        <v>0</v>
      </c>
      <c r="G318" s="96">
        <v>0</v>
      </c>
      <c r="H318" s="181">
        <v>7841.9</v>
      </c>
      <c r="I318" s="9">
        <v>0</v>
      </c>
      <c r="J318" s="9">
        <v>0</v>
      </c>
    </row>
    <row r="319" spans="1:10" ht="30" x14ac:dyDescent="0.25">
      <c r="A319" s="308"/>
      <c r="B319" s="293"/>
      <c r="C319" s="182" t="s">
        <v>403</v>
      </c>
      <c r="D319" s="183">
        <f t="shared" si="174"/>
        <v>5889.95</v>
      </c>
      <c r="E319" s="183">
        <v>0</v>
      </c>
      <c r="F319" s="95">
        <v>0</v>
      </c>
      <c r="G319" s="95">
        <v>0</v>
      </c>
      <c r="H319" s="183">
        <v>5889.95</v>
      </c>
      <c r="I319" s="183">
        <v>0</v>
      </c>
      <c r="J319" s="183">
        <v>0</v>
      </c>
    </row>
    <row r="320" spans="1:10" ht="40.5" customHeight="1" x14ac:dyDescent="0.25">
      <c r="A320" s="309"/>
      <c r="B320" s="294"/>
      <c r="C320" s="182" t="s">
        <v>404</v>
      </c>
      <c r="D320" s="183">
        <f t="shared" si="174"/>
        <v>5889.95</v>
      </c>
      <c r="E320" s="183">
        <v>0</v>
      </c>
      <c r="F320" s="95">
        <v>0</v>
      </c>
      <c r="G320" s="95">
        <v>0</v>
      </c>
      <c r="H320" s="183">
        <v>5889.95</v>
      </c>
      <c r="I320" s="183">
        <v>0</v>
      </c>
      <c r="J320" s="183">
        <v>0</v>
      </c>
    </row>
    <row r="321" spans="1:10" ht="36" customHeight="1" x14ac:dyDescent="0.25">
      <c r="A321" s="323" t="s">
        <v>88</v>
      </c>
      <c r="B321" s="286" t="s">
        <v>89</v>
      </c>
      <c r="C321" s="181" t="s">
        <v>318</v>
      </c>
      <c r="D321" s="9">
        <f t="shared" ref="D321:J321" si="175">SUM(D322:D328)</f>
        <v>100</v>
      </c>
      <c r="E321" s="9">
        <f t="shared" si="175"/>
        <v>100</v>
      </c>
      <c r="F321" s="9">
        <f t="shared" si="175"/>
        <v>0</v>
      </c>
      <c r="G321" s="9">
        <f t="shared" si="175"/>
        <v>0</v>
      </c>
      <c r="H321" s="9">
        <f t="shared" si="175"/>
        <v>0</v>
      </c>
      <c r="I321" s="9">
        <f t="shared" ref="I321" si="176">SUM(I322:I328)</f>
        <v>0</v>
      </c>
      <c r="J321" s="9">
        <f t="shared" si="175"/>
        <v>0</v>
      </c>
    </row>
    <row r="322" spans="1:10" ht="21" customHeight="1" x14ac:dyDescent="0.25">
      <c r="A322" s="324"/>
      <c r="B322" s="287"/>
      <c r="C322" s="182" t="s">
        <v>11</v>
      </c>
      <c r="D322" s="183">
        <f t="shared" si="165"/>
        <v>0</v>
      </c>
      <c r="E322" s="183">
        <v>0</v>
      </c>
      <c r="F322" s="95">
        <v>0</v>
      </c>
      <c r="G322" s="95">
        <v>0</v>
      </c>
      <c r="H322" s="183">
        <v>0</v>
      </c>
      <c r="I322" s="183">
        <v>0</v>
      </c>
      <c r="J322" s="183">
        <v>0</v>
      </c>
    </row>
    <row r="323" spans="1:10" ht="21" customHeight="1" x14ac:dyDescent="0.25">
      <c r="A323" s="324"/>
      <c r="B323" s="287"/>
      <c r="C323" s="182" t="s">
        <v>12</v>
      </c>
      <c r="D323" s="183">
        <f t="shared" si="165"/>
        <v>0</v>
      </c>
      <c r="E323" s="183">
        <v>0</v>
      </c>
      <c r="F323" s="95">
        <v>0</v>
      </c>
      <c r="G323" s="95">
        <v>0</v>
      </c>
      <c r="H323" s="183">
        <v>0</v>
      </c>
      <c r="I323" s="183">
        <v>0</v>
      </c>
      <c r="J323" s="183">
        <v>0</v>
      </c>
    </row>
    <row r="324" spans="1:10" ht="15" customHeight="1" x14ac:dyDescent="0.25">
      <c r="A324" s="324"/>
      <c r="B324" s="287"/>
      <c r="C324" s="182" t="s">
        <v>13</v>
      </c>
      <c r="D324" s="183">
        <f>SUM(E324:G324)</f>
        <v>100</v>
      </c>
      <c r="E324" s="183">
        <v>100</v>
      </c>
      <c r="F324" s="95">
        <v>0</v>
      </c>
      <c r="G324" s="95">
        <v>0</v>
      </c>
      <c r="H324" s="183">
        <v>0</v>
      </c>
      <c r="I324" s="183">
        <v>0</v>
      </c>
      <c r="J324" s="183">
        <v>0</v>
      </c>
    </row>
    <row r="325" spans="1:10" ht="15.75" customHeight="1" x14ac:dyDescent="0.25">
      <c r="A325" s="324"/>
      <c r="B325" s="287"/>
      <c r="C325" s="182" t="s">
        <v>14</v>
      </c>
      <c r="D325" s="183">
        <f t="shared" si="165"/>
        <v>0</v>
      </c>
      <c r="E325" s="183">
        <v>0</v>
      </c>
      <c r="F325" s="95">
        <v>0</v>
      </c>
      <c r="G325" s="95">
        <v>0</v>
      </c>
      <c r="H325" s="183">
        <v>0</v>
      </c>
      <c r="I325" s="183">
        <v>0</v>
      </c>
      <c r="J325" s="183">
        <v>0</v>
      </c>
    </row>
    <row r="326" spans="1:10" ht="18" customHeight="1" x14ac:dyDescent="0.25">
      <c r="A326" s="324"/>
      <c r="B326" s="287"/>
      <c r="C326" s="181" t="s">
        <v>15</v>
      </c>
      <c r="D326" s="9">
        <f t="shared" si="165"/>
        <v>0</v>
      </c>
      <c r="E326" s="9">
        <v>0</v>
      </c>
      <c r="F326" s="96">
        <v>0</v>
      </c>
      <c r="G326" s="96">
        <v>0</v>
      </c>
      <c r="H326" s="9">
        <v>0</v>
      </c>
      <c r="I326" s="9">
        <v>0</v>
      </c>
      <c r="J326" s="9">
        <v>0</v>
      </c>
    </row>
    <row r="327" spans="1:10" ht="30" x14ac:dyDescent="0.25">
      <c r="A327" s="324"/>
      <c r="B327" s="287"/>
      <c r="C327" s="182" t="s">
        <v>403</v>
      </c>
      <c r="D327" s="183">
        <f t="shared" si="165"/>
        <v>0</v>
      </c>
      <c r="E327" s="183">
        <v>0</v>
      </c>
      <c r="F327" s="95">
        <v>0</v>
      </c>
      <c r="G327" s="95">
        <v>0</v>
      </c>
      <c r="H327" s="183">
        <v>0</v>
      </c>
      <c r="I327" s="183">
        <v>0</v>
      </c>
      <c r="J327" s="183">
        <v>0</v>
      </c>
    </row>
    <row r="328" spans="1:10" ht="30" x14ac:dyDescent="0.25">
      <c r="A328" s="325"/>
      <c r="B328" s="288"/>
      <c r="C328" s="182" t="s">
        <v>404</v>
      </c>
      <c r="D328" s="183">
        <f t="shared" si="165"/>
        <v>0</v>
      </c>
      <c r="E328" s="183">
        <v>0</v>
      </c>
      <c r="F328" s="95">
        <v>0</v>
      </c>
      <c r="G328" s="95">
        <v>0</v>
      </c>
      <c r="H328" s="183">
        <v>0</v>
      </c>
      <c r="I328" s="183">
        <v>0</v>
      </c>
      <c r="J328" s="183">
        <v>0</v>
      </c>
    </row>
    <row r="329" spans="1:10" ht="28.5" x14ac:dyDescent="0.25">
      <c r="A329" s="307" t="s">
        <v>596</v>
      </c>
      <c r="B329" s="292" t="s">
        <v>597</v>
      </c>
      <c r="C329" s="181" t="s">
        <v>318</v>
      </c>
      <c r="D329" s="9">
        <f t="shared" ref="D329:J329" si="177">SUM(D330:D336)</f>
        <v>191</v>
      </c>
      <c r="E329" s="9">
        <f t="shared" si="177"/>
        <v>0</v>
      </c>
      <c r="F329" s="9">
        <f t="shared" si="177"/>
        <v>0</v>
      </c>
      <c r="G329" s="9">
        <f t="shared" si="177"/>
        <v>0</v>
      </c>
      <c r="H329" s="9">
        <f t="shared" si="177"/>
        <v>191</v>
      </c>
      <c r="I329" s="9">
        <f t="shared" ref="I329" si="178">SUM(I330:I336)</f>
        <v>0</v>
      </c>
      <c r="J329" s="9">
        <f t="shared" si="177"/>
        <v>0</v>
      </c>
    </row>
    <row r="330" spans="1:10" x14ac:dyDescent="0.25">
      <c r="A330" s="287"/>
      <c r="B330" s="310"/>
      <c r="C330" s="182" t="s">
        <v>11</v>
      </c>
      <c r="D330" s="183">
        <f>SUM(E330:J330)</f>
        <v>0</v>
      </c>
      <c r="E330" s="95">
        <v>0</v>
      </c>
      <c r="F330" s="95">
        <v>0</v>
      </c>
      <c r="G330" s="95">
        <v>0</v>
      </c>
      <c r="H330" s="183">
        <v>0</v>
      </c>
      <c r="I330" s="183">
        <v>0</v>
      </c>
      <c r="J330" s="183">
        <v>0</v>
      </c>
    </row>
    <row r="331" spans="1:10" x14ac:dyDescent="0.25">
      <c r="A331" s="287"/>
      <c r="B331" s="310"/>
      <c r="C331" s="182" t="s">
        <v>12</v>
      </c>
      <c r="D331" s="183">
        <f t="shared" ref="D331:D336" si="179">SUM(E331:J331)</f>
        <v>0</v>
      </c>
      <c r="E331" s="95">
        <v>0</v>
      </c>
      <c r="F331" s="95">
        <v>0</v>
      </c>
      <c r="G331" s="95">
        <v>0</v>
      </c>
      <c r="H331" s="183">
        <v>0</v>
      </c>
      <c r="I331" s="183">
        <v>0</v>
      </c>
      <c r="J331" s="183">
        <v>0</v>
      </c>
    </row>
    <row r="332" spans="1:10" x14ac:dyDescent="0.25">
      <c r="A332" s="287"/>
      <c r="B332" s="310"/>
      <c r="C332" s="182" t="s">
        <v>13</v>
      </c>
      <c r="D332" s="183">
        <f t="shared" si="179"/>
        <v>0</v>
      </c>
      <c r="E332" s="95">
        <v>0</v>
      </c>
      <c r="F332" s="95">
        <v>0</v>
      </c>
      <c r="G332" s="95">
        <v>0</v>
      </c>
      <c r="H332" s="183">
        <v>0</v>
      </c>
      <c r="I332" s="183">
        <v>0</v>
      </c>
      <c r="J332" s="183">
        <v>0</v>
      </c>
    </row>
    <row r="333" spans="1:10" x14ac:dyDescent="0.25">
      <c r="A333" s="287"/>
      <c r="B333" s="310"/>
      <c r="C333" s="182" t="s">
        <v>14</v>
      </c>
      <c r="D333" s="183">
        <f t="shared" si="179"/>
        <v>191</v>
      </c>
      <c r="E333" s="95">
        <v>0</v>
      </c>
      <c r="F333" s="95">
        <v>0</v>
      </c>
      <c r="G333" s="95">
        <v>0</v>
      </c>
      <c r="H333" s="183">
        <f>85+106</f>
        <v>191</v>
      </c>
      <c r="I333" s="183">
        <v>0</v>
      </c>
      <c r="J333" s="183">
        <v>0</v>
      </c>
    </row>
    <row r="334" spans="1:10" x14ac:dyDescent="0.25">
      <c r="A334" s="287"/>
      <c r="B334" s="310"/>
      <c r="C334" s="181" t="s">
        <v>15</v>
      </c>
      <c r="D334" s="9">
        <f t="shared" si="179"/>
        <v>0</v>
      </c>
      <c r="E334" s="96">
        <v>0</v>
      </c>
      <c r="F334" s="96">
        <v>0</v>
      </c>
      <c r="G334" s="96">
        <v>0</v>
      </c>
      <c r="H334" s="9">
        <v>0</v>
      </c>
      <c r="I334" s="9">
        <v>0</v>
      </c>
      <c r="J334" s="9">
        <v>0</v>
      </c>
    </row>
    <row r="335" spans="1:10" ht="30" x14ac:dyDescent="0.25">
      <c r="A335" s="287"/>
      <c r="B335" s="310"/>
      <c r="C335" s="182" t="s">
        <v>403</v>
      </c>
      <c r="D335" s="183">
        <f t="shared" si="179"/>
        <v>0</v>
      </c>
      <c r="E335" s="95">
        <v>0</v>
      </c>
      <c r="F335" s="95">
        <v>0</v>
      </c>
      <c r="G335" s="95">
        <v>0</v>
      </c>
      <c r="H335" s="183">
        <v>0</v>
      </c>
      <c r="I335" s="183">
        <v>0</v>
      </c>
      <c r="J335" s="183">
        <v>0</v>
      </c>
    </row>
    <row r="336" spans="1:10" ht="30" x14ac:dyDescent="0.25">
      <c r="A336" s="288"/>
      <c r="B336" s="311"/>
      <c r="C336" s="182" t="s">
        <v>404</v>
      </c>
      <c r="D336" s="183">
        <f t="shared" si="179"/>
        <v>0</v>
      </c>
      <c r="E336" s="95">
        <v>0</v>
      </c>
      <c r="F336" s="95">
        <v>0</v>
      </c>
      <c r="G336" s="95">
        <v>0</v>
      </c>
      <c r="H336" s="183">
        <v>0</v>
      </c>
      <c r="I336" s="183">
        <v>0</v>
      </c>
      <c r="J336" s="183">
        <v>0</v>
      </c>
    </row>
    <row r="337" spans="1:12" ht="28.5" x14ac:dyDescent="0.25">
      <c r="A337" s="307" t="s">
        <v>1002</v>
      </c>
      <c r="B337" s="292" t="s">
        <v>1004</v>
      </c>
      <c r="C337" s="181" t="s">
        <v>318</v>
      </c>
      <c r="D337" s="9">
        <f t="shared" ref="D337:J337" si="180">SUM(D338:D344)</f>
        <v>343.9</v>
      </c>
      <c r="E337" s="9">
        <f t="shared" si="180"/>
        <v>0</v>
      </c>
      <c r="F337" s="9">
        <f t="shared" si="180"/>
        <v>0</v>
      </c>
      <c r="G337" s="9">
        <f t="shared" si="180"/>
        <v>0</v>
      </c>
      <c r="H337" s="9">
        <f t="shared" si="180"/>
        <v>343.9</v>
      </c>
      <c r="I337" s="9">
        <f t="shared" si="180"/>
        <v>0</v>
      </c>
      <c r="J337" s="9">
        <f t="shared" si="180"/>
        <v>0</v>
      </c>
    </row>
    <row r="338" spans="1:12" x14ac:dyDescent="0.25">
      <c r="A338" s="287"/>
      <c r="B338" s="310"/>
      <c r="C338" s="182" t="s">
        <v>11</v>
      </c>
      <c r="D338" s="183">
        <f>SUM(E338:J338)</f>
        <v>0</v>
      </c>
      <c r="E338" s="95">
        <v>0</v>
      </c>
      <c r="F338" s="95">
        <v>0</v>
      </c>
      <c r="G338" s="95">
        <v>0</v>
      </c>
      <c r="H338" s="183">
        <v>0</v>
      </c>
      <c r="I338" s="183">
        <v>0</v>
      </c>
      <c r="J338" s="183">
        <v>0</v>
      </c>
    </row>
    <row r="339" spans="1:12" x14ac:dyDescent="0.25">
      <c r="A339" s="287"/>
      <c r="B339" s="310"/>
      <c r="C339" s="182" t="s">
        <v>12</v>
      </c>
      <c r="D339" s="183">
        <f t="shared" ref="D339:D344" si="181">SUM(E339:J339)</f>
        <v>0</v>
      </c>
      <c r="E339" s="95">
        <v>0</v>
      </c>
      <c r="F339" s="95">
        <v>0</v>
      </c>
      <c r="G339" s="95">
        <v>0</v>
      </c>
      <c r="H339" s="183">
        <v>0</v>
      </c>
      <c r="I339" s="183">
        <v>0</v>
      </c>
      <c r="J339" s="183">
        <v>0</v>
      </c>
    </row>
    <row r="340" spans="1:12" x14ac:dyDescent="0.25">
      <c r="A340" s="287"/>
      <c r="B340" s="310"/>
      <c r="C340" s="182" t="s">
        <v>13</v>
      </c>
      <c r="D340" s="183">
        <f t="shared" si="181"/>
        <v>0</v>
      </c>
      <c r="E340" s="95">
        <v>0</v>
      </c>
      <c r="F340" s="95">
        <v>0</v>
      </c>
      <c r="G340" s="95">
        <v>0</v>
      </c>
      <c r="H340" s="183">
        <v>0</v>
      </c>
      <c r="I340" s="183">
        <v>0</v>
      </c>
      <c r="J340" s="183">
        <v>0</v>
      </c>
    </row>
    <row r="341" spans="1:12" x14ac:dyDescent="0.25">
      <c r="A341" s="287"/>
      <c r="B341" s="310"/>
      <c r="C341" s="182" t="s">
        <v>14</v>
      </c>
      <c r="D341" s="183">
        <f t="shared" si="181"/>
        <v>0</v>
      </c>
      <c r="E341" s="95">
        <v>0</v>
      </c>
      <c r="F341" s="95">
        <v>0</v>
      </c>
      <c r="G341" s="95">
        <v>0</v>
      </c>
      <c r="H341" s="183">
        <v>0</v>
      </c>
      <c r="I341" s="183">
        <v>0</v>
      </c>
      <c r="J341" s="183">
        <v>0</v>
      </c>
    </row>
    <row r="342" spans="1:12" x14ac:dyDescent="0.25">
      <c r="A342" s="287"/>
      <c r="B342" s="310"/>
      <c r="C342" s="181" t="s">
        <v>15</v>
      </c>
      <c r="D342" s="9">
        <f t="shared" si="181"/>
        <v>343.9</v>
      </c>
      <c r="E342" s="96">
        <v>0</v>
      </c>
      <c r="F342" s="96">
        <v>0</v>
      </c>
      <c r="G342" s="96">
        <v>0</v>
      </c>
      <c r="H342" s="9">
        <v>343.9</v>
      </c>
      <c r="I342" s="9">
        <v>0</v>
      </c>
      <c r="J342" s="9">
        <v>0</v>
      </c>
      <c r="L342" s="126">
        <f>SUM(H342-K342)</f>
        <v>343.9</v>
      </c>
    </row>
    <row r="343" spans="1:12" ht="30" x14ac:dyDescent="0.25">
      <c r="A343" s="287"/>
      <c r="B343" s="310"/>
      <c r="C343" s="182" t="s">
        <v>403</v>
      </c>
      <c r="D343" s="183">
        <f t="shared" si="181"/>
        <v>0</v>
      </c>
      <c r="E343" s="95">
        <v>0</v>
      </c>
      <c r="F343" s="95">
        <v>0</v>
      </c>
      <c r="G343" s="95">
        <v>0</v>
      </c>
      <c r="H343" s="183">
        <v>0</v>
      </c>
      <c r="I343" s="183">
        <v>0</v>
      </c>
      <c r="J343" s="183">
        <v>0</v>
      </c>
    </row>
    <row r="344" spans="1:12" ht="30" x14ac:dyDescent="0.25">
      <c r="A344" s="288"/>
      <c r="B344" s="311"/>
      <c r="C344" s="182" t="s">
        <v>404</v>
      </c>
      <c r="D344" s="183">
        <f t="shared" si="181"/>
        <v>0</v>
      </c>
      <c r="E344" s="95">
        <v>0</v>
      </c>
      <c r="F344" s="95">
        <v>0</v>
      </c>
      <c r="G344" s="95">
        <v>0</v>
      </c>
      <c r="H344" s="183">
        <v>0</v>
      </c>
      <c r="I344" s="183">
        <v>0</v>
      </c>
      <c r="J344" s="183">
        <v>0</v>
      </c>
    </row>
    <row r="345" spans="1:12" ht="33.75" customHeight="1" x14ac:dyDescent="0.25">
      <c r="A345" s="180">
        <v>6</v>
      </c>
      <c r="B345" s="289" t="s">
        <v>90</v>
      </c>
      <c r="C345" s="290"/>
      <c r="D345" s="290"/>
      <c r="E345" s="290"/>
      <c r="F345" s="290"/>
      <c r="G345" s="291"/>
      <c r="H345" s="97"/>
      <c r="I345" s="97"/>
      <c r="J345" s="97"/>
    </row>
    <row r="346" spans="1:12" ht="51.75" customHeight="1" x14ac:dyDescent="0.25">
      <c r="A346" s="180"/>
      <c r="B346" s="188" t="s">
        <v>10</v>
      </c>
      <c r="C346" s="182" t="s">
        <v>11</v>
      </c>
      <c r="D346" s="183">
        <v>2620</v>
      </c>
      <c r="E346" s="183">
        <v>2620</v>
      </c>
      <c r="F346" s="183">
        <v>0</v>
      </c>
      <c r="G346" s="183">
        <v>0</v>
      </c>
      <c r="H346" s="183">
        <v>0</v>
      </c>
      <c r="I346" s="183">
        <v>0</v>
      </c>
      <c r="J346" s="183">
        <v>0</v>
      </c>
    </row>
    <row r="347" spans="1:12" ht="28.5" x14ac:dyDescent="0.25">
      <c r="A347" s="307" t="s">
        <v>91</v>
      </c>
      <c r="B347" s="292" t="s">
        <v>92</v>
      </c>
      <c r="C347" s="181" t="s">
        <v>318</v>
      </c>
      <c r="D347" s="9">
        <f t="shared" ref="D347:J347" si="182">SUM(D348:D353)</f>
        <v>13707.5</v>
      </c>
      <c r="E347" s="9">
        <f t="shared" si="182"/>
        <v>4546.8</v>
      </c>
      <c r="F347" s="9">
        <f t="shared" si="182"/>
        <v>0</v>
      </c>
      <c r="G347" s="9">
        <f t="shared" si="182"/>
        <v>0</v>
      </c>
      <c r="H347" s="9">
        <f t="shared" si="182"/>
        <v>9160.6999999999989</v>
      </c>
      <c r="I347" s="9">
        <f t="shared" ref="I347" si="183">SUM(I348:I353)</f>
        <v>0</v>
      </c>
      <c r="J347" s="9">
        <f t="shared" si="182"/>
        <v>0</v>
      </c>
    </row>
    <row r="348" spans="1:12" x14ac:dyDescent="0.25">
      <c r="A348" s="308"/>
      <c r="B348" s="293"/>
      <c r="C348" s="182" t="s">
        <v>12</v>
      </c>
      <c r="D348" s="183">
        <f t="shared" ref="D348:D353" si="184">SUM(E348:H348)</f>
        <v>2273.4</v>
      </c>
      <c r="E348" s="183">
        <f t="shared" ref="E348:H353" si="185">E356+E364+E372+E380</f>
        <v>2273.4</v>
      </c>
      <c r="F348" s="183">
        <f t="shared" si="185"/>
        <v>0</v>
      </c>
      <c r="G348" s="183">
        <f t="shared" ref="G348:H348" si="186">G356+G364+G372+G380</f>
        <v>0</v>
      </c>
      <c r="H348" s="183">
        <f t="shared" si="186"/>
        <v>0</v>
      </c>
      <c r="I348" s="183">
        <f t="shared" ref="I348:J353" si="187">SUM(I349:I354)</f>
        <v>0</v>
      </c>
      <c r="J348" s="183">
        <f t="shared" si="187"/>
        <v>0</v>
      </c>
    </row>
    <row r="349" spans="1:12" x14ac:dyDescent="0.25">
      <c r="A349" s="308"/>
      <c r="B349" s="293"/>
      <c r="C349" s="182" t="s">
        <v>13</v>
      </c>
      <c r="D349" s="183">
        <f t="shared" si="184"/>
        <v>2273.4</v>
      </c>
      <c r="E349" s="183">
        <f t="shared" si="185"/>
        <v>2273.4</v>
      </c>
      <c r="F349" s="183">
        <f t="shared" si="185"/>
        <v>0</v>
      </c>
      <c r="G349" s="183">
        <f t="shared" si="185"/>
        <v>0</v>
      </c>
      <c r="H349" s="183">
        <f t="shared" si="185"/>
        <v>0</v>
      </c>
      <c r="I349" s="183">
        <f t="shared" si="187"/>
        <v>0</v>
      </c>
      <c r="J349" s="183">
        <f t="shared" si="187"/>
        <v>0</v>
      </c>
    </row>
    <row r="350" spans="1:12" x14ac:dyDescent="0.25">
      <c r="A350" s="308"/>
      <c r="B350" s="293"/>
      <c r="C350" s="182" t="s">
        <v>14</v>
      </c>
      <c r="D350" s="183">
        <f t="shared" si="184"/>
        <v>2273.4</v>
      </c>
      <c r="E350" s="183">
        <f t="shared" si="185"/>
        <v>0</v>
      </c>
      <c r="F350" s="183">
        <f t="shared" si="185"/>
        <v>0</v>
      </c>
      <c r="G350" s="183">
        <f t="shared" si="185"/>
        <v>0</v>
      </c>
      <c r="H350" s="183">
        <f t="shared" si="185"/>
        <v>2273.4</v>
      </c>
      <c r="I350" s="183">
        <f t="shared" si="187"/>
        <v>0</v>
      </c>
      <c r="J350" s="183">
        <f t="shared" si="187"/>
        <v>0</v>
      </c>
    </row>
    <row r="351" spans="1:12" ht="15.75" customHeight="1" x14ac:dyDescent="0.25">
      <c r="A351" s="308"/>
      <c r="B351" s="293"/>
      <c r="C351" s="181" t="s">
        <v>15</v>
      </c>
      <c r="D351" s="9">
        <f t="shared" si="184"/>
        <v>2340.5</v>
      </c>
      <c r="E351" s="9">
        <f t="shared" si="185"/>
        <v>0</v>
      </c>
      <c r="F351" s="9">
        <f t="shared" si="185"/>
        <v>0</v>
      </c>
      <c r="G351" s="9">
        <f t="shared" si="185"/>
        <v>0</v>
      </c>
      <c r="H351" s="9">
        <f t="shared" si="185"/>
        <v>2340.5</v>
      </c>
      <c r="I351" s="9">
        <f t="shared" si="187"/>
        <v>0</v>
      </c>
      <c r="J351" s="9">
        <f t="shared" si="187"/>
        <v>0</v>
      </c>
    </row>
    <row r="352" spans="1:12" ht="37.5" customHeight="1" x14ac:dyDescent="0.25">
      <c r="A352" s="308"/>
      <c r="B352" s="293"/>
      <c r="C352" s="182" t="s">
        <v>403</v>
      </c>
      <c r="D352" s="183">
        <f t="shared" si="184"/>
        <v>2273.4</v>
      </c>
      <c r="E352" s="183">
        <f t="shared" si="185"/>
        <v>0</v>
      </c>
      <c r="F352" s="183">
        <f t="shared" si="185"/>
        <v>0</v>
      </c>
      <c r="G352" s="183">
        <f t="shared" si="185"/>
        <v>0</v>
      </c>
      <c r="H352" s="183">
        <f t="shared" si="185"/>
        <v>2273.4</v>
      </c>
      <c r="I352" s="183">
        <f t="shared" si="187"/>
        <v>0</v>
      </c>
      <c r="J352" s="183">
        <f t="shared" si="187"/>
        <v>0</v>
      </c>
    </row>
    <row r="353" spans="1:10" ht="33.75" customHeight="1" x14ac:dyDescent="0.25">
      <c r="A353" s="309"/>
      <c r="B353" s="294"/>
      <c r="C353" s="182" t="s">
        <v>404</v>
      </c>
      <c r="D353" s="183">
        <f t="shared" si="184"/>
        <v>2273.4</v>
      </c>
      <c r="E353" s="183">
        <f t="shared" si="185"/>
        <v>0</v>
      </c>
      <c r="F353" s="183">
        <f t="shared" si="185"/>
        <v>0</v>
      </c>
      <c r="G353" s="183">
        <f t="shared" si="185"/>
        <v>0</v>
      </c>
      <c r="H353" s="183">
        <f t="shared" si="185"/>
        <v>2273.4</v>
      </c>
      <c r="I353" s="183">
        <f t="shared" si="187"/>
        <v>0</v>
      </c>
      <c r="J353" s="183">
        <f t="shared" si="187"/>
        <v>0</v>
      </c>
    </row>
    <row r="354" spans="1:10" ht="28.5" x14ac:dyDescent="0.25">
      <c r="A354" s="307" t="s">
        <v>93</v>
      </c>
      <c r="B354" s="292" t="s">
        <v>94</v>
      </c>
      <c r="C354" s="181" t="s">
        <v>318</v>
      </c>
      <c r="D354" s="9">
        <f>SUM(D355:D361)</f>
        <v>5368.4999999999991</v>
      </c>
      <c r="E354" s="9">
        <f t="shared" ref="E354:J354" si="188">SUM(E355:E361)</f>
        <v>2273.6999999999998</v>
      </c>
      <c r="F354" s="9">
        <f t="shared" si="188"/>
        <v>0</v>
      </c>
      <c r="G354" s="9">
        <f t="shared" si="188"/>
        <v>0</v>
      </c>
      <c r="H354" s="9">
        <f t="shared" si="188"/>
        <v>3094.8</v>
      </c>
      <c r="I354" s="9">
        <f t="shared" ref="I354" si="189">SUM(I355:I361)</f>
        <v>0</v>
      </c>
      <c r="J354" s="9">
        <f t="shared" si="188"/>
        <v>0</v>
      </c>
    </row>
    <row r="355" spans="1:10" x14ac:dyDescent="0.25">
      <c r="A355" s="308"/>
      <c r="B355" s="293"/>
      <c r="C355" s="182" t="s">
        <v>11</v>
      </c>
      <c r="D355" s="183">
        <f t="shared" ref="D355:D379" si="190">SUM(E355:G355)</f>
        <v>0</v>
      </c>
      <c r="E355" s="183">
        <v>0</v>
      </c>
      <c r="F355" s="95">
        <v>0</v>
      </c>
      <c r="G355" s="95">
        <v>0</v>
      </c>
      <c r="H355" s="183">
        <v>0</v>
      </c>
      <c r="I355" s="183">
        <v>0</v>
      </c>
      <c r="J355" s="183">
        <v>0</v>
      </c>
    </row>
    <row r="356" spans="1:10" x14ac:dyDescent="0.25">
      <c r="A356" s="308"/>
      <c r="B356" s="293"/>
      <c r="C356" s="182" t="s">
        <v>12</v>
      </c>
      <c r="D356" s="183">
        <f>SUM(E356:H356)</f>
        <v>773.7</v>
      </c>
      <c r="E356" s="183">
        <v>773.7</v>
      </c>
      <c r="F356" s="95">
        <v>0</v>
      </c>
      <c r="G356" s="95">
        <v>0</v>
      </c>
      <c r="H356" s="183">
        <v>0</v>
      </c>
      <c r="I356" s="183">
        <v>0</v>
      </c>
      <c r="J356" s="183">
        <v>0</v>
      </c>
    </row>
    <row r="357" spans="1:10" x14ac:dyDescent="0.25">
      <c r="A357" s="308"/>
      <c r="B357" s="293"/>
      <c r="C357" s="182" t="s">
        <v>13</v>
      </c>
      <c r="D357" s="183">
        <f t="shared" ref="D357:D361" si="191">SUM(E357:H357)</f>
        <v>1500</v>
      </c>
      <c r="E357" s="183">
        <v>1500</v>
      </c>
      <c r="F357" s="95">
        <v>0</v>
      </c>
      <c r="G357" s="95">
        <v>0</v>
      </c>
      <c r="H357" s="183">
        <v>0</v>
      </c>
      <c r="I357" s="183">
        <v>0</v>
      </c>
      <c r="J357" s="183">
        <v>0</v>
      </c>
    </row>
    <row r="358" spans="1:10" x14ac:dyDescent="0.25">
      <c r="A358" s="308"/>
      <c r="B358" s="293"/>
      <c r="C358" s="182" t="s">
        <v>14</v>
      </c>
      <c r="D358" s="183">
        <f t="shared" si="191"/>
        <v>773.7</v>
      </c>
      <c r="E358" s="183">
        <v>0</v>
      </c>
      <c r="F358" s="95">
        <v>0</v>
      </c>
      <c r="G358" s="95">
        <v>0</v>
      </c>
      <c r="H358" s="182">
        <v>773.7</v>
      </c>
      <c r="I358" s="183">
        <v>0</v>
      </c>
      <c r="J358" s="183">
        <v>0</v>
      </c>
    </row>
    <row r="359" spans="1:10" x14ac:dyDescent="0.25">
      <c r="A359" s="308"/>
      <c r="B359" s="293"/>
      <c r="C359" s="181" t="s">
        <v>15</v>
      </c>
      <c r="D359" s="9">
        <f t="shared" si="191"/>
        <v>773.7</v>
      </c>
      <c r="E359" s="9">
        <v>0</v>
      </c>
      <c r="F359" s="96">
        <v>0</v>
      </c>
      <c r="G359" s="96">
        <v>0</v>
      </c>
      <c r="H359" s="181">
        <v>773.7</v>
      </c>
      <c r="I359" s="9">
        <v>0</v>
      </c>
      <c r="J359" s="9">
        <v>0</v>
      </c>
    </row>
    <row r="360" spans="1:10" ht="30" x14ac:dyDescent="0.25">
      <c r="A360" s="308"/>
      <c r="B360" s="293"/>
      <c r="C360" s="182" t="s">
        <v>403</v>
      </c>
      <c r="D360" s="183">
        <f t="shared" si="191"/>
        <v>773.7</v>
      </c>
      <c r="E360" s="183">
        <v>0</v>
      </c>
      <c r="F360" s="95">
        <v>0</v>
      </c>
      <c r="G360" s="95">
        <v>0</v>
      </c>
      <c r="H360" s="182">
        <v>773.7</v>
      </c>
      <c r="I360" s="183">
        <v>0</v>
      </c>
      <c r="J360" s="183">
        <v>0</v>
      </c>
    </row>
    <row r="361" spans="1:10" ht="30" x14ac:dyDescent="0.25">
      <c r="A361" s="309"/>
      <c r="B361" s="294"/>
      <c r="C361" s="182" t="s">
        <v>404</v>
      </c>
      <c r="D361" s="183">
        <f t="shared" si="191"/>
        <v>773.7</v>
      </c>
      <c r="E361" s="183">
        <v>0</v>
      </c>
      <c r="F361" s="95">
        <v>0</v>
      </c>
      <c r="G361" s="95">
        <v>0</v>
      </c>
      <c r="H361" s="182">
        <v>773.7</v>
      </c>
      <c r="I361" s="183">
        <v>0</v>
      </c>
      <c r="J361" s="183">
        <v>0</v>
      </c>
    </row>
    <row r="362" spans="1:10" ht="28.5" x14ac:dyDescent="0.25">
      <c r="A362" s="307" t="s">
        <v>95</v>
      </c>
      <c r="B362" s="292" t="s">
        <v>96</v>
      </c>
      <c r="C362" s="181" t="s">
        <v>318</v>
      </c>
      <c r="D362" s="9">
        <f>D363+D364+D365+D366+D367+D368+D369</f>
        <v>3192.1</v>
      </c>
      <c r="E362" s="9">
        <f t="shared" ref="E362:J362" si="192">E363+E364+E365+E366+E367+E368+E369</f>
        <v>865</v>
      </c>
      <c r="F362" s="9">
        <f t="shared" si="192"/>
        <v>0</v>
      </c>
      <c r="G362" s="9">
        <f t="shared" si="192"/>
        <v>0</v>
      </c>
      <c r="H362" s="9">
        <f t="shared" si="192"/>
        <v>2327.1</v>
      </c>
      <c r="I362" s="9">
        <f t="shared" ref="I362" si="193">I363+I364+I365+I366+I367+I368+I369</f>
        <v>0</v>
      </c>
      <c r="J362" s="9">
        <f t="shared" si="192"/>
        <v>0</v>
      </c>
    </row>
    <row r="363" spans="1:10" x14ac:dyDescent="0.25">
      <c r="A363" s="308"/>
      <c r="B363" s="293"/>
      <c r="C363" s="182" t="s">
        <v>11</v>
      </c>
      <c r="D363" s="183">
        <f t="shared" si="190"/>
        <v>0</v>
      </c>
      <c r="E363" s="183">
        <v>0</v>
      </c>
      <c r="F363" s="95">
        <v>0</v>
      </c>
      <c r="G363" s="95">
        <v>0</v>
      </c>
      <c r="H363" s="183">
        <v>0</v>
      </c>
      <c r="I363" s="183">
        <v>0</v>
      </c>
      <c r="J363" s="183">
        <v>0</v>
      </c>
    </row>
    <row r="364" spans="1:10" x14ac:dyDescent="0.25">
      <c r="A364" s="308"/>
      <c r="B364" s="293"/>
      <c r="C364" s="182" t="s">
        <v>12</v>
      </c>
      <c r="D364" s="183">
        <f>SUM(E364:H364)</f>
        <v>565</v>
      </c>
      <c r="E364" s="183">
        <v>565</v>
      </c>
      <c r="F364" s="95">
        <v>0</v>
      </c>
      <c r="G364" s="95">
        <v>0</v>
      </c>
      <c r="H364" s="183">
        <v>0</v>
      </c>
      <c r="I364" s="183">
        <v>0</v>
      </c>
      <c r="J364" s="183">
        <v>0</v>
      </c>
    </row>
    <row r="365" spans="1:10" x14ac:dyDescent="0.25">
      <c r="A365" s="308"/>
      <c r="B365" s="293"/>
      <c r="C365" s="182" t="s">
        <v>13</v>
      </c>
      <c r="D365" s="183">
        <f t="shared" ref="D365:D369" si="194">SUM(E365:H365)</f>
        <v>300</v>
      </c>
      <c r="E365" s="183">
        <v>300</v>
      </c>
      <c r="F365" s="95">
        <v>0</v>
      </c>
      <c r="G365" s="95">
        <v>0</v>
      </c>
      <c r="H365" s="183">
        <v>0</v>
      </c>
      <c r="I365" s="183">
        <v>0</v>
      </c>
      <c r="J365" s="183">
        <v>0</v>
      </c>
    </row>
    <row r="366" spans="1:10" x14ac:dyDescent="0.25">
      <c r="A366" s="308"/>
      <c r="B366" s="293"/>
      <c r="C366" s="182" t="s">
        <v>14</v>
      </c>
      <c r="D366" s="183">
        <f t="shared" si="194"/>
        <v>565</v>
      </c>
      <c r="E366" s="183">
        <v>0</v>
      </c>
      <c r="F366" s="95">
        <v>0</v>
      </c>
      <c r="G366" s="95">
        <v>0</v>
      </c>
      <c r="H366" s="183">
        <v>565</v>
      </c>
      <c r="I366" s="183">
        <v>0</v>
      </c>
      <c r="J366" s="183">
        <v>0</v>
      </c>
    </row>
    <row r="367" spans="1:10" x14ac:dyDescent="0.25">
      <c r="A367" s="308"/>
      <c r="B367" s="293"/>
      <c r="C367" s="181" t="s">
        <v>15</v>
      </c>
      <c r="D367" s="9">
        <f t="shared" si="194"/>
        <v>632.1</v>
      </c>
      <c r="E367" s="9">
        <v>0</v>
      </c>
      <c r="F367" s="96">
        <v>0</v>
      </c>
      <c r="G367" s="96">
        <v>0</v>
      </c>
      <c r="H367" s="9">
        <v>632.1</v>
      </c>
      <c r="I367" s="9">
        <v>0</v>
      </c>
      <c r="J367" s="9">
        <v>0</v>
      </c>
    </row>
    <row r="368" spans="1:10" ht="30" x14ac:dyDescent="0.25">
      <c r="A368" s="308"/>
      <c r="B368" s="293"/>
      <c r="C368" s="182" t="s">
        <v>403</v>
      </c>
      <c r="D368" s="183">
        <f t="shared" si="194"/>
        <v>565</v>
      </c>
      <c r="E368" s="183">
        <v>0</v>
      </c>
      <c r="F368" s="95">
        <v>0</v>
      </c>
      <c r="G368" s="95">
        <v>0</v>
      </c>
      <c r="H368" s="183">
        <v>565</v>
      </c>
      <c r="I368" s="183">
        <v>0</v>
      </c>
      <c r="J368" s="183">
        <v>0</v>
      </c>
    </row>
    <row r="369" spans="1:10" ht="30" x14ac:dyDescent="0.25">
      <c r="A369" s="309"/>
      <c r="B369" s="294"/>
      <c r="C369" s="182" t="s">
        <v>404</v>
      </c>
      <c r="D369" s="183">
        <f t="shared" si="194"/>
        <v>565</v>
      </c>
      <c r="E369" s="183">
        <v>0</v>
      </c>
      <c r="F369" s="95">
        <v>0</v>
      </c>
      <c r="G369" s="95">
        <v>0</v>
      </c>
      <c r="H369" s="183">
        <v>565</v>
      </c>
      <c r="I369" s="183">
        <v>0</v>
      </c>
      <c r="J369" s="183">
        <v>0</v>
      </c>
    </row>
    <row r="370" spans="1:10" ht="28.5" x14ac:dyDescent="0.25">
      <c r="A370" s="307" t="s">
        <v>97</v>
      </c>
      <c r="B370" s="292" t="s">
        <v>98</v>
      </c>
      <c r="C370" s="181" t="s">
        <v>318</v>
      </c>
      <c r="D370" s="9">
        <f>SUM(D371:D377)</f>
        <v>1868.5000000000002</v>
      </c>
      <c r="E370" s="9">
        <f t="shared" ref="E370:J370" si="195">SUM(E371:E377)</f>
        <v>533.70000000000005</v>
      </c>
      <c r="F370" s="9">
        <f t="shared" si="195"/>
        <v>0</v>
      </c>
      <c r="G370" s="9">
        <f t="shared" si="195"/>
        <v>0</v>
      </c>
      <c r="H370" s="9">
        <f t="shared" si="195"/>
        <v>1334.8</v>
      </c>
      <c r="I370" s="9">
        <f t="shared" ref="I370" si="196">SUM(I371:I377)</f>
        <v>0</v>
      </c>
      <c r="J370" s="9">
        <f t="shared" si="195"/>
        <v>0</v>
      </c>
    </row>
    <row r="371" spans="1:10" x14ac:dyDescent="0.25">
      <c r="A371" s="308"/>
      <c r="B371" s="293"/>
      <c r="C371" s="182" t="s">
        <v>11</v>
      </c>
      <c r="D371" s="183">
        <f>SUM(E371:H371)</f>
        <v>0</v>
      </c>
      <c r="E371" s="183">
        <v>0</v>
      </c>
      <c r="F371" s="95">
        <v>0</v>
      </c>
      <c r="G371" s="95">
        <v>0</v>
      </c>
      <c r="H371" s="183">
        <v>0</v>
      </c>
      <c r="I371" s="183">
        <v>0</v>
      </c>
      <c r="J371" s="183">
        <v>0</v>
      </c>
    </row>
    <row r="372" spans="1:10" x14ac:dyDescent="0.25">
      <c r="A372" s="308"/>
      <c r="B372" s="293"/>
      <c r="C372" s="182" t="s">
        <v>12</v>
      </c>
      <c r="D372" s="183">
        <f t="shared" ref="D372:D377" si="197">SUM(E372:H372)</f>
        <v>333.7</v>
      </c>
      <c r="E372" s="183">
        <v>333.7</v>
      </c>
      <c r="F372" s="95">
        <v>0</v>
      </c>
      <c r="G372" s="95">
        <v>0</v>
      </c>
      <c r="H372" s="183">
        <v>0</v>
      </c>
      <c r="I372" s="183">
        <v>0</v>
      </c>
      <c r="J372" s="183">
        <v>0</v>
      </c>
    </row>
    <row r="373" spans="1:10" x14ac:dyDescent="0.25">
      <c r="A373" s="308"/>
      <c r="B373" s="293"/>
      <c r="C373" s="182" t="s">
        <v>13</v>
      </c>
      <c r="D373" s="183">
        <f t="shared" si="197"/>
        <v>200</v>
      </c>
      <c r="E373" s="183">
        <v>200</v>
      </c>
      <c r="F373" s="95">
        <v>0</v>
      </c>
      <c r="G373" s="95">
        <v>0</v>
      </c>
      <c r="H373" s="183">
        <v>0</v>
      </c>
      <c r="I373" s="183">
        <v>0</v>
      </c>
      <c r="J373" s="183">
        <v>0</v>
      </c>
    </row>
    <row r="374" spans="1:10" x14ac:dyDescent="0.25">
      <c r="A374" s="308"/>
      <c r="B374" s="293"/>
      <c r="C374" s="182" t="s">
        <v>14</v>
      </c>
      <c r="D374" s="183">
        <f t="shared" si="197"/>
        <v>333.7</v>
      </c>
      <c r="E374" s="183">
        <v>0</v>
      </c>
      <c r="F374" s="95">
        <v>0</v>
      </c>
      <c r="G374" s="95">
        <v>0</v>
      </c>
      <c r="H374" s="182">
        <v>333.7</v>
      </c>
      <c r="I374" s="183">
        <v>0</v>
      </c>
      <c r="J374" s="183">
        <v>0</v>
      </c>
    </row>
    <row r="375" spans="1:10" x14ac:dyDescent="0.25">
      <c r="A375" s="308"/>
      <c r="B375" s="293"/>
      <c r="C375" s="181" t="s">
        <v>15</v>
      </c>
      <c r="D375" s="9">
        <f t="shared" si="197"/>
        <v>333.7</v>
      </c>
      <c r="E375" s="9">
        <v>0</v>
      </c>
      <c r="F375" s="96">
        <v>0</v>
      </c>
      <c r="G375" s="96">
        <v>0</v>
      </c>
      <c r="H375" s="181">
        <v>333.7</v>
      </c>
      <c r="I375" s="9">
        <v>0</v>
      </c>
      <c r="J375" s="9">
        <v>0</v>
      </c>
    </row>
    <row r="376" spans="1:10" ht="30" x14ac:dyDescent="0.25">
      <c r="A376" s="308"/>
      <c r="B376" s="293"/>
      <c r="C376" s="182" t="s">
        <v>403</v>
      </c>
      <c r="D376" s="183">
        <f t="shared" si="197"/>
        <v>333.7</v>
      </c>
      <c r="E376" s="183">
        <v>0</v>
      </c>
      <c r="F376" s="95">
        <v>0</v>
      </c>
      <c r="G376" s="95">
        <v>0</v>
      </c>
      <c r="H376" s="182">
        <v>333.7</v>
      </c>
      <c r="I376" s="183">
        <v>0</v>
      </c>
      <c r="J376" s="183">
        <v>0</v>
      </c>
    </row>
    <row r="377" spans="1:10" ht="30" x14ac:dyDescent="0.25">
      <c r="A377" s="309"/>
      <c r="B377" s="294"/>
      <c r="C377" s="182" t="s">
        <v>404</v>
      </c>
      <c r="D377" s="183">
        <f t="shared" si="197"/>
        <v>333.7</v>
      </c>
      <c r="E377" s="183">
        <v>0</v>
      </c>
      <c r="F377" s="95">
        <v>0</v>
      </c>
      <c r="G377" s="95">
        <v>0</v>
      </c>
      <c r="H377" s="182">
        <v>333.7</v>
      </c>
      <c r="I377" s="183">
        <v>0</v>
      </c>
      <c r="J377" s="183">
        <v>0</v>
      </c>
    </row>
    <row r="378" spans="1:10" ht="28.5" x14ac:dyDescent="0.25">
      <c r="A378" s="307" t="s">
        <v>99</v>
      </c>
      <c r="B378" s="292" t="s">
        <v>100</v>
      </c>
      <c r="C378" s="181" t="s">
        <v>318</v>
      </c>
      <c r="D378" s="9">
        <f>SUM(D379:D385)</f>
        <v>3278.4</v>
      </c>
      <c r="E378" s="9">
        <f t="shared" ref="E378:J378" si="198">SUM(E379:E385)</f>
        <v>874.4</v>
      </c>
      <c r="F378" s="9">
        <f t="shared" si="198"/>
        <v>0</v>
      </c>
      <c r="G378" s="9">
        <f t="shared" si="198"/>
        <v>0</v>
      </c>
      <c r="H378" s="9">
        <f t="shared" si="198"/>
        <v>2404</v>
      </c>
      <c r="I378" s="9">
        <f t="shared" ref="I378" si="199">SUM(I379:I385)</f>
        <v>0</v>
      </c>
      <c r="J378" s="9">
        <f t="shared" si="198"/>
        <v>0</v>
      </c>
    </row>
    <row r="379" spans="1:10" x14ac:dyDescent="0.25">
      <c r="A379" s="308"/>
      <c r="B379" s="293"/>
      <c r="C379" s="182" t="s">
        <v>11</v>
      </c>
      <c r="D379" s="183">
        <f t="shared" si="190"/>
        <v>0</v>
      </c>
      <c r="E379" s="183">
        <v>0</v>
      </c>
      <c r="F379" s="95">
        <v>0</v>
      </c>
      <c r="G379" s="95">
        <v>0</v>
      </c>
      <c r="H379" s="183">
        <v>0</v>
      </c>
      <c r="I379" s="183">
        <v>0</v>
      </c>
      <c r="J379" s="183">
        <v>0</v>
      </c>
    </row>
    <row r="380" spans="1:10" x14ac:dyDescent="0.25">
      <c r="A380" s="308"/>
      <c r="B380" s="293"/>
      <c r="C380" s="182" t="s">
        <v>12</v>
      </c>
      <c r="D380" s="183">
        <f>SUM(E380:H380)</f>
        <v>601</v>
      </c>
      <c r="E380" s="183">
        <v>601</v>
      </c>
      <c r="F380" s="95">
        <v>0</v>
      </c>
      <c r="G380" s="95">
        <v>0</v>
      </c>
      <c r="H380" s="183">
        <v>0</v>
      </c>
      <c r="I380" s="183">
        <v>0</v>
      </c>
      <c r="J380" s="183">
        <v>0</v>
      </c>
    </row>
    <row r="381" spans="1:10" x14ac:dyDescent="0.25">
      <c r="A381" s="308"/>
      <c r="B381" s="293"/>
      <c r="C381" s="182" t="s">
        <v>13</v>
      </c>
      <c r="D381" s="183">
        <f t="shared" ref="D381:D385" si="200">SUM(E381:H381)</f>
        <v>273.39999999999998</v>
      </c>
      <c r="E381" s="183">
        <v>273.39999999999998</v>
      </c>
      <c r="F381" s="95">
        <v>0</v>
      </c>
      <c r="G381" s="95">
        <v>0</v>
      </c>
      <c r="H381" s="183">
        <v>0</v>
      </c>
      <c r="I381" s="183">
        <v>0</v>
      </c>
      <c r="J381" s="183">
        <v>0</v>
      </c>
    </row>
    <row r="382" spans="1:10" x14ac:dyDescent="0.25">
      <c r="A382" s="308"/>
      <c r="B382" s="293"/>
      <c r="C382" s="182" t="s">
        <v>14</v>
      </c>
      <c r="D382" s="183">
        <f t="shared" si="200"/>
        <v>601</v>
      </c>
      <c r="E382" s="183">
        <v>0</v>
      </c>
      <c r="F382" s="95">
        <v>0</v>
      </c>
      <c r="G382" s="95">
        <v>0</v>
      </c>
      <c r="H382" s="183">
        <v>601</v>
      </c>
      <c r="I382" s="183">
        <v>0</v>
      </c>
      <c r="J382" s="183">
        <v>0</v>
      </c>
    </row>
    <row r="383" spans="1:10" x14ac:dyDescent="0.25">
      <c r="A383" s="308"/>
      <c r="B383" s="293"/>
      <c r="C383" s="181" t="s">
        <v>15</v>
      </c>
      <c r="D383" s="9">
        <f t="shared" si="200"/>
        <v>601</v>
      </c>
      <c r="E383" s="9">
        <v>0</v>
      </c>
      <c r="F383" s="96">
        <v>0</v>
      </c>
      <c r="G383" s="96">
        <v>0</v>
      </c>
      <c r="H383" s="9">
        <v>601</v>
      </c>
      <c r="I383" s="9">
        <v>0</v>
      </c>
      <c r="J383" s="9">
        <v>0</v>
      </c>
    </row>
    <row r="384" spans="1:10" ht="30" x14ac:dyDescent="0.25">
      <c r="A384" s="308"/>
      <c r="B384" s="293"/>
      <c r="C384" s="182" t="s">
        <v>403</v>
      </c>
      <c r="D384" s="183">
        <f t="shared" si="200"/>
        <v>601</v>
      </c>
      <c r="E384" s="183">
        <v>0</v>
      </c>
      <c r="F384" s="95">
        <v>0</v>
      </c>
      <c r="G384" s="95">
        <v>0</v>
      </c>
      <c r="H384" s="183">
        <v>601</v>
      </c>
      <c r="I384" s="183">
        <v>0</v>
      </c>
      <c r="J384" s="183">
        <v>0</v>
      </c>
    </row>
    <row r="385" spans="1:10" ht="30" x14ac:dyDescent="0.25">
      <c r="A385" s="309"/>
      <c r="B385" s="294"/>
      <c r="C385" s="182" t="s">
        <v>404</v>
      </c>
      <c r="D385" s="183">
        <f t="shared" si="200"/>
        <v>601</v>
      </c>
      <c r="E385" s="183">
        <v>0</v>
      </c>
      <c r="F385" s="95">
        <v>0</v>
      </c>
      <c r="G385" s="95">
        <v>0</v>
      </c>
      <c r="H385" s="183">
        <v>601</v>
      </c>
      <c r="I385" s="183">
        <v>0</v>
      </c>
      <c r="J385" s="183">
        <v>0</v>
      </c>
    </row>
    <row r="386" spans="1:10" ht="25.5" customHeight="1" x14ac:dyDescent="0.25">
      <c r="A386" s="180">
        <v>7</v>
      </c>
      <c r="B386" s="289" t="s">
        <v>101</v>
      </c>
      <c r="C386" s="290"/>
      <c r="D386" s="290"/>
      <c r="E386" s="290"/>
      <c r="F386" s="290"/>
      <c r="G386" s="290"/>
      <c r="H386" s="291"/>
      <c r="I386" s="188"/>
      <c r="J386" s="188"/>
    </row>
    <row r="387" spans="1:10" ht="30" x14ac:dyDescent="0.25">
      <c r="A387" s="180"/>
      <c r="B387" s="188" t="s">
        <v>7</v>
      </c>
      <c r="C387" s="182" t="s">
        <v>11</v>
      </c>
      <c r="D387" s="183">
        <v>7159.6</v>
      </c>
      <c r="E387" s="183">
        <v>6859.6</v>
      </c>
      <c r="F387" s="183">
        <v>0</v>
      </c>
      <c r="G387" s="183">
        <v>300</v>
      </c>
      <c r="H387" s="183">
        <v>0</v>
      </c>
      <c r="I387" s="183">
        <v>0</v>
      </c>
      <c r="J387" s="183">
        <v>0</v>
      </c>
    </row>
    <row r="388" spans="1:10" ht="28.5" x14ac:dyDescent="0.25">
      <c r="A388" s="307" t="s">
        <v>102</v>
      </c>
      <c r="B388" s="292" t="s">
        <v>103</v>
      </c>
      <c r="C388" s="181" t="s">
        <v>319</v>
      </c>
      <c r="D388" s="9">
        <f>SUM(D389:D394)</f>
        <v>10386.199999999999</v>
      </c>
      <c r="E388" s="9">
        <f t="shared" ref="E388:J388" si="201">SUM(E389:E394)</f>
        <v>5521.4</v>
      </c>
      <c r="F388" s="9">
        <f t="shared" si="201"/>
        <v>0</v>
      </c>
      <c r="G388" s="9">
        <f t="shared" si="201"/>
        <v>2400</v>
      </c>
      <c r="H388" s="9">
        <f t="shared" si="201"/>
        <v>2464.8000000000002</v>
      </c>
      <c r="I388" s="9">
        <f t="shared" ref="I388" si="202">SUM(I389:I394)</f>
        <v>0</v>
      </c>
      <c r="J388" s="9">
        <f t="shared" si="201"/>
        <v>0</v>
      </c>
    </row>
    <row r="389" spans="1:10" x14ac:dyDescent="0.25">
      <c r="A389" s="308"/>
      <c r="B389" s="293"/>
      <c r="C389" s="182" t="s">
        <v>12</v>
      </c>
      <c r="D389" s="183">
        <f t="shared" ref="D389:D458" si="203">SUM(E389:G389)</f>
        <v>4982.3</v>
      </c>
      <c r="E389" s="183">
        <f>E397+E405+E437+E445+E453</f>
        <v>3482.3</v>
      </c>
      <c r="F389" s="183">
        <f t="shared" ref="F389:G389" si="204">F397+F405+F437+F445+F453</f>
        <v>0</v>
      </c>
      <c r="G389" s="183">
        <f t="shared" si="204"/>
        <v>1500</v>
      </c>
      <c r="H389" s="183">
        <f t="shared" ref="H389" si="205">H397+H405+H437+H445+H453</f>
        <v>0</v>
      </c>
      <c r="I389" s="183">
        <f t="shared" ref="I389:J389" si="206">SUM(I390:I395)</f>
        <v>0</v>
      </c>
      <c r="J389" s="183">
        <f t="shared" si="206"/>
        <v>0</v>
      </c>
    </row>
    <row r="390" spans="1:10" x14ac:dyDescent="0.25">
      <c r="A390" s="308"/>
      <c r="B390" s="293"/>
      <c r="C390" s="182" t="s">
        <v>13</v>
      </c>
      <c r="D390" s="183">
        <f t="shared" si="203"/>
        <v>2459.1</v>
      </c>
      <c r="E390" s="183">
        <f>E398+E406+E438+E446+E454</f>
        <v>1559.1</v>
      </c>
      <c r="F390" s="183">
        <f t="shared" ref="F390:G390" si="207">F398+F406+F438+F446+F454</f>
        <v>0</v>
      </c>
      <c r="G390" s="183">
        <f t="shared" si="207"/>
        <v>900</v>
      </c>
      <c r="H390" s="183">
        <f t="shared" ref="H390" si="208">H398+H406+H438+H446+H454</f>
        <v>0</v>
      </c>
      <c r="I390" s="183">
        <f t="shared" ref="I390:J390" si="209">SUM(I391:I396)</f>
        <v>0</v>
      </c>
      <c r="J390" s="183">
        <f t="shared" si="209"/>
        <v>0</v>
      </c>
    </row>
    <row r="391" spans="1:10" x14ac:dyDescent="0.25">
      <c r="A391" s="308"/>
      <c r="B391" s="293"/>
      <c r="C391" s="182" t="s">
        <v>14</v>
      </c>
      <c r="D391" s="183">
        <f>SUM(E391:H391)</f>
        <v>1000.8</v>
      </c>
      <c r="E391" s="183">
        <f>E399+E407+E439+E447+E455</f>
        <v>480</v>
      </c>
      <c r="F391" s="183">
        <f t="shared" ref="F391:G391" si="210">F399+F407+F439+F447+F455</f>
        <v>0</v>
      </c>
      <c r="G391" s="183">
        <f t="shared" si="210"/>
        <v>0</v>
      </c>
      <c r="H391" s="183">
        <f>H399+H407+H439+H447+H455</f>
        <v>520.79999999999995</v>
      </c>
      <c r="I391" s="183">
        <f t="shared" ref="I391:J391" si="211">SUM(I392:I397)</f>
        <v>0</v>
      </c>
      <c r="J391" s="183">
        <f t="shared" si="211"/>
        <v>0</v>
      </c>
    </row>
    <row r="392" spans="1:10" x14ac:dyDescent="0.25">
      <c r="A392" s="308"/>
      <c r="B392" s="293"/>
      <c r="C392" s="181" t="s">
        <v>15</v>
      </c>
      <c r="D392" s="9">
        <f>SUM(E392:H392)</f>
        <v>278</v>
      </c>
      <c r="E392" s="9">
        <f t="shared" ref="E392:G392" si="212">E400+E408+E440+E448+E456</f>
        <v>0</v>
      </c>
      <c r="F392" s="9">
        <f t="shared" si="212"/>
        <v>0</v>
      </c>
      <c r="G392" s="9">
        <f t="shared" si="212"/>
        <v>0</v>
      </c>
      <c r="H392" s="9">
        <f>H400+H408+H440+H448+H456</f>
        <v>278</v>
      </c>
      <c r="I392" s="9">
        <f t="shared" ref="I392:J392" si="213">SUM(I393:I398)</f>
        <v>0</v>
      </c>
      <c r="J392" s="9">
        <f t="shared" si="213"/>
        <v>0</v>
      </c>
    </row>
    <row r="393" spans="1:10" ht="30" x14ac:dyDescent="0.25">
      <c r="A393" s="308"/>
      <c r="B393" s="293"/>
      <c r="C393" s="182" t="s">
        <v>403</v>
      </c>
      <c r="D393" s="183">
        <f>SUM(E393:H393)</f>
        <v>833</v>
      </c>
      <c r="E393" s="183">
        <f t="shared" ref="E393:G393" si="214">E401+E409+E441+E449+E457</f>
        <v>0</v>
      </c>
      <c r="F393" s="183">
        <f t="shared" si="214"/>
        <v>0</v>
      </c>
      <c r="G393" s="183">
        <f t="shared" si="214"/>
        <v>0</v>
      </c>
      <c r="H393" s="183">
        <f t="shared" ref="H393" si="215">H401+H409+H441+H449+H457</f>
        <v>833</v>
      </c>
      <c r="I393" s="183">
        <f t="shared" ref="I393:J393" si="216">SUM(I394:I399)</f>
        <v>0</v>
      </c>
      <c r="J393" s="183">
        <f t="shared" si="216"/>
        <v>0</v>
      </c>
    </row>
    <row r="394" spans="1:10" ht="30" x14ac:dyDescent="0.25">
      <c r="A394" s="309"/>
      <c r="B394" s="294"/>
      <c r="C394" s="182" t="s">
        <v>404</v>
      </c>
      <c r="D394" s="183">
        <f>SUM(E394:H394)</f>
        <v>833</v>
      </c>
      <c r="E394" s="183">
        <f t="shared" ref="E394:G394" si="217">E402+E410+E442+E450+E458</f>
        <v>0</v>
      </c>
      <c r="F394" s="183">
        <f t="shared" si="217"/>
        <v>0</v>
      </c>
      <c r="G394" s="183">
        <f t="shared" si="217"/>
        <v>0</v>
      </c>
      <c r="H394" s="183">
        <f t="shared" ref="H394" si="218">H402+H410+H442+H450+H458</f>
        <v>833</v>
      </c>
      <c r="I394" s="183">
        <f t="shared" ref="I394:J394" si="219">SUM(I395:I400)</f>
        <v>0</v>
      </c>
      <c r="J394" s="183">
        <f t="shared" si="219"/>
        <v>0</v>
      </c>
    </row>
    <row r="395" spans="1:10" ht="28.5" x14ac:dyDescent="0.25">
      <c r="A395" s="307" t="s">
        <v>104</v>
      </c>
      <c r="B395" s="317" t="s">
        <v>105</v>
      </c>
      <c r="C395" s="181" t="s">
        <v>318</v>
      </c>
      <c r="D395" s="9">
        <f>SUM(D396:D402)</f>
        <v>2235.5</v>
      </c>
      <c r="E395" s="9">
        <f t="shared" ref="E395:J395" si="220">SUM(E396:E402)</f>
        <v>2235.5</v>
      </c>
      <c r="F395" s="9">
        <f t="shared" si="220"/>
        <v>0</v>
      </c>
      <c r="G395" s="9">
        <f t="shared" si="220"/>
        <v>0</v>
      </c>
      <c r="H395" s="9">
        <f t="shared" si="220"/>
        <v>0</v>
      </c>
      <c r="I395" s="9">
        <f t="shared" ref="I395" si="221">SUM(I396:I402)</f>
        <v>0</v>
      </c>
      <c r="J395" s="9">
        <f t="shared" si="220"/>
        <v>0</v>
      </c>
    </row>
    <row r="396" spans="1:10" x14ac:dyDescent="0.25">
      <c r="A396" s="308"/>
      <c r="B396" s="318"/>
      <c r="C396" s="182" t="s">
        <v>11</v>
      </c>
      <c r="D396" s="183">
        <f t="shared" ref="D396:D402" si="222">SUM(E396:H396)</f>
        <v>0</v>
      </c>
      <c r="E396" s="183">
        <v>0</v>
      </c>
      <c r="F396" s="95">
        <v>0</v>
      </c>
      <c r="G396" s="95">
        <v>0</v>
      </c>
      <c r="H396" s="183">
        <v>0</v>
      </c>
      <c r="I396" s="183">
        <v>0</v>
      </c>
      <c r="J396" s="183">
        <v>0</v>
      </c>
    </row>
    <row r="397" spans="1:10" x14ac:dyDescent="0.25">
      <c r="A397" s="308"/>
      <c r="B397" s="318"/>
      <c r="C397" s="182" t="s">
        <v>12</v>
      </c>
      <c r="D397" s="183">
        <f t="shared" si="222"/>
        <v>2235.5</v>
      </c>
      <c r="E397" s="183">
        <v>2235.5</v>
      </c>
      <c r="F397" s="95">
        <v>0</v>
      </c>
      <c r="G397" s="95">
        <v>0</v>
      </c>
      <c r="H397" s="183">
        <v>0</v>
      </c>
      <c r="I397" s="183">
        <v>0</v>
      </c>
      <c r="J397" s="183">
        <v>0</v>
      </c>
    </row>
    <row r="398" spans="1:10" x14ac:dyDescent="0.25">
      <c r="A398" s="308"/>
      <c r="B398" s="318"/>
      <c r="C398" s="182" t="s">
        <v>13</v>
      </c>
      <c r="D398" s="183">
        <f t="shared" si="222"/>
        <v>0</v>
      </c>
      <c r="E398" s="183">
        <v>0</v>
      </c>
      <c r="F398" s="95">
        <v>0</v>
      </c>
      <c r="G398" s="95">
        <v>0</v>
      </c>
      <c r="H398" s="183">
        <v>0</v>
      </c>
      <c r="I398" s="183">
        <v>0</v>
      </c>
      <c r="J398" s="183">
        <v>0</v>
      </c>
    </row>
    <row r="399" spans="1:10" x14ac:dyDescent="0.25">
      <c r="A399" s="308"/>
      <c r="B399" s="318"/>
      <c r="C399" s="182" t="s">
        <v>14</v>
      </c>
      <c r="D399" s="183">
        <f t="shared" si="222"/>
        <v>0</v>
      </c>
      <c r="E399" s="183">
        <v>0</v>
      </c>
      <c r="F399" s="95">
        <v>0</v>
      </c>
      <c r="G399" s="95">
        <v>0</v>
      </c>
      <c r="H399" s="183">
        <v>0</v>
      </c>
      <c r="I399" s="183">
        <v>0</v>
      </c>
      <c r="J399" s="183">
        <v>0</v>
      </c>
    </row>
    <row r="400" spans="1:10" x14ac:dyDescent="0.25">
      <c r="A400" s="308"/>
      <c r="B400" s="318"/>
      <c r="C400" s="181" t="s">
        <v>15</v>
      </c>
      <c r="D400" s="9">
        <f t="shared" si="222"/>
        <v>0</v>
      </c>
      <c r="E400" s="9">
        <v>0</v>
      </c>
      <c r="F400" s="96">
        <v>0</v>
      </c>
      <c r="G400" s="96">
        <v>0</v>
      </c>
      <c r="H400" s="9">
        <v>0</v>
      </c>
      <c r="I400" s="9">
        <v>0</v>
      </c>
      <c r="J400" s="9">
        <v>0</v>
      </c>
    </row>
    <row r="401" spans="1:10" ht="30" x14ac:dyDescent="0.25">
      <c r="A401" s="308"/>
      <c r="B401" s="318"/>
      <c r="C401" s="182" t="s">
        <v>403</v>
      </c>
      <c r="D401" s="183">
        <f t="shared" si="222"/>
        <v>0</v>
      </c>
      <c r="E401" s="183">
        <v>0</v>
      </c>
      <c r="F401" s="95">
        <v>0</v>
      </c>
      <c r="G401" s="95">
        <v>0</v>
      </c>
      <c r="H401" s="183">
        <v>0</v>
      </c>
      <c r="I401" s="183">
        <v>0</v>
      </c>
      <c r="J401" s="183">
        <v>0</v>
      </c>
    </row>
    <row r="402" spans="1:10" ht="30" x14ac:dyDescent="0.25">
      <c r="A402" s="309"/>
      <c r="B402" s="319"/>
      <c r="C402" s="182" t="s">
        <v>404</v>
      </c>
      <c r="D402" s="183">
        <f t="shared" si="222"/>
        <v>0</v>
      </c>
      <c r="E402" s="183">
        <v>0</v>
      </c>
      <c r="F402" s="95">
        <v>0</v>
      </c>
      <c r="G402" s="95">
        <v>0</v>
      </c>
      <c r="H402" s="183">
        <v>0</v>
      </c>
      <c r="I402" s="183">
        <v>0</v>
      </c>
      <c r="J402" s="183">
        <v>0</v>
      </c>
    </row>
    <row r="403" spans="1:10" ht="28.5" x14ac:dyDescent="0.25">
      <c r="A403" s="307" t="s">
        <v>106</v>
      </c>
      <c r="B403" s="292" t="s">
        <v>576</v>
      </c>
      <c r="C403" s="181" t="s">
        <v>318</v>
      </c>
      <c r="D403" s="9">
        <f>SUM(D404:D410)</f>
        <v>3123.8999999999996</v>
      </c>
      <c r="E403" s="9">
        <f>SUM(E404:E410)</f>
        <v>1819.1</v>
      </c>
      <c r="F403" s="9">
        <f t="shared" ref="F403" si="223">SUM(F404:F410)</f>
        <v>0</v>
      </c>
      <c r="G403" s="9">
        <f t="shared" ref="G403:J403" si="224">SUM(G404:G410)</f>
        <v>0</v>
      </c>
      <c r="H403" s="9">
        <f t="shared" si="224"/>
        <v>1304.8</v>
      </c>
      <c r="I403" s="9">
        <f t="shared" ref="I403" si="225">SUM(I404:I410)</f>
        <v>0</v>
      </c>
      <c r="J403" s="9">
        <f t="shared" si="224"/>
        <v>0</v>
      </c>
    </row>
    <row r="404" spans="1:10" x14ac:dyDescent="0.25">
      <c r="A404" s="308"/>
      <c r="B404" s="293"/>
      <c r="C404" s="182" t="s">
        <v>11</v>
      </c>
      <c r="D404" s="183">
        <f>SUM(E404:H404)</f>
        <v>0</v>
      </c>
      <c r="E404" s="183">
        <v>0</v>
      </c>
      <c r="F404" s="183">
        <v>0</v>
      </c>
      <c r="G404" s="183">
        <v>0</v>
      </c>
      <c r="H404" s="183">
        <v>0</v>
      </c>
      <c r="I404" s="183">
        <v>0</v>
      </c>
      <c r="J404" s="183">
        <v>0</v>
      </c>
    </row>
    <row r="405" spans="1:10" x14ac:dyDescent="0.25">
      <c r="A405" s="308"/>
      <c r="B405" s="293"/>
      <c r="C405" s="182" t="s">
        <v>12</v>
      </c>
      <c r="D405" s="183">
        <f t="shared" ref="D405:D410" si="226">SUM(E405:H405)</f>
        <v>740</v>
      </c>
      <c r="E405" s="183">
        <f>E413+E421+E429+740</f>
        <v>740</v>
      </c>
      <c r="F405" s="183">
        <f t="shared" ref="F405:H405" si="227">F413+F421+F429</f>
        <v>0</v>
      </c>
      <c r="G405" s="183">
        <f t="shared" si="227"/>
        <v>0</v>
      </c>
      <c r="H405" s="183">
        <f t="shared" si="227"/>
        <v>0</v>
      </c>
      <c r="I405" s="183">
        <v>0</v>
      </c>
      <c r="J405" s="183">
        <v>0</v>
      </c>
    </row>
    <row r="406" spans="1:10" x14ac:dyDescent="0.25">
      <c r="A406" s="308"/>
      <c r="B406" s="293"/>
      <c r="C406" s="182" t="s">
        <v>13</v>
      </c>
      <c r="D406" s="183">
        <f t="shared" si="226"/>
        <v>1079.0999999999999</v>
      </c>
      <c r="E406" s="183">
        <v>1079.0999999999999</v>
      </c>
      <c r="F406" s="183">
        <f>F414+F422+F430</f>
        <v>0</v>
      </c>
      <c r="G406" s="183">
        <f t="shared" ref="G406:H406" si="228">G414+G422+G430</f>
        <v>0</v>
      </c>
      <c r="H406" s="183">
        <f t="shared" si="228"/>
        <v>0</v>
      </c>
      <c r="I406" s="183">
        <v>0</v>
      </c>
      <c r="J406" s="183">
        <v>0</v>
      </c>
    </row>
    <row r="407" spans="1:10" x14ac:dyDescent="0.25">
      <c r="A407" s="308"/>
      <c r="B407" s="293"/>
      <c r="C407" s="182" t="s">
        <v>14</v>
      </c>
      <c r="D407" s="183">
        <f t="shared" si="226"/>
        <v>520.79999999999995</v>
      </c>
      <c r="E407" s="183">
        <f t="shared" ref="E407:G407" si="229">E415+E423+E431</f>
        <v>0</v>
      </c>
      <c r="F407" s="183">
        <f t="shared" si="229"/>
        <v>0</v>
      </c>
      <c r="G407" s="183">
        <f t="shared" si="229"/>
        <v>0</v>
      </c>
      <c r="H407" s="183">
        <f>H415+H423+H431</f>
        <v>520.79999999999995</v>
      </c>
      <c r="I407" s="183">
        <v>0</v>
      </c>
      <c r="J407" s="183">
        <v>0</v>
      </c>
    </row>
    <row r="408" spans="1:10" x14ac:dyDescent="0.25">
      <c r="A408" s="308"/>
      <c r="B408" s="293"/>
      <c r="C408" s="181" t="s">
        <v>15</v>
      </c>
      <c r="D408" s="9">
        <f t="shared" si="226"/>
        <v>78</v>
      </c>
      <c r="E408" s="9">
        <f t="shared" ref="E408:G408" si="230">E416+E424+E432</f>
        <v>0</v>
      </c>
      <c r="F408" s="9">
        <f t="shared" si="230"/>
        <v>0</v>
      </c>
      <c r="G408" s="9">
        <f t="shared" si="230"/>
        <v>0</v>
      </c>
      <c r="H408" s="9">
        <f>H416+H424+H432</f>
        <v>78</v>
      </c>
      <c r="I408" s="9">
        <v>0</v>
      </c>
      <c r="J408" s="9">
        <v>0</v>
      </c>
    </row>
    <row r="409" spans="1:10" ht="30" x14ac:dyDescent="0.25">
      <c r="A409" s="308"/>
      <c r="B409" s="293"/>
      <c r="C409" s="182" t="s">
        <v>403</v>
      </c>
      <c r="D409" s="183">
        <f t="shared" si="226"/>
        <v>353</v>
      </c>
      <c r="E409" s="183">
        <f t="shared" ref="E409:H409" si="231">E417+E425+E433</f>
        <v>0</v>
      </c>
      <c r="F409" s="183">
        <f t="shared" si="231"/>
        <v>0</v>
      </c>
      <c r="G409" s="183">
        <f t="shared" si="231"/>
        <v>0</v>
      </c>
      <c r="H409" s="183">
        <f t="shared" si="231"/>
        <v>353</v>
      </c>
      <c r="I409" s="183">
        <v>0</v>
      </c>
      <c r="J409" s="183">
        <v>0</v>
      </c>
    </row>
    <row r="410" spans="1:10" ht="30" x14ac:dyDescent="0.25">
      <c r="A410" s="309"/>
      <c r="B410" s="294"/>
      <c r="C410" s="182" t="s">
        <v>404</v>
      </c>
      <c r="D410" s="183">
        <f t="shared" si="226"/>
        <v>353</v>
      </c>
      <c r="E410" s="183">
        <f>E418+E426+E434</f>
        <v>0</v>
      </c>
      <c r="F410" s="183">
        <f t="shared" ref="F410:H410" si="232">F418+F426+F434</f>
        <v>0</v>
      </c>
      <c r="G410" s="183">
        <f t="shared" si="232"/>
        <v>0</v>
      </c>
      <c r="H410" s="183">
        <f t="shared" si="232"/>
        <v>353</v>
      </c>
      <c r="I410" s="183">
        <v>0</v>
      </c>
      <c r="J410" s="183">
        <v>0</v>
      </c>
    </row>
    <row r="411" spans="1:10" ht="25.5" customHeight="1" x14ac:dyDescent="0.25">
      <c r="A411" s="307" t="s">
        <v>578</v>
      </c>
      <c r="B411" s="320" t="s">
        <v>580</v>
      </c>
      <c r="C411" s="181" t="s">
        <v>318</v>
      </c>
      <c r="D411" s="9">
        <f>SUM(E411:H411)</f>
        <v>292</v>
      </c>
      <c r="E411" s="9">
        <f>SUM(E412:E418)</f>
        <v>0</v>
      </c>
      <c r="F411" s="9">
        <f t="shared" ref="F411:J411" si="233">SUM(F412:F418)</f>
        <v>0</v>
      </c>
      <c r="G411" s="9">
        <f t="shared" si="233"/>
        <v>0</v>
      </c>
      <c r="H411" s="9">
        <f t="shared" si="233"/>
        <v>292</v>
      </c>
      <c r="I411" s="9">
        <f t="shared" ref="I411" si="234">SUM(I412:I418)</f>
        <v>0</v>
      </c>
      <c r="J411" s="9">
        <f t="shared" si="233"/>
        <v>0</v>
      </c>
    </row>
    <row r="412" spans="1:10" ht="18.75" customHeight="1" x14ac:dyDescent="0.25">
      <c r="A412" s="308"/>
      <c r="B412" s="321"/>
      <c r="C412" s="182" t="s">
        <v>11</v>
      </c>
      <c r="D412" s="183">
        <f t="shared" ref="D412:D434" si="235">SUM(E412:H412)</f>
        <v>0</v>
      </c>
      <c r="E412" s="183">
        <v>0</v>
      </c>
      <c r="F412" s="183">
        <v>0</v>
      </c>
      <c r="G412" s="183">
        <v>0</v>
      </c>
      <c r="H412" s="183">
        <v>0</v>
      </c>
      <c r="I412" s="183">
        <v>0</v>
      </c>
      <c r="J412" s="183">
        <v>0</v>
      </c>
    </row>
    <row r="413" spans="1:10" ht="18.75" customHeight="1" x14ac:dyDescent="0.25">
      <c r="A413" s="308"/>
      <c r="B413" s="321"/>
      <c r="C413" s="182" t="s">
        <v>12</v>
      </c>
      <c r="D413" s="183">
        <f t="shared" si="235"/>
        <v>0</v>
      </c>
      <c r="E413" s="183">
        <v>0</v>
      </c>
      <c r="F413" s="183">
        <v>0</v>
      </c>
      <c r="G413" s="183">
        <v>0</v>
      </c>
      <c r="H413" s="183">
        <v>0</v>
      </c>
      <c r="I413" s="183">
        <v>0</v>
      </c>
      <c r="J413" s="183">
        <v>0</v>
      </c>
    </row>
    <row r="414" spans="1:10" ht="18" customHeight="1" x14ac:dyDescent="0.25">
      <c r="A414" s="308"/>
      <c r="B414" s="321"/>
      <c r="C414" s="182" t="s">
        <v>13</v>
      </c>
      <c r="D414" s="183">
        <f t="shared" si="235"/>
        <v>0</v>
      </c>
      <c r="E414" s="183">
        <v>0</v>
      </c>
      <c r="F414" s="183">
        <v>0</v>
      </c>
      <c r="G414" s="183">
        <v>0</v>
      </c>
      <c r="H414" s="183">
        <v>0</v>
      </c>
      <c r="I414" s="183">
        <v>0</v>
      </c>
      <c r="J414" s="183">
        <v>0</v>
      </c>
    </row>
    <row r="415" spans="1:10" ht="15.75" customHeight="1" x14ac:dyDescent="0.25">
      <c r="A415" s="308"/>
      <c r="B415" s="321"/>
      <c r="C415" s="182" t="s">
        <v>14</v>
      </c>
      <c r="D415" s="183">
        <f t="shared" si="235"/>
        <v>58</v>
      </c>
      <c r="E415" s="183">
        <v>0</v>
      </c>
      <c r="F415" s="183">
        <v>0</v>
      </c>
      <c r="G415" s="183">
        <v>0</v>
      </c>
      <c r="H415" s="183">
        <v>58</v>
      </c>
      <c r="I415" s="183">
        <v>0</v>
      </c>
      <c r="J415" s="183">
        <v>0</v>
      </c>
    </row>
    <row r="416" spans="1:10" ht="18" customHeight="1" x14ac:dyDescent="0.25">
      <c r="A416" s="308"/>
      <c r="B416" s="321"/>
      <c r="C416" s="181" t="s">
        <v>15</v>
      </c>
      <c r="D416" s="9">
        <f t="shared" si="235"/>
        <v>78</v>
      </c>
      <c r="E416" s="9">
        <v>0</v>
      </c>
      <c r="F416" s="9">
        <v>0</v>
      </c>
      <c r="G416" s="9">
        <v>0</v>
      </c>
      <c r="H416" s="9">
        <v>78</v>
      </c>
      <c r="I416" s="9">
        <v>0</v>
      </c>
      <c r="J416" s="9">
        <v>0</v>
      </c>
    </row>
    <row r="417" spans="1:10" ht="39" customHeight="1" x14ac:dyDescent="0.25">
      <c r="A417" s="308"/>
      <c r="B417" s="321"/>
      <c r="C417" s="182" t="s">
        <v>403</v>
      </c>
      <c r="D417" s="183">
        <f t="shared" si="235"/>
        <v>78</v>
      </c>
      <c r="E417" s="183">
        <v>0</v>
      </c>
      <c r="F417" s="183">
        <v>0</v>
      </c>
      <c r="G417" s="183">
        <v>0</v>
      </c>
      <c r="H417" s="183">
        <v>78</v>
      </c>
      <c r="I417" s="183">
        <v>0</v>
      </c>
      <c r="J417" s="183">
        <v>0</v>
      </c>
    </row>
    <row r="418" spans="1:10" ht="39" customHeight="1" x14ac:dyDescent="0.25">
      <c r="A418" s="309"/>
      <c r="B418" s="322"/>
      <c r="C418" s="182" t="s">
        <v>404</v>
      </c>
      <c r="D418" s="183">
        <f t="shared" si="235"/>
        <v>78</v>
      </c>
      <c r="E418" s="183">
        <v>0</v>
      </c>
      <c r="F418" s="183">
        <v>0</v>
      </c>
      <c r="G418" s="183">
        <v>0</v>
      </c>
      <c r="H418" s="183">
        <v>78</v>
      </c>
      <c r="I418" s="183">
        <v>0</v>
      </c>
      <c r="J418" s="183">
        <v>0</v>
      </c>
    </row>
    <row r="419" spans="1:10" ht="28.5" x14ac:dyDescent="0.25">
      <c r="A419" s="307" t="s">
        <v>577</v>
      </c>
      <c r="B419" s="320" t="s">
        <v>581</v>
      </c>
      <c r="C419" s="181" t="s">
        <v>318</v>
      </c>
      <c r="D419" s="9">
        <f>SUM(E419:H419)</f>
        <v>1012.8</v>
      </c>
      <c r="E419" s="9">
        <f>SUM(E420:E426)</f>
        <v>0</v>
      </c>
      <c r="F419" s="9">
        <f t="shared" ref="F419:J419" si="236">SUM(F420:F426)</f>
        <v>0</v>
      </c>
      <c r="G419" s="9">
        <f t="shared" si="236"/>
        <v>0</v>
      </c>
      <c r="H419" s="9">
        <f t="shared" si="236"/>
        <v>1012.8</v>
      </c>
      <c r="I419" s="9">
        <f t="shared" ref="I419" si="237">SUM(I420:I426)</f>
        <v>0</v>
      </c>
      <c r="J419" s="9">
        <f t="shared" si="236"/>
        <v>0</v>
      </c>
    </row>
    <row r="420" spans="1:10" x14ac:dyDescent="0.25">
      <c r="A420" s="308"/>
      <c r="B420" s="321"/>
      <c r="C420" s="182" t="s">
        <v>11</v>
      </c>
      <c r="D420" s="183">
        <f t="shared" si="235"/>
        <v>0</v>
      </c>
      <c r="E420" s="183">
        <v>0</v>
      </c>
      <c r="F420" s="183">
        <v>0</v>
      </c>
      <c r="G420" s="183">
        <v>0</v>
      </c>
      <c r="H420" s="183">
        <v>0</v>
      </c>
      <c r="I420" s="183">
        <v>0</v>
      </c>
      <c r="J420" s="183">
        <v>0</v>
      </c>
    </row>
    <row r="421" spans="1:10" x14ac:dyDescent="0.25">
      <c r="A421" s="308"/>
      <c r="B421" s="321"/>
      <c r="C421" s="182" t="s">
        <v>12</v>
      </c>
      <c r="D421" s="183">
        <f t="shared" si="235"/>
        <v>0</v>
      </c>
      <c r="E421" s="183">
        <v>0</v>
      </c>
      <c r="F421" s="183">
        <v>0</v>
      </c>
      <c r="G421" s="183">
        <v>0</v>
      </c>
      <c r="H421" s="183">
        <v>0</v>
      </c>
      <c r="I421" s="183">
        <v>0</v>
      </c>
      <c r="J421" s="183">
        <v>0</v>
      </c>
    </row>
    <row r="422" spans="1:10" x14ac:dyDescent="0.25">
      <c r="A422" s="308"/>
      <c r="B422" s="321"/>
      <c r="C422" s="182" t="s">
        <v>13</v>
      </c>
      <c r="D422" s="183">
        <f t="shared" si="235"/>
        <v>0</v>
      </c>
      <c r="E422" s="183">
        <v>0</v>
      </c>
      <c r="F422" s="183">
        <v>0</v>
      </c>
      <c r="G422" s="183">
        <v>0</v>
      </c>
      <c r="H422" s="183">
        <v>0</v>
      </c>
      <c r="I422" s="183">
        <v>0</v>
      </c>
      <c r="J422" s="183">
        <v>0</v>
      </c>
    </row>
    <row r="423" spans="1:10" x14ac:dyDescent="0.25">
      <c r="A423" s="308"/>
      <c r="B423" s="321"/>
      <c r="C423" s="182" t="s">
        <v>14</v>
      </c>
      <c r="D423" s="183">
        <f t="shared" si="235"/>
        <v>462.8</v>
      </c>
      <c r="E423" s="183">
        <v>0</v>
      </c>
      <c r="F423" s="183">
        <v>0</v>
      </c>
      <c r="G423" s="183">
        <v>0</v>
      </c>
      <c r="H423" s="183">
        <v>462.8</v>
      </c>
      <c r="I423" s="183">
        <v>0</v>
      </c>
      <c r="J423" s="183">
        <v>0</v>
      </c>
    </row>
    <row r="424" spans="1:10" x14ac:dyDescent="0.25">
      <c r="A424" s="308"/>
      <c r="B424" s="321"/>
      <c r="C424" s="181" t="s">
        <v>15</v>
      </c>
      <c r="D424" s="9">
        <f t="shared" si="235"/>
        <v>0</v>
      </c>
      <c r="E424" s="9">
        <v>0</v>
      </c>
      <c r="F424" s="9">
        <v>0</v>
      </c>
      <c r="G424" s="9">
        <v>0</v>
      </c>
      <c r="H424" s="9">
        <v>0</v>
      </c>
      <c r="I424" s="9">
        <v>0</v>
      </c>
      <c r="J424" s="9">
        <v>0</v>
      </c>
    </row>
    <row r="425" spans="1:10" ht="30" x14ac:dyDescent="0.25">
      <c r="A425" s="308"/>
      <c r="B425" s="321"/>
      <c r="C425" s="182" t="s">
        <v>403</v>
      </c>
      <c r="D425" s="183">
        <f t="shared" si="235"/>
        <v>275</v>
      </c>
      <c r="E425" s="183">
        <v>0</v>
      </c>
      <c r="F425" s="183">
        <v>0</v>
      </c>
      <c r="G425" s="183">
        <v>0</v>
      </c>
      <c r="H425" s="183">
        <v>275</v>
      </c>
      <c r="I425" s="183">
        <v>0</v>
      </c>
      <c r="J425" s="183">
        <v>0</v>
      </c>
    </row>
    <row r="426" spans="1:10" ht="30" x14ac:dyDescent="0.25">
      <c r="A426" s="309"/>
      <c r="B426" s="322"/>
      <c r="C426" s="182" t="s">
        <v>404</v>
      </c>
      <c r="D426" s="183">
        <f t="shared" si="235"/>
        <v>275</v>
      </c>
      <c r="E426" s="183">
        <v>0</v>
      </c>
      <c r="F426" s="183">
        <v>0</v>
      </c>
      <c r="G426" s="183">
        <v>0</v>
      </c>
      <c r="H426" s="183">
        <v>275</v>
      </c>
      <c r="I426" s="183">
        <v>0</v>
      </c>
      <c r="J426" s="183">
        <v>0</v>
      </c>
    </row>
    <row r="427" spans="1:10" ht="28.5" x14ac:dyDescent="0.25">
      <c r="A427" s="307" t="s">
        <v>579</v>
      </c>
      <c r="B427" s="320" t="s">
        <v>829</v>
      </c>
      <c r="C427" s="181" t="s">
        <v>318</v>
      </c>
      <c r="D427" s="9">
        <f>D428+D429+D430+D431+D432+D433+D434</f>
        <v>0</v>
      </c>
      <c r="E427" s="9">
        <f t="shared" ref="E427:J427" si="238">E428+E429+E430+E431+E432+E433+E434</f>
        <v>0</v>
      </c>
      <c r="F427" s="9">
        <f t="shared" si="238"/>
        <v>0</v>
      </c>
      <c r="G427" s="9">
        <f t="shared" si="238"/>
        <v>0</v>
      </c>
      <c r="H427" s="9">
        <f t="shared" si="238"/>
        <v>0</v>
      </c>
      <c r="I427" s="9">
        <f t="shared" ref="I427" si="239">I428+I429+I430+I431+I432+I433+I434</f>
        <v>0</v>
      </c>
      <c r="J427" s="9">
        <f t="shared" si="238"/>
        <v>0</v>
      </c>
    </row>
    <row r="428" spans="1:10" x14ac:dyDescent="0.25">
      <c r="A428" s="308"/>
      <c r="B428" s="321"/>
      <c r="C428" s="182" t="s">
        <v>11</v>
      </c>
      <c r="D428" s="183">
        <f t="shared" si="235"/>
        <v>0</v>
      </c>
      <c r="E428" s="95">
        <v>0</v>
      </c>
      <c r="F428" s="95">
        <v>0</v>
      </c>
      <c r="G428" s="95">
        <v>0</v>
      </c>
      <c r="H428" s="183">
        <v>0</v>
      </c>
      <c r="I428" s="183">
        <v>0</v>
      </c>
      <c r="J428" s="183">
        <v>0</v>
      </c>
    </row>
    <row r="429" spans="1:10" x14ac:dyDescent="0.25">
      <c r="A429" s="308"/>
      <c r="B429" s="321"/>
      <c r="C429" s="182" t="s">
        <v>12</v>
      </c>
      <c r="D429" s="183">
        <f t="shared" si="235"/>
        <v>0</v>
      </c>
      <c r="E429" s="95">
        <v>0</v>
      </c>
      <c r="F429" s="95">
        <v>0</v>
      </c>
      <c r="G429" s="95">
        <v>0</v>
      </c>
      <c r="H429" s="183">
        <v>0</v>
      </c>
      <c r="I429" s="183">
        <v>0</v>
      </c>
      <c r="J429" s="183">
        <v>0</v>
      </c>
    </row>
    <row r="430" spans="1:10" x14ac:dyDescent="0.25">
      <c r="A430" s="308"/>
      <c r="B430" s="321"/>
      <c r="C430" s="182" t="s">
        <v>13</v>
      </c>
      <c r="D430" s="183">
        <f t="shared" si="235"/>
        <v>0</v>
      </c>
      <c r="E430" s="95">
        <v>0</v>
      </c>
      <c r="F430" s="95">
        <v>0</v>
      </c>
      <c r="G430" s="95">
        <v>0</v>
      </c>
      <c r="H430" s="183">
        <v>0</v>
      </c>
      <c r="I430" s="183">
        <v>0</v>
      </c>
      <c r="J430" s="183">
        <v>0</v>
      </c>
    </row>
    <row r="431" spans="1:10" x14ac:dyDescent="0.25">
      <c r="A431" s="308"/>
      <c r="B431" s="321"/>
      <c r="C431" s="182" t="s">
        <v>14</v>
      </c>
      <c r="D431" s="183">
        <f t="shared" si="235"/>
        <v>0</v>
      </c>
      <c r="E431" s="95">
        <v>0</v>
      </c>
      <c r="F431" s="95">
        <v>0</v>
      </c>
      <c r="G431" s="95">
        <v>0</v>
      </c>
      <c r="H431" s="183">
        <v>0</v>
      </c>
      <c r="I431" s="183">
        <v>0</v>
      </c>
      <c r="J431" s="183">
        <v>0</v>
      </c>
    </row>
    <row r="432" spans="1:10" x14ac:dyDescent="0.25">
      <c r="A432" s="308"/>
      <c r="B432" s="321"/>
      <c r="C432" s="181" t="s">
        <v>15</v>
      </c>
      <c r="D432" s="9">
        <f t="shared" si="235"/>
        <v>0</v>
      </c>
      <c r="E432" s="96">
        <v>0</v>
      </c>
      <c r="F432" s="96">
        <v>0</v>
      </c>
      <c r="G432" s="96">
        <v>0</v>
      </c>
      <c r="H432" s="9">
        <v>0</v>
      </c>
      <c r="I432" s="9">
        <v>0</v>
      </c>
      <c r="J432" s="9">
        <v>0</v>
      </c>
    </row>
    <row r="433" spans="1:10" ht="30" x14ac:dyDescent="0.25">
      <c r="A433" s="308"/>
      <c r="B433" s="321"/>
      <c r="C433" s="182" t="s">
        <v>403</v>
      </c>
      <c r="D433" s="183">
        <f t="shared" si="235"/>
        <v>0</v>
      </c>
      <c r="E433" s="95">
        <v>0</v>
      </c>
      <c r="F433" s="95">
        <v>0</v>
      </c>
      <c r="G433" s="95">
        <v>0</v>
      </c>
      <c r="H433" s="183">
        <v>0</v>
      </c>
      <c r="I433" s="183">
        <v>0</v>
      </c>
      <c r="J433" s="183">
        <v>0</v>
      </c>
    </row>
    <row r="434" spans="1:10" ht="30" x14ac:dyDescent="0.25">
      <c r="A434" s="309"/>
      <c r="B434" s="322"/>
      <c r="C434" s="182" t="s">
        <v>404</v>
      </c>
      <c r="D434" s="183">
        <f t="shared" si="235"/>
        <v>0</v>
      </c>
      <c r="E434" s="95">
        <v>0</v>
      </c>
      <c r="F434" s="95">
        <v>0</v>
      </c>
      <c r="G434" s="95">
        <v>0</v>
      </c>
      <c r="H434" s="183">
        <v>0</v>
      </c>
      <c r="I434" s="183">
        <v>0</v>
      </c>
      <c r="J434" s="183">
        <v>0</v>
      </c>
    </row>
    <row r="435" spans="1:10" ht="28.5" x14ac:dyDescent="0.25">
      <c r="A435" s="307" t="s">
        <v>108</v>
      </c>
      <c r="B435" s="292" t="s">
        <v>109</v>
      </c>
      <c r="C435" s="181" t="s">
        <v>318</v>
      </c>
      <c r="D435" s="9">
        <f>SUM(D436:D442)</f>
        <v>26.8</v>
      </c>
      <c r="E435" s="9">
        <f t="shared" ref="E435" si="240">SUM(E436:E442)</f>
        <v>26.8</v>
      </c>
      <c r="F435" s="9">
        <f t="shared" ref="F435" si="241">SUM(F436:F442)</f>
        <v>0</v>
      </c>
      <c r="G435" s="9">
        <f t="shared" ref="G435:J435" si="242">SUM(G436:G442)</f>
        <v>0</v>
      </c>
      <c r="H435" s="9">
        <f t="shared" si="242"/>
        <v>0</v>
      </c>
      <c r="I435" s="9">
        <f t="shared" ref="I435" si="243">SUM(I436:I442)</f>
        <v>0</v>
      </c>
      <c r="J435" s="9">
        <f t="shared" si="242"/>
        <v>0</v>
      </c>
    </row>
    <row r="436" spans="1:10" x14ac:dyDescent="0.25">
      <c r="A436" s="308"/>
      <c r="B436" s="293"/>
      <c r="C436" s="182" t="s">
        <v>11</v>
      </c>
      <c r="D436" s="183">
        <f t="shared" si="203"/>
        <v>0</v>
      </c>
      <c r="E436" s="183">
        <v>0</v>
      </c>
      <c r="F436" s="95">
        <v>0</v>
      </c>
      <c r="G436" s="95">
        <v>0</v>
      </c>
      <c r="H436" s="183">
        <v>0</v>
      </c>
      <c r="I436" s="183">
        <v>0</v>
      </c>
      <c r="J436" s="183">
        <v>0</v>
      </c>
    </row>
    <row r="437" spans="1:10" x14ac:dyDescent="0.25">
      <c r="A437" s="308"/>
      <c r="B437" s="293"/>
      <c r="C437" s="182" t="s">
        <v>12</v>
      </c>
      <c r="D437" s="183">
        <f t="shared" si="203"/>
        <v>26.8</v>
      </c>
      <c r="E437" s="183">
        <v>26.8</v>
      </c>
      <c r="F437" s="95">
        <v>0</v>
      </c>
      <c r="G437" s="95">
        <v>0</v>
      </c>
      <c r="H437" s="183">
        <v>0</v>
      </c>
      <c r="I437" s="183">
        <v>0</v>
      </c>
      <c r="J437" s="183">
        <v>0</v>
      </c>
    </row>
    <row r="438" spans="1:10" x14ac:dyDescent="0.25">
      <c r="A438" s="308"/>
      <c r="B438" s="293"/>
      <c r="C438" s="182" t="s">
        <v>13</v>
      </c>
      <c r="D438" s="183">
        <f t="shared" si="203"/>
        <v>0</v>
      </c>
      <c r="E438" s="183">
        <v>0</v>
      </c>
      <c r="F438" s="95">
        <v>0</v>
      </c>
      <c r="G438" s="95">
        <v>0</v>
      </c>
      <c r="H438" s="183">
        <v>0</v>
      </c>
      <c r="I438" s="183">
        <v>0</v>
      </c>
      <c r="J438" s="183">
        <v>0</v>
      </c>
    </row>
    <row r="439" spans="1:10" x14ac:dyDescent="0.25">
      <c r="A439" s="308"/>
      <c r="B439" s="293"/>
      <c r="C439" s="182" t="s">
        <v>14</v>
      </c>
      <c r="D439" s="183">
        <f t="shared" si="203"/>
        <v>0</v>
      </c>
      <c r="E439" s="183">
        <v>0</v>
      </c>
      <c r="F439" s="95">
        <v>0</v>
      </c>
      <c r="G439" s="95">
        <v>0</v>
      </c>
      <c r="H439" s="183">
        <v>0</v>
      </c>
      <c r="I439" s="183">
        <v>0</v>
      </c>
      <c r="J439" s="183">
        <v>0</v>
      </c>
    </row>
    <row r="440" spans="1:10" x14ac:dyDescent="0.25">
      <c r="A440" s="308"/>
      <c r="B440" s="293"/>
      <c r="C440" s="181" t="s">
        <v>15</v>
      </c>
      <c r="D440" s="9">
        <f t="shared" si="203"/>
        <v>0</v>
      </c>
      <c r="E440" s="9">
        <v>0</v>
      </c>
      <c r="F440" s="96">
        <v>0</v>
      </c>
      <c r="G440" s="96">
        <v>0</v>
      </c>
      <c r="H440" s="9">
        <v>0</v>
      </c>
      <c r="I440" s="9">
        <v>0</v>
      </c>
      <c r="J440" s="9">
        <v>0</v>
      </c>
    </row>
    <row r="441" spans="1:10" ht="30" x14ac:dyDescent="0.25">
      <c r="A441" s="308"/>
      <c r="B441" s="293"/>
      <c r="C441" s="182" t="s">
        <v>403</v>
      </c>
      <c r="D441" s="183">
        <f t="shared" si="203"/>
        <v>0</v>
      </c>
      <c r="E441" s="183">
        <v>0</v>
      </c>
      <c r="F441" s="95">
        <v>0</v>
      </c>
      <c r="G441" s="95">
        <v>0</v>
      </c>
      <c r="H441" s="183">
        <v>0</v>
      </c>
      <c r="I441" s="183">
        <v>0</v>
      </c>
      <c r="J441" s="183">
        <v>0</v>
      </c>
    </row>
    <row r="442" spans="1:10" ht="30" x14ac:dyDescent="0.25">
      <c r="A442" s="309"/>
      <c r="B442" s="294"/>
      <c r="C442" s="182" t="s">
        <v>404</v>
      </c>
      <c r="D442" s="183">
        <f t="shared" si="203"/>
        <v>0</v>
      </c>
      <c r="E442" s="183">
        <v>0</v>
      </c>
      <c r="F442" s="95">
        <v>0</v>
      </c>
      <c r="G442" s="95">
        <v>0</v>
      </c>
      <c r="H442" s="183">
        <v>0</v>
      </c>
      <c r="I442" s="183">
        <v>0</v>
      </c>
      <c r="J442" s="183">
        <v>0</v>
      </c>
    </row>
    <row r="443" spans="1:10" ht="28.5" x14ac:dyDescent="0.25">
      <c r="A443" s="307" t="s">
        <v>110</v>
      </c>
      <c r="B443" s="292" t="s">
        <v>112</v>
      </c>
      <c r="C443" s="181" t="s">
        <v>318</v>
      </c>
      <c r="D443" s="9">
        <f>SUM(D444:D450)</f>
        <v>2600</v>
      </c>
      <c r="E443" s="9">
        <f t="shared" ref="E443" si="244">SUM(E444:E450)</f>
        <v>1440</v>
      </c>
      <c r="F443" s="9">
        <f t="shared" ref="F443" si="245">SUM(F444:F450)</f>
        <v>0</v>
      </c>
      <c r="G443" s="9">
        <f t="shared" ref="G443:J443" si="246">SUM(G444:G450)</f>
        <v>0</v>
      </c>
      <c r="H443" s="9">
        <f t="shared" si="246"/>
        <v>1160</v>
      </c>
      <c r="I443" s="9">
        <f t="shared" ref="I443" si="247">SUM(I444:I450)</f>
        <v>0</v>
      </c>
      <c r="J443" s="9">
        <f t="shared" si="246"/>
        <v>0</v>
      </c>
    </row>
    <row r="444" spans="1:10" x14ac:dyDescent="0.25">
      <c r="A444" s="308"/>
      <c r="B444" s="293"/>
      <c r="C444" s="182" t="s">
        <v>11</v>
      </c>
      <c r="D444" s="183">
        <f t="shared" si="203"/>
        <v>0</v>
      </c>
      <c r="E444" s="183">
        <v>0</v>
      </c>
      <c r="F444" s="95">
        <v>0</v>
      </c>
      <c r="G444" s="95">
        <v>0</v>
      </c>
      <c r="H444" s="183">
        <v>0</v>
      </c>
      <c r="I444" s="183">
        <v>0</v>
      </c>
      <c r="J444" s="183">
        <v>0</v>
      </c>
    </row>
    <row r="445" spans="1:10" x14ac:dyDescent="0.25">
      <c r="A445" s="308"/>
      <c r="B445" s="293"/>
      <c r="C445" s="182" t="s">
        <v>12</v>
      </c>
      <c r="D445" s="183">
        <f t="shared" si="203"/>
        <v>480</v>
      </c>
      <c r="E445" s="183">
        <v>480</v>
      </c>
      <c r="F445" s="95">
        <v>0</v>
      </c>
      <c r="G445" s="95">
        <v>0</v>
      </c>
      <c r="H445" s="183">
        <v>0</v>
      </c>
      <c r="I445" s="183">
        <v>0</v>
      </c>
      <c r="J445" s="183">
        <v>0</v>
      </c>
    </row>
    <row r="446" spans="1:10" x14ac:dyDescent="0.25">
      <c r="A446" s="308"/>
      <c r="B446" s="293"/>
      <c r="C446" s="182" t="s">
        <v>13</v>
      </c>
      <c r="D446" s="183">
        <f t="shared" si="203"/>
        <v>480</v>
      </c>
      <c r="E446" s="183">
        <v>480</v>
      </c>
      <c r="F446" s="95">
        <v>0</v>
      </c>
      <c r="G446" s="95">
        <v>0</v>
      </c>
      <c r="H446" s="183">
        <v>0</v>
      </c>
      <c r="I446" s="183">
        <v>0</v>
      </c>
      <c r="J446" s="183">
        <v>0</v>
      </c>
    </row>
    <row r="447" spans="1:10" x14ac:dyDescent="0.25">
      <c r="A447" s="308"/>
      <c r="B447" s="293"/>
      <c r="C447" s="182" t="s">
        <v>14</v>
      </c>
      <c r="D447" s="183">
        <f t="shared" si="203"/>
        <v>480</v>
      </c>
      <c r="E447" s="183">
        <v>480</v>
      </c>
      <c r="F447" s="95">
        <v>0</v>
      </c>
      <c r="G447" s="95">
        <v>0</v>
      </c>
      <c r="H447" s="183">
        <v>0</v>
      </c>
      <c r="I447" s="183">
        <v>0</v>
      </c>
      <c r="J447" s="183">
        <v>0</v>
      </c>
    </row>
    <row r="448" spans="1:10" x14ac:dyDescent="0.25">
      <c r="A448" s="308"/>
      <c r="B448" s="293"/>
      <c r="C448" s="181" t="s">
        <v>15</v>
      </c>
      <c r="D448" s="9">
        <f>SUM(E448:H448)</f>
        <v>200</v>
      </c>
      <c r="E448" s="9">
        <v>0</v>
      </c>
      <c r="F448" s="96">
        <v>0</v>
      </c>
      <c r="G448" s="96">
        <v>0</v>
      </c>
      <c r="H448" s="9">
        <v>200</v>
      </c>
      <c r="I448" s="9">
        <v>0</v>
      </c>
      <c r="J448" s="9">
        <v>0</v>
      </c>
    </row>
    <row r="449" spans="1:10" ht="30" x14ac:dyDescent="0.25">
      <c r="A449" s="308"/>
      <c r="B449" s="293"/>
      <c r="C449" s="182" t="s">
        <v>403</v>
      </c>
      <c r="D449" s="183">
        <f>SUM(E449:H449)</f>
        <v>480</v>
      </c>
      <c r="E449" s="183">
        <v>0</v>
      </c>
      <c r="F449" s="95">
        <v>0</v>
      </c>
      <c r="G449" s="95">
        <v>0</v>
      </c>
      <c r="H449" s="183">
        <v>480</v>
      </c>
      <c r="I449" s="183">
        <v>0</v>
      </c>
      <c r="J449" s="183">
        <v>0</v>
      </c>
    </row>
    <row r="450" spans="1:10" ht="30" x14ac:dyDescent="0.25">
      <c r="A450" s="309"/>
      <c r="B450" s="294"/>
      <c r="C450" s="182" t="s">
        <v>404</v>
      </c>
      <c r="D450" s="183">
        <f>SUM(E450:H450)</f>
        <v>480</v>
      </c>
      <c r="E450" s="183">
        <v>0</v>
      </c>
      <c r="F450" s="95">
        <v>0</v>
      </c>
      <c r="G450" s="95">
        <v>0</v>
      </c>
      <c r="H450" s="183">
        <v>480</v>
      </c>
      <c r="I450" s="183">
        <v>0</v>
      </c>
      <c r="J450" s="183">
        <v>0</v>
      </c>
    </row>
    <row r="451" spans="1:10" ht="28.5" x14ac:dyDescent="0.25">
      <c r="A451" s="307" t="s">
        <v>111</v>
      </c>
      <c r="B451" s="292" t="s">
        <v>113</v>
      </c>
      <c r="C451" s="181" t="s">
        <v>318</v>
      </c>
      <c r="D451" s="9">
        <f>SUM(D452:D458)</f>
        <v>2400</v>
      </c>
      <c r="E451" s="9">
        <f t="shared" ref="E451" si="248">SUM(E452:E458)</f>
        <v>0</v>
      </c>
      <c r="F451" s="9">
        <f t="shared" ref="F451" si="249">SUM(F452:F458)</f>
        <v>0</v>
      </c>
      <c r="G451" s="9">
        <f t="shared" ref="G451:J451" si="250">SUM(G452:G458)</f>
        <v>2400</v>
      </c>
      <c r="H451" s="9">
        <f t="shared" si="250"/>
        <v>0</v>
      </c>
      <c r="I451" s="9">
        <f t="shared" ref="I451" si="251">SUM(I452:I458)</f>
        <v>0</v>
      </c>
      <c r="J451" s="9">
        <f t="shared" si="250"/>
        <v>0</v>
      </c>
    </row>
    <row r="452" spans="1:10" ht="19.5" customHeight="1" x14ac:dyDescent="0.25">
      <c r="A452" s="308"/>
      <c r="B452" s="293"/>
      <c r="C452" s="182" t="s">
        <v>11</v>
      </c>
      <c r="D452" s="183">
        <f t="shared" si="203"/>
        <v>0</v>
      </c>
      <c r="E452" s="95">
        <v>0</v>
      </c>
      <c r="F452" s="95">
        <v>0</v>
      </c>
      <c r="G452" s="183">
        <v>0</v>
      </c>
      <c r="H452" s="183">
        <v>0</v>
      </c>
      <c r="I452" s="183">
        <v>0</v>
      </c>
      <c r="J452" s="183">
        <v>0</v>
      </c>
    </row>
    <row r="453" spans="1:10" ht="18.75" customHeight="1" x14ac:dyDescent="0.25">
      <c r="A453" s="308"/>
      <c r="B453" s="293"/>
      <c r="C453" s="182" t="s">
        <v>12</v>
      </c>
      <c r="D453" s="183">
        <f t="shared" si="203"/>
        <v>1500</v>
      </c>
      <c r="E453" s="95">
        <v>0</v>
      </c>
      <c r="F453" s="95">
        <v>0</v>
      </c>
      <c r="G453" s="183">
        <v>1500</v>
      </c>
      <c r="H453" s="183">
        <v>0</v>
      </c>
      <c r="I453" s="183">
        <v>0</v>
      </c>
      <c r="J453" s="183">
        <v>0</v>
      </c>
    </row>
    <row r="454" spans="1:10" ht="21.75" customHeight="1" x14ac:dyDescent="0.25">
      <c r="A454" s="308"/>
      <c r="B454" s="293"/>
      <c r="C454" s="182" t="s">
        <v>13</v>
      </c>
      <c r="D454" s="183">
        <f t="shared" si="203"/>
        <v>900</v>
      </c>
      <c r="E454" s="95">
        <v>0</v>
      </c>
      <c r="F454" s="95">
        <v>0</v>
      </c>
      <c r="G454" s="183">
        <v>900</v>
      </c>
      <c r="H454" s="183">
        <v>0</v>
      </c>
      <c r="I454" s="183">
        <v>0</v>
      </c>
      <c r="J454" s="183">
        <v>0</v>
      </c>
    </row>
    <row r="455" spans="1:10" ht="21" customHeight="1" x14ac:dyDescent="0.25">
      <c r="A455" s="308"/>
      <c r="B455" s="293"/>
      <c r="C455" s="182" t="s">
        <v>14</v>
      </c>
      <c r="D455" s="183">
        <f t="shared" si="203"/>
        <v>0</v>
      </c>
      <c r="E455" s="95">
        <v>0</v>
      </c>
      <c r="F455" s="95">
        <v>0</v>
      </c>
      <c r="G455" s="183">
        <v>0</v>
      </c>
      <c r="H455" s="183">
        <v>0</v>
      </c>
      <c r="I455" s="183">
        <v>0</v>
      </c>
      <c r="J455" s="183">
        <v>0</v>
      </c>
    </row>
    <row r="456" spans="1:10" x14ac:dyDescent="0.25">
      <c r="A456" s="308"/>
      <c r="B456" s="293"/>
      <c r="C456" s="181" t="s">
        <v>15</v>
      </c>
      <c r="D456" s="9">
        <f t="shared" si="203"/>
        <v>0</v>
      </c>
      <c r="E456" s="96">
        <v>0</v>
      </c>
      <c r="F456" s="96">
        <v>0</v>
      </c>
      <c r="G456" s="9">
        <v>0</v>
      </c>
      <c r="H456" s="9">
        <v>0</v>
      </c>
      <c r="I456" s="9">
        <v>0</v>
      </c>
      <c r="J456" s="9">
        <v>0</v>
      </c>
    </row>
    <row r="457" spans="1:10" ht="36.75" customHeight="1" x14ac:dyDescent="0.25">
      <c r="A457" s="308"/>
      <c r="B457" s="293"/>
      <c r="C457" s="182" t="s">
        <v>403</v>
      </c>
      <c r="D457" s="183">
        <f t="shared" si="203"/>
        <v>0</v>
      </c>
      <c r="E457" s="95">
        <v>0</v>
      </c>
      <c r="F457" s="95">
        <v>0</v>
      </c>
      <c r="G457" s="183">
        <v>0</v>
      </c>
      <c r="H457" s="183">
        <v>0</v>
      </c>
      <c r="I457" s="183">
        <v>0</v>
      </c>
      <c r="J457" s="183">
        <v>0</v>
      </c>
    </row>
    <row r="458" spans="1:10" ht="30" x14ac:dyDescent="0.25">
      <c r="A458" s="309"/>
      <c r="B458" s="294"/>
      <c r="C458" s="182" t="s">
        <v>404</v>
      </c>
      <c r="D458" s="183">
        <f t="shared" si="203"/>
        <v>0</v>
      </c>
      <c r="E458" s="95">
        <v>0</v>
      </c>
      <c r="F458" s="95">
        <v>0</v>
      </c>
      <c r="G458" s="183">
        <v>0</v>
      </c>
      <c r="H458" s="183">
        <v>0</v>
      </c>
      <c r="I458" s="183">
        <v>0</v>
      </c>
      <c r="J458" s="183">
        <v>0</v>
      </c>
    </row>
    <row r="459" spans="1:10" ht="21" customHeight="1" x14ac:dyDescent="0.25">
      <c r="A459" s="180">
        <v>8</v>
      </c>
      <c r="B459" s="289" t="s">
        <v>114</v>
      </c>
      <c r="C459" s="290"/>
      <c r="D459" s="290"/>
      <c r="E459" s="290"/>
      <c r="F459" s="290"/>
      <c r="G459" s="290"/>
      <c r="H459" s="291"/>
      <c r="I459" s="188"/>
      <c r="J459" s="188"/>
    </row>
    <row r="460" spans="1:10" ht="28.5" x14ac:dyDescent="0.25">
      <c r="A460" s="307" t="s">
        <v>189</v>
      </c>
      <c r="B460" s="292" t="s">
        <v>941</v>
      </c>
      <c r="C460" s="181" t="s">
        <v>318</v>
      </c>
      <c r="D460" s="9">
        <f>SUM(D461:D467)</f>
        <v>3844.8</v>
      </c>
      <c r="E460" s="9">
        <f t="shared" ref="E460" si="252">SUM(E461:E467)</f>
        <v>2320.5</v>
      </c>
      <c r="F460" s="9">
        <f t="shared" ref="F460" si="253">SUM(F461:F467)</f>
        <v>319.10000000000002</v>
      </c>
      <c r="G460" s="9">
        <f t="shared" ref="G460" si="254">SUM(G461:G467)</f>
        <v>0</v>
      </c>
      <c r="H460" s="9">
        <f>SUM(H461:H467)</f>
        <v>1205.2</v>
      </c>
      <c r="I460" s="9">
        <f>SUM(I461:I467)</f>
        <v>0</v>
      </c>
      <c r="J460" s="9">
        <f>SUM(J461:J467)</f>
        <v>0</v>
      </c>
    </row>
    <row r="461" spans="1:10" x14ac:dyDescent="0.25">
      <c r="A461" s="308"/>
      <c r="B461" s="293"/>
      <c r="C461" s="182" t="s">
        <v>11</v>
      </c>
      <c r="D461" s="183">
        <f>SUM(E461:G461)</f>
        <v>1047.7</v>
      </c>
      <c r="E461" s="183">
        <f>E469+E477</f>
        <v>728.6</v>
      </c>
      <c r="F461" s="183">
        <f t="shared" ref="F461" si="255">F469+F477</f>
        <v>319.10000000000002</v>
      </c>
      <c r="G461" s="183">
        <f>G469+G477</f>
        <v>0</v>
      </c>
      <c r="H461" s="183">
        <f>H469+H477</f>
        <v>0</v>
      </c>
      <c r="I461" s="183">
        <f>I469+I477</f>
        <v>0</v>
      </c>
      <c r="J461" s="183">
        <f>J469+J477</f>
        <v>0</v>
      </c>
    </row>
    <row r="462" spans="1:10" x14ac:dyDescent="0.25">
      <c r="A462" s="308"/>
      <c r="B462" s="293"/>
      <c r="C462" s="182" t="s">
        <v>12</v>
      </c>
      <c r="D462" s="183">
        <f t="shared" ref="D462" si="256">SUM(E462:G462)</f>
        <v>741.59999999999991</v>
      </c>
      <c r="E462" s="183">
        <f t="shared" ref="E462:J462" si="257">E470+E478</f>
        <v>741.59999999999991</v>
      </c>
      <c r="F462" s="183">
        <f t="shared" si="257"/>
        <v>0</v>
      </c>
      <c r="G462" s="183">
        <f t="shared" si="257"/>
        <v>0</v>
      </c>
      <c r="H462" s="183">
        <f t="shared" si="257"/>
        <v>0</v>
      </c>
      <c r="I462" s="183">
        <f t="shared" ref="I462" si="258">I470+I478</f>
        <v>0</v>
      </c>
      <c r="J462" s="183">
        <f t="shared" si="257"/>
        <v>0</v>
      </c>
    </row>
    <row r="463" spans="1:10" x14ac:dyDescent="0.25">
      <c r="A463" s="308"/>
      <c r="B463" s="293"/>
      <c r="C463" s="182" t="s">
        <v>13</v>
      </c>
      <c r="D463" s="183">
        <f>SUM(E463:H463)</f>
        <v>850.3</v>
      </c>
      <c r="E463" s="183">
        <f t="shared" ref="E463:J463" si="259">E471+E479</f>
        <v>850.3</v>
      </c>
      <c r="F463" s="183">
        <f t="shared" si="259"/>
        <v>0</v>
      </c>
      <c r="G463" s="183">
        <f t="shared" si="259"/>
        <v>0</v>
      </c>
      <c r="H463" s="183">
        <f t="shared" si="259"/>
        <v>0</v>
      </c>
      <c r="I463" s="183">
        <f t="shared" ref="I463" si="260">I471+I479</f>
        <v>0</v>
      </c>
      <c r="J463" s="183">
        <f t="shared" si="259"/>
        <v>0</v>
      </c>
    </row>
    <row r="464" spans="1:10" x14ac:dyDescent="0.25">
      <c r="A464" s="308"/>
      <c r="B464" s="293"/>
      <c r="C464" s="182" t="s">
        <v>14</v>
      </c>
      <c r="D464" s="183">
        <f t="shared" ref="D464:D467" si="261">SUM(E464:H464)</f>
        <v>635.20000000000005</v>
      </c>
      <c r="E464" s="183">
        <f t="shared" ref="E464:J464" si="262">E472+E480</f>
        <v>0</v>
      </c>
      <c r="F464" s="183">
        <f t="shared" si="262"/>
        <v>0</v>
      </c>
      <c r="G464" s="183">
        <f t="shared" si="262"/>
        <v>0</v>
      </c>
      <c r="H464" s="183">
        <f t="shared" si="262"/>
        <v>635.20000000000005</v>
      </c>
      <c r="I464" s="183">
        <f t="shared" ref="I464" si="263">I472+I480</f>
        <v>0</v>
      </c>
      <c r="J464" s="183">
        <f t="shared" si="262"/>
        <v>0</v>
      </c>
    </row>
    <row r="465" spans="1:10" x14ac:dyDescent="0.25">
      <c r="A465" s="308"/>
      <c r="B465" s="293"/>
      <c r="C465" s="181" t="s">
        <v>15</v>
      </c>
      <c r="D465" s="9">
        <f t="shared" si="261"/>
        <v>190</v>
      </c>
      <c r="E465" s="9">
        <f t="shared" ref="E465:J465" si="264">E473+E481</f>
        <v>0</v>
      </c>
      <c r="F465" s="9">
        <f t="shared" si="264"/>
        <v>0</v>
      </c>
      <c r="G465" s="9">
        <f t="shared" si="264"/>
        <v>0</v>
      </c>
      <c r="H465" s="9">
        <f t="shared" si="264"/>
        <v>190</v>
      </c>
      <c r="I465" s="9">
        <f t="shared" ref="I465" si="265">I473+I481</f>
        <v>0</v>
      </c>
      <c r="J465" s="9">
        <f t="shared" si="264"/>
        <v>0</v>
      </c>
    </row>
    <row r="466" spans="1:10" ht="30" x14ac:dyDescent="0.25">
      <c r="A466" s="308"/>
      <c r="B466" s="293"/>
      <c r="C466" s="182" t="s">
        <v>403</v>
      </c>
      <c r="D466" s="183">
        <f t="shared" si="261"/>
        <v>190</v>
      </c>
      <c r="E466" s="183">
        <f t="shared" ref="E466:J466" si="266">E474+E482</f>
        <v>0</v>
      </c>
      <c r="F466" s="183">
        <f t="shared" si="266"/>
        <v>0</v>
      </c>
      <c r="G466" s="183">
        <f t="shared" si="266"/>
        <v>0</v>
      </c>
      <c r="H466" s="183">
        <f t="shared" si="266"/>
        <v>190</v>
      </c>
      <c r="I466" s="183">
        <f t="shared" ref="I466" si="267">I474+I482</f>
        <v>0</v>
      </c>
      <c r="J466" s="183">
        <f t="shared" si="266"/>
        <v>0</v>
      </c>
    </row>
    <row r="467" spans="1:10" ht="30" x14ac:dyDescent="0.25">
      <c r="A467" s="309"/>
      <c r="B467" s="294"/>
      <c r="C467" s="182" t="s">
        <v>404</v>
      </c>
      <c r="D467" s="183">
        <f t="shared" si="261"/>
        <v>190</v>
      </c>
      <c r="E467" s="183">
        <f t="shared" ref="E467:J467" si="268">E475+E483</f>
        <v>0</v>
      </c>
      <c r="F467" s="183">
        <f t="shared" si="268"/>
        <v>0</v>
      </c>
      <c r="G467" s="183">
        <f t="shared" si="268"/>
        <v>0</v>
      </c>
      <c r="H467" s="183">
        <f t="shared" si="268"/>
        <v>190</v>
      </c>
      <c r="I467" s="183">
        <f t="shared" ref="I467" si="269">I475+I483</f>
        <v>0</v>
      </c>
      <c r="J467" s="183">
        <f t="shared" si="268"/>
        <v>0</v>
      </c>
    </row>
    <row r="468" spans="1:10" ht="28.5" x14ac:dyDescent="0.25">
      <c r="A468" s="307" t="s">
        <v>190</v>
      </c>
      <c r="B468" s="292" t="s">
        <v>115</v>
      </c>
      <c r="C468" s="181" t="s">
        <v>318</v>
      </c>
      <c r="D468" s="9">
        <f>SUM(D469:D475)</f>
        <v>2711.5999999999995</v>
      </c>
      <c r="E468" s="9">
        <f t="shared" ref="E468" si="270">SUM(E469:E475)</f>
        <v>1947.3</v>
      </c>
      <c r="F468" s="9">
        <f t="shared" ref="F468" si="271">SUM(F469:F475)</f>
        <v>319.10000000000002</v>
      </c>
      <c r="G468" s="9">
        <f t="shared" ref="G468:J468" si="272">SUM(G469:G475)</f>
        <v>0</v>
      </c>
      <c r="H468" s="9">
        <f t="shared" si="272"/>
        <v>445.2</v>
      </c>
      <c r="I468" s="9">
        <f t="shared" ref="I468" si="273">SUM(I469:I475)</f>
        <v>0</v>
      </c>
      <c r="J468" s="9">
        <f t="shared" si="272"/>
        <v>0</v>
      </c>
    </row>
    <row r="469" spans="1:10" x14ac:dyDescent="0.25">
      <c r="A469" s="308"/>
      <c r="B469" s="293"/>
      <c r="C469" s="182" t="s">
        <v>11</v>
      </c>
      <c r="D469" s="183">
        <f>SUM(E469:G469)</f>
        <v>1047.7</v>
      </c>
      <c r="E469" s="183">
        <v>728.6</v>
      </c>
      <c r="F469" s="183">
        <v>319.10000000000002</v>
      </c>
      <c r="G469" s="183">
        <v>0</v>
      </c>
      <c r="H469" s="183">
        <v>0</v>
      </c>
      <c r="I469" s="183">
        <v>0</v>
      </c>
      <c r="J469" s="183">
        <v>0</v>
      </c>
    </row>
    <row r="470" spans="1:10" x14ac:dyDescent="0.25">
      <c r="A470" s="308"/>
      <c r="B470" s="293"/>
      <c r="C470" s="182" t="s">
        <v>12</v>
      </c>
      <c r="D470" s="183">
        <f t="shared" ref="D470" si="274">SUM(E470:G470)</f>
        <v>568.4</v>
      </c>
      <c r="E470" s="183">
        <v>568.4</v>
      </c>
      <c r="F470" s="183">
        <v>0</v>
      </c>
      <c r="G470" s="183">
        <v>0</v>
      </c>
      <c r="H470" s="183">
        <v>0</v>
      </c>
      <c r="I470" s="183">
        <v>0</v>
      </c>
      <c r="J470" s="183">
        <v>0</v>
      </c>
    </row>
    <row r="471" spans="1:10" x14ac:dyDescent="0.25">
      <c r="A471" s="308"/>
      <c r="B471" s="293"/>
      <c r="C471" s="182" t="s">
        <v>13</v>
      </c>
      <c r="D471" s="183">
        <f>SUM(E471:J471)</f>
        <v>650.29999999999995</v>
      </c>
      <c r="E471" s="183">
        <v>650.29999999999995</v>
      </c>
      <c r="F471" s="183">
        <v>0</v>
      </c>
      <c r="G471" s="183">
        <v>0</v>
      </c>
      <c r="H471" s="183">
        <v>0</v>
      </c>
      <c r="I471" s="183">
        <v>0</v>
      </c>
      <c r="J471" s="183">
        <v>0</v>
      </c>
    </row>
    <row r="472" spans="1:10" x14ac:dyDescent="0.25">
      <c r="A472" s="308"/>
      <c r="B472" s="293"/>
      <c r="C472" s="182" t="s">
        <v>14</v>
      </c>
      <c r="D472" s="183">
        <f t="shared" ref="D472:D475" si="275">SUM(E472:J472)</f>
        <v>445.2</v>
      </c>
      <c r="E472" s="183">
        <v>0</v>
      </c>
      <c r="F472" s="183">
        <v>0</v>
      </c>
      <c r="G472" s="183">
        <v>0</v>
      </c>
      <c r="H472" s="183">
        <v>445.2</v>
      </c>
      <c r="I472" s="183">
        <v>0</v>
      </c>
      <c r="J472" s="183">
        <v>0</v>
      </c>
    </row>
    <row r="473" spans="1:10" x14ac:dyDescent="0.25">
      <c r="A473" s="308"/>
      <c r="B473" s="293"/>
      <c r="C473" s="181" t="s">
        <v>15</v>
      </c>
      <c r="D473" s="9">
        <f t="shared" si="275"/>
        <v>0</v>
      </c>
      <c r="E473" s="9">
        <v>0</v>
      </c>
      <c r="F473" s="9">
        <v>0</v>
      </c>
      <c r="G473" s="9">
        <v>0</v>
      </c>
      <c r="H473" s="9">
        <v>0</v>
      </c>
      <c r="I473" s="9">
        <v>0</v>
      </c>
      <c r="J473" s="9">
        <v>0</v>
      </c>
    </row>
    <row r="474" spans="1:10" ht="27.75" customHeight="1" x14ac:dyDescent="0.25">
      <c r="A474" s="308"/>
      <c r="B474" s="293"/>
      <c r="C474" s="182" t="s">
        <v>403</v>
      </c>
      <c r="D474" s="183">
        <f t="shared" si="275"/>
        <v>0</v>
      </c>
      <c r="E474" s="183">
        <v>0</v>
      </c>
      <c r="F474" s="183">
        <v>0</v>
      </c>
      <c r="G474" s="183">
        <v>0</v>
      </c>
      <c r="H474" s="183">
        <v>0</v>
      </c>
      <c r="I474" s="183">
        <v>0</v>
      </c>
      <c r="J474" s="183">
        <v>0</v>
      </c>
    </row>
    <row r="475" spans="1:10" ht="26.25" customHeight="1" x14ac:dyDescent="0.25">
      <c r="A475" s="309"/>
      <c r="B475" s="294"/>
      <c r="C475" s="182" t="s">
        <v>404</v>
      </c>
      <c r="D475" s="183">
        <f t="shared" si="275"/>
        <v>0</v>
      </c>
      <c r="E475" s="183">
        <v>0</v>
      </c>
      <c r="F475" s="183">
        <v>0</v>
      </c>
      <c r="G475" s="183">
        <v>0</v>
      </c>
      <c r="H475" s="183">
        <v>0</v>
      </c>
      <c r="I475" s="183">
        <v>0</v>
      </c>
      <c r="J475" s="183">
        <v>0</v>
      </c>
    </row>
    <row r="476" spans="1:10" ht="28.5" x14ac:dyDescent="0.25">
      <c r="A476" s="307" t="s">
        <v>191</v>
      </c>
      <c r="B476" s="292" t="s">
        <v>116</v>
      </c>
      <c r="C476" s="181" t="s">
        <v>318</v>
      </c>
      <c r="D476" s="9">
        <f>SUM(D477:D483)</f>
        <v>1133.2</v>
      </c>
      <c r="E476" s="9">
        <f t="shared" ref="E476" si="276">SUM(E477:E483)</f>
        <v>373.2</v>
      </c>
      <c r="F476" s="9">
        <f t="shared" ref="F476:J476" si="277">SUM(F477:F483)</f>
        <v>0</v>
      </c>
      <c r="G476" s="9">
        <f t="shared" si="277"/>
        <v>0</v>
      </c>
      <c r="H476" s="9">
        <f t="shared" si="277"/>
        <v>760</v>
      </c>
      <c r="I476" s="9">
        <f t="shared" ref="I476" si="278">SUM(I477:I483)</f>
        <v>0</v>
      </c>
      <c r="J476" s="9">
        <f t="shared" si="277"/>
        <v>0</v>
      </c>
    </row>
    <row r="477" spans="1:10" x14ac:dyDescent="0.25">
      <c r="A477" s="308"/>
      <c r="B477" s="293"/>
      <c r="C477" s="182" t="s">
        <v>11</v>
      </c>
      <c r="D477" s="183">
        <f>SUM(E477:G477)</f>
        <v>0</v>
      </c>
      <c r="E477" s="183">
        <v>0</v>
      </c>
      <c r="F477" s="183">
        <v>0</v>
      </c>
      <c r="G477" s="183">
        <v>0</v>
      </c>
      <c r="H477" s="183">
        <v>0</v>
      </c>
      <c r="I477" s="183">
        <v>0</v>
      </c>
      <c r="J477" s="183">
        <v>0</v>
      </c>
    </row>
    <row r="478" spans="1:10" x14ac:dyDescent="0.25">
      <c r="A478" s="308"/>
      <c r="B478" s="293"/>
      <c r="C478" s="182" t="s">
        <v>12</v>
      </c>
      <c r="D478" s="183">
        <f t="shared" ref="D478" si="279">SUM(E478:G478)</f>
        <v>173.2</v>
      </c>
      <c r="E478" s="183">
        <v>173.2</v>
      </c>
      <c r="F478" s="183">
        <v>0</v>
      </c>
      <c r="G478" s="183">
        <v>0</v>
      </c>
      <c r="H478" s="183">
        <v>0</v>
      </c>
      <c r="I478" s="183">
        <v>0</v>
      </c>
      <c r="J478" s="183">
        <v>0</v>
      </c>
    </row>
    <row r="479" spans="1:10" x14ac:dyDescent="0.25">
      <c r="A479" s="308"/>
      <c r="B479" s="293"/>
      <c r="C479" s="182" t="s">
        <v>13</v>
      </c>
      <c r="D479" s="183">
        <f>SUM(E479:H479)</f>
        <v>200</v>
      </c>
      <c r="E479" s="183">
        <v>200</v>
      </c>
      <c r="F479" s="183">
        <v>0</v>
      </c>
      <c r="G479" s="183">
        <v>0</v>
      </c>
      <c r="H479" s="183">
        <v>0</v>
      </c>
      <c r="I479" s="183">
        <v>0</v>
      </c>
      <c r="J479" s="183">
        <v>0</v>
      </c>
    </row>
    <row r="480" spans="1:10" x14ac:dyDescent="0.25">
      <c r="A480" s="308"/>
      <c r="B480" s="293"/>
      <c r="C480" s="182" t="s">
        <v>14</v>
      </c>
      <c r="D480" s="183">
        <f t="shared" ref="D480:D483" si="280">SUM(E480:H480)</f>
        <v>190</v>
      </c>
      <c r="E480" s="183">
        <v>0</v>
      </c>
      <c r="F480" s="183">
        <v>0</v>
      </c>
      <c r="G480" s="183">
        <v>0</v>
      </c>
      <c r="H480" s="183">
        <v>190</v>
      </c>
      <c r="I480" s="183">
        <v>0</v>
      </c>
      <c r="J480" s="183">
        <v>0</v>
      </c>
    </row>
    <row r="481" spans="1:12" x14ac:dyDescent="0.25">
      <c r="A481" s="308"/>
      <c r="B481" s="293"/>
      <c r="C481" s="181" t="s">
        <v>15</v>
      </c>
      <c r="D481" s="9">
        <f t="shared" si="280"/>
        <v>190</v>
      </c>
      <c r="E481" s="9">
        <v>0</v>
      </c>
      <c r="F481" s="9">
        <v>0</v>
      </c>
      <c r="G481" s="9">
        <v>0</v>
      </c>
      <c r="H481" s="9">
        <v>190</v>
      </c>
      <c r="I481" s="9">
        <v>0</v>
      </c>
      <c r="J481" s="9">
        <v>0</v>
      </c>
    </row>
    <row r="482" spans="1:12" ht="30" x14ac:dyDescent="0.25">
      <c r="A482" s="308"/>
      <c r="B482" s="293"/>
      <c r="C482" s="182" t="s">
        <v>403</v>
      </c>
      <c r="D482" s="183">
        <f t="shared" si="280"/>
        <v>190</v>
      </c>
      <c r="E482" s="183">
        <v>0</v>
      </c>
      <c r="F482" s="183">
        <v>0</v>
      </c>
      <c r="G482" s="183">
        <v>0</v>
      </c>
      <c r="H482" s="183">
        <v>190</v>
      </c>
      <c r="I482" s="183">
        <v>0</v>
      </c>
      <c r="J482" s="183">
        <v>0</v>
      </c>
    </row>
    <row r="483" spans="1:12" ht="30" x14ac:dyDescent="0.25">
      <c r="A483" s="309"/>
      <c r="B483" s="294"/>
      <c r="C483" s="182" t="s">
        <v>404</v>
      </c>
      <c r="D483" s="183">
        <f t="shared" si="280"/>
        <v>190</v>
      </c>
      <c r="E483" s="183">
        <v>0</v>
      </c>
      <c r="F483" s="183">
        <v>0</v>
      </c>
      <c r="G483" s="183">
        <v>0</v>
      </c>
      <c r="H483" s="183">
        <v>190</v>
      </c>
      <c r="I483" s="183">
        <v>0</v>
      </c>
      <c r="J483" s="183">
        <v>0</v>
      </c>
    </row>
    <row r="484" spans="1:12" ht="27.75" customHeight="1" x14ac:dyDescent="0.25">
      <c r="A484" s="180">
        <v>9</v>
      </c>
      <c r="B484" s="289" t="s">
        <v>117</v>
      </c>
      <c r="C484" s="290"/>
      <c r="D484" s="290"/>
      <c r="E484" s="290"/>
      <c r="F484" s="290"/>
      <c r="G484" s="290"/>
      <c r="H484" s="291"/>
      <c r="I484" s="188"/>
      <c r="J484" s="188"/>
    </row>
    <row r="485" spans="1:12" ht="28.5" x14ac:dyDescent="0.25">
      <c r="A485" s="307" t="s">
        <v>118</v>
      </c>
      <c r="B485" s="292" t="s">
        <v>827</v>
      </c>
      <c r="C485" s="181" t="s">
        <v>318</v>
      </c>
      <c r="D485" s="9">
        <f>SUM(D486:D492)</f>
        <v>36404.400000000001</v>
      </c>
      <c r="E485" s="9">
        <f t="shared" ref="E485" si="281">SUM(E486:E492)</f>
        <v>388.59999999999997</v>
      </c>
      <c r="F485" s="9">
        <f t="shared" ref="F485" si="282">SUM(F486:F492)</f>
        <v>0</v>
      </c>
      <c r="G485" s="9">
        <f t="shared" ref="G485:J485" si="283">SUM(G486:G492)</f>
        <v>10690</v>
      </c>
      <c r="H485" s="9">
        <f t="shared" si="283"/>
        <v>25325.8</v>
      </c>
      <c r="I485" s="9">
        <f t="shared" ref="I485" si="284">SUM(I486:I492)</f>
        <v>0</v>
      </c>
      <c r="J485" s="9">
        <f t="shared" si="283"/>
        <v>0</v>
      </c>
    </row>
    <row r="486" spans="1:12" x14ac:dyDescent="0.25">
      <c r="A486" s="308"/>
      <c r="B486" s="293"/>
      <c r="C486" s="182" t="s">
        <v>11</v>
      </c>
      <c r="D486" s="183">
        <f>SUM(E486:G486)</f>
        <v>10872.2</v>
      </c>
      <c r="E486" s="183">
        <f>E494+E502+E510+E526+E534</f>
        <v>182.2</v>
      </c>
      <c r="F486" s="183">
        <f t="shared" ref="F486:J486" si="285">F494+F502+F510+F526+F534</f>
        <v>0</v>
      </c>
      <c r="G486" s="183">
        <f t="shared" si="285"/>
        <v>10690</v>
      </c>
      <c r="H486" s="183">
        <f t="shared" si="285"/>
        <v>0</v>
      </c>
      <c r="I486" s="183">
        <f t="shared" ref="I486" si="286">I494+I502+I510+I526+I534</f>
        <v>0</v>
      </c>
      <c r="J486" s="183">
        <f t="shared" si="285"/>
        <v>0</v>
      </c>
    </row>
    <row r="487" spans="1:12" x14ac:dyDescent="0.25">
      <c r="A487" s="308"/>
      <c r="B487" s="293"/>
      <c r="C487" s="182" t="s">
        <v>12</v>
      </c>
      <c r="D487" s="183">
        <f t="shared" ref="D487:D488" si="287">SUM(E487:G487)</f>
        <v>136.1</v>
      </c>
      <c r="E487" s="183">
        <f t="shared" ref="E487:H491" si="288">E495+E503+E511+E527+E535</f>
        <v>136.1</v>
      </c>
      <c r="F487" s="183">
        <f t="shared" si="288"/>
        <v>0</v>
      </c>
      <c r="G487" s="183">
        <f t="shared" si="288"/>
        <v>0</v>
      </c>
      <c r="H487" s="183">
        <f t="shared" si="288"/>
        <v>0</v>
      </c>
      <c r="I487" s="183">
        <f t="shared" ref="I487:J487" si="289">I495+I503+I511+I527</f>
        <v>0</v>
      </c>
      <c r="J487" s="183">
        <f t="shared" si="289"/>
        <v>0</v>
      </c>
    </row>
    <row r="488" spans="1:12" x14ac:dyDescent="0.25">
      <c r="A488" s="308"/>
      <c r="B488" s="293"/>
      <c r="C488" s="182" t="s">
        <v>13</v>
      </c>
      <c r="D488" s="183">
        <f t="shared" si="287"/>
        <v>70.3</v>
      </c>
      <c r="E488" s="183">
        <f t="shared" si="288"/>
        <v>70.3</v>
      </c>
      <c r="F488" s="183">
        <f t="shared" si="288"/>
        <v>0</v>
      </c>
      <c r="G488" s="183">
        <f t="shared" si="288"/>
        <v>0</v>
      </c>
      <c r="H488" s="183">
        <f t="shared" si="288"/>
        <v>0</v>
      </c>
      <c r="I488" s="183">
        <f t="shared" ref="I488:J488" si="290">I496+I504+I512+I528</f>
        <v>0</v>
      </c>
      <c r="J488" s="183">
        <f t="shared" si="290"/>
        <v>0</v>
      </c>
    </row>
    <row r="489" spans="1:12" x14ac:dyDescent="0.25">
      <c r="A489" s="308"/>
      <c r="B489" s="293"/>
      <c r="C489" s="182" t="s">
        <v>14</v>
      </c>
      <c r="D489" s="183">
        <f>SUM(E489:J489)</f>
        <v>20325.8</v>
      </c>
      <c r="E489" s="183">
        <f t="shared" si="288"/>
        <v>0</v>
      </c>
      <c r="F489" s="183">
        <f t="shared" si="288"/>
        <v>0</v>
      </c>
      <c r="G489" s="183">
        <f t="shared" si="288"/>
        <v>0</v>
      </c>
      <c r="H489" s="183">
        <f>H497+H505+H513+H529+H537</f>
        <v>20325.8</v>
      </c>
      <c r="I489" s="183">
        <f t="shared" ref="I489:J489" si="291">I497+I505+I513+I529</f>
        <v>0</v>
      </c>
      <c r="J489" s="183">
        <f t="shared" si="291"/>
        <v>0</v>
      </c>
    </row>
    <row r="490" spans="1:12" x14ac:dyDescent="0.25">
      <c r="A490" s="308"/>
      <c r="B490" s="293"/>
      <c r="C490" s="181" t="s">
        <v>15</v>
      </c>
      <c r="D490" s="9">
        <f>SUM(E490:J490)</f>
        <v>5000</v>
      </c>
      <c r="E490" s="9">
        <f t="shared" si="288"/>
        <v>0</v>
      </c>
      <c r="F490" s="9">
        <f t="shared" si="288"/>
        <v>0</v>
      </c>
      <c r="G490" s="9">
        <f t="shared" si="288"/>
        <v>0</v>
      </c>
      <c r="H490" s="9">
        <f t="shared" si="288"/>
        <v>5000</v>
      </c>
      <c r="I490" s="9">
        <f t="shared" ref="I490:J490" si="292">I498+I506+I514+I530</f>
        <v>0</v>
      </c>
      <c r="J490" s="9">
        <f t="shared" si="292"/>
        <v>0</v>
      </c>
      <c r="L490" s="126">
        <f>SUM(H490-K490)</f>
        <v>5000</v>
      </c>
    </row>
    <row r="491" spans="1:12" ht="30" x14ac:dyDescent="0.25">
      <c r="A491" s="308"/>
      <c r="B491" s="293"/>
      <c r="C491" s="182" t="s">
        <v>403</v>
      </c>
      <c r="D491" s="9">
        <f>SUM(E491:J491)</f>
        <v>0</v>
      </c>
      <c r="E491" s="183">
        <f t="shared" si="288"/>
        <v>0</v>
      </c>
      <c r="F491" s="183">
        <f t="shared" si="288"/>
        <v>0</v>
      </c>
      <c r="G491" s="183">
        <f t="shared" si="288"/>
        <v>0</v>
      </c>
      <c r="H491" s="183">
        <f t="shared" si="288"/>
        <v>0</v>
      </c>
      <c r="I491" s="183">
        <f t="shared" ref="I491:J491" si="293">I499+I507+I515+I531</f>
        <v>0</v>
      </c>
      <c r="J491" s="183">
        <f t="shared" si="293"/>
        <v>0</v>
      </c>
    </row>
    <row r="492" spans="1:12" ht="30" x14ac:dyDescent="0.25">
      <c r="A492" s="309"/>
      <c r="B492" s="294"/>
      <c r="C492" s="182" t="s">
        <v>404</v>
      </c>
      <c r="D492" s="9">
        <f>SUM(E492:J492)</f>
        <v>0</v>
      </c>
      <c r="E492" s="183">
        <f>E500+E508+E516+E532+E540</f>
        <v>0</v>
      </c>
      <c r="F492" s="183">
        <f>F500+F508+F516+F532+F540</f>
        <v>0</v>
      </c>
      <c r="G492" s="183">
        <f>G500+G508+G516+G532+G540</f>
        <v>0</v>
      </c>
      <c r="H492" s="183">
        <f>H500+H508+H516+H532+H540</f>
        <v>0</v>
      </c>
      <c r="I492" s="183">
        <f t="shared" ref="I492:J492" si="294">I500+I508+I516+I532</f>
        <v>0</v>
      </c>
      <c r="J492" s="183">
        <f t="shared" si="294"/>
        <v>0</v>
      </c>
    </row>
    <row r="493" spans="1:12" ht="28.5" x14ac:dyDescent="0.25">
      <c r="A493" s="307" t="s">
        <v>192</v>
      </c>
      <c r="B493" s="292" t="s">
        <v>120</v>
      </c>
      <c r="C493" s="181" t="s">
        <v>318</v>
      </c>
      <c r="D493" s="9">
        <f>SUM(D494:D500)</f>
        <v>10690</v>
      </c>
      <c r="E493" s="9">
        <f t="shared" ref="E493" si="295">SUM(E494:E500)</f>
        <v>0</v>
      </c>
      <c r="F493" s="9">
        <f t="shared" ref="F493" si="296">SUM(F494:F500)</f>
        <v>0</v>
      </c>
      <c r="G493" s="9">
        <f t="shared" ref="G493:J493" si="297">SUM(G494:G500)</f>
        <v>10690</v>
      </c>
      <c r="H493" s="9">
        <f t="shared" si="297"/>
        <v>0</v>
      </c>
      <c r="I493" s="9">
        <f t="shared" ref="I493" si="298">SUM(I494:I500)</f>
        <v>0</v>
      </c>
      <c r="J493" s="9">
        <f t="shared" si="297"/>
        <v>0</v>
      </c>
    </row>
    <row r="494" spans="1:12" x14ac:dyDescent="0.25">
      <c r="A494" s="308"/>
      <c r="B494" s="293"/>
      <c r="C494" s="182" t="s">
        <v>11</v>
      </c>
      <c r="D494" s="183">
        <f>SUM(E494:G494)</f>
        <v>10690</v>
      </c>
      <c r="E494" s="183">
        <v>0</v>
      </c>
      <c r="F494" s="183">
        <v>0</v>
      </c>
      <c r="G494" s="183">
        <v>10690</v>
      </c>
      <c r="H494" s="183">
        <v>0</v>
      </c>
      <c r="I494" s="183">
        <v>0</v>
      </c>
      <c r="J494" s="183">
        <v>0</v>
      </c>
    </row>
    <row r="495" spans="1:12" x14ac:dyDescent="0.25">
      <c r="A495" s="308"/>
      <c r="B495" s="293"/>
      <c r="C495" s="182" t="s">
        <v>12</v>
      </c>
      <c r="D495" s="183">
        <f t="shared" ref="D495:D500" si="299">SUM(E495:G495)</f>
        <v>0</v>
      </c>
      <c r="E495" s="183">
        <v>0</v>
      </c>
      <c r="F495" s="183">
        <v>0</v>
      </c>
      <c r="G495" s="183">
        <v>0</v>
      </c>
      <c r="H495" s="183">
        <v>0</v>
      </c>
      <c r="I495" s="183">
        <v>0</v>
      </c>
      <c r="J495" s="183">
        <v>0</v>
      </c>
    </row>
    <row r="496" spans="1:12" x14ac:dyDescent="0.25">
      <c r="A496" s="308"/>
      <c r="B496" s="293"/>
      <c r="C496" s="182" t="s">
        <v>13</v>
      </c>
      <c r="D496" s="183">
        <f t="shared" si="299"/>
        <v>0</v>
      </c>
      <c r="E496" s="183">
        <v>0</v>
      </c>
      <c r="F496" s="183">
        <v>0</v>
      </c>
      <c r="G496" s="183">
        <v>0</v>
      </c>
      <c r="H496" s="183">
        <v>0</v>
      </c>
      <c r="I496" s="183">
        <v>0</v>
      </c>
      <c r="J496" s="183">
        <v>0</v>
      </c>
    </row>
    <row r="497" spans="1:10" ht="22.5" customHeight="1" x14ac:dyDescent="0.25">
      <c r="A497" s="308"/>
      <c r="B497" s="293"/>
      <c r="C497" s="182" t="s">
        <v>14</v>
      </c>
      <c r="D497" s="183">
        <f t="shared" si="299"/>
        <v>0</v>
      </c>
      <c r="E497" s="183">
        <v>0</v>
      </c>
      <c r="F497" s="183">
        <v>0</v>
      </c>
      <c r="G497" s="183">
        <v>0</v>
      </c>
      <c r="H497" s="183">
        <v>0</v>
      </c>
      <c r="I497" s="183">
        <v>0</v>
      </c>
      <c r="J497" s="183">
        <v>0</v>
      </c>
    </row>
    <row r="498" spans="1:10" ht="18.75" customHeight="1" x14ac:dyDescent="0.25">
      <c r="A498" s="308"/>
      <c r="B498" s="293"/>
      <c r="C498" s="182" t="s">
        <v>15</v>
      </c>
      <c r="D498" s="183">
        <f t="shared" si="299"/>
        <v>0</v>
      </c>
      <c r="E498" s="183">
        <v>0</v>
      </c>
      <c r="F498" s="183">
        <v>0</v>
      </c>
      <c r="G498" s="183">
        <v>0</v>
      </c>
      <c r="H498" s="183">
        <v>0</v>
      </c>
      <c r="I498" s="183">
        <v>0</v>
      </c>
      <c r="J498" s="183">
        <v>0</v>
      </c>
    </row>
    <row r="499" spans="1:10" ht="30" x14ac:dyDescent="0.25">
      <c r="A499" s="308"/>
      <c r="B499" s="293"/>
      <c r="C499" s="182" t="s">
        <v>403</v>
      </c>
      <c r="D499" s="183">
        <f t="shared" si="299"/>
        <v>0</v>
      </c>
      <c r="E499" s="183">
        <v>0</v>
      </c>
      <c r="F499" s="183">
        <v>0</v>
      </c>
      <c r="G499" s="183">
        <v>0</v>
      </c>
      <c r="H499" s="183">
        <v>0</v>
      </c>
      <c r="I499" s="183">
        <v>0</v>
      </c>
      <c r="J499" s="183">
        <v>0</v>
      </c>
    </row>
    <row r="500" spans="1:10" ht="30" x14ac:dyDescent="0.25">
      <c r="A500" s="309"/>
      <c r="B500" s="294"/>
      <c r="C500" s="182" t="s">
        <v>404</v>
      </c>
      <c r="D500" s="183">
        <f t="shared" si="299"/>
        <v>0</v>
      </c>
      <c r="E500" s="183">
        <v>0</v>
      </c>
      <c r="F500" s="183">
        <v>0</v>
      </c>
      <c r="G500" s="183">
        <v>0</v>
      </c>
      <c r="H500" s="183">
        <v>0</v>
      </c>
      <c r="I500" s="183">
        <v>0</v>
      </c>
      <c r="J500" s="183">
        <v>0</v>
      </c>
    </row>
    <row r="501" spans="1:10" ht="28.5" x14ac:dyDescent="0.25">
      <c r="A501" s="307" t="s">
        <v>193</v>
      </c>
      <c r="B501" s="292" t="s">
        <v>121</v>
      </c>
      <c r="C501" s="181" t="s">
        <v>318</v>
      </c>
      <c r="D501" s="9">
        <f>SUM(D502:D508)</f>
        <v>479.29999999999995</v>
      </c>
      <c r="E501" s="9">
        <f t="shared" ref="E501" si="300">SUM(E502:E508)</f>
        <v>382.09999999999997</v>
      </c>
      <c r="F501" s="9">
        <f t="shared" ref="F501" si="301">SUM(F502:F508)</f>
        <v>0</v>
      </c>
      <c r="G501" s="9">
        <f t="shared" ref="G501:J501" si="302">SUM(G502:G508)</f>
        <v>0</v>
      </c>
      <c r="H501" s="9">
        <f t="shared" si="302"/>
        <v>97.2</v>
      </c>
      <c r="I501" s="9">
        <f t="shared" ref="I501" si="303">SUM(I502:I508)</f>
        <v>0</v>
      </c>
      <c r="J501" s="9">
        <f t="shared" si="302"/>
        <v>0</v>
      </c>
    </row>
    <row r="502" spans="1:10" x14ac:dyDescent="0.25">
      <c r="A502" s="308"/>
      <c r="B502" s="293"/>
      <c r="C502" s="182" t="s">
        <v>11</v>
      </c>
      <c r="D502" s="183">
        <f>SUM(E502:G502)</f>
        <v>182.2</v>
      </c>
      <c r="E502" s="183">
        <v>182.2</v>
      </c>
      <c r="F502" s="95">
        <v>0</v>
      </c>
      <c r="G502" s="95">
        <v>0</v>
      </c>
      <c r="H502" s="183">
        <v>0</v>
      </c>
      <c r="I502" s="183">
        <v>0</v>
      </c>
      <c r="J502" s="183">
        <v>0</v>
      </c>
    </row>
    <row r="503" spans="1:10" x14ac:dyDescent="0.25">
      <c r="A503" s="308"/>
      <c r="B503" s="293"/>
      <c r="C503" s="182" t="s">
        <v>12</v>
      </c>
      <c r="D503" s="183">
        <f t="shared" ref="D503:D508" si="304">SUM(E503:G503)</f>
        <v>129.6</v>
      </c>
      <c r="E503" s="183">
        <v>129.6</v>
      </c>
      <c r="F503" s="95">
        <v>0</v>
      </c>
      <c r="G503" s="95">
        <v>0</v>
      </c>
      <c r="H503" s="183">
        <v>0</v>
      </c>
      <c r="I503" s="183">
        <v>0</v>
      </c>
      <c r="J503" s="183">
        <v>0</v>
      </c>
    </row>
    <row r="504" spans="1:10" x14ac:dyDescent="0.25">
      <c r="A504" s="308"/>
      <c r="B504" s="293"/>
      <c r="C504" s="182" t="s">
        <v>13</v>
      </c>
      <c r="D504" s="183">
        <f t="shared" si="304"/>
        <v>70.3</v>
      </c>
      <c r="E504" s="183">
        <v>70.3</v>
      </c>
      <c r="F504" s="95">
        <v>0</v>
      </c>
      <c r="G504" s="95">
        <v>0</v>
      </c>
      <c r="H504" s="183">
        <v>0</v>
      </c>
      <c r="I504" s="183">
        <v>0</v>
      </c>
      <c r="J504" s="183">
        <v>0</v>
      </c>
    </row>
    <row r="505" spans="1:10" x14ac:dyDescent="0.25">
      <c r="A505" s="308"/>
      <c r="B505" s="293"/>
      <c r="C505" s="182" t="s">
        <v>14</v>
      </c>
      <c r="D505" s="183">
        <f>SUM(E505:J505)</f>
        <v>97.2</v>
      </c>
      <c r="E505" s="183">
        <v>0</v>
      </c>
      <c r="F505" s="95">
        <v>0</v>
      </c>
      <c r="G505" s="95">
        <v>0</v>
      </c>
      <c r="H505" s="183">
        <v>97.2</v>
      </c>
      <c r="I505" s="183">
        <v>0</v>
      </c>
      <c r="J505" s="183">
        <v>0</v>
      </c>
    </row>
    <row r="506" spans="1:10" x14ac:dyDescent="0.25">
      <c r="A506" s="308"/>
      <c r="B506" s="293"/>
      <c r="C506" s="181" t="s">
        <v>15</v>
      </c>
      <c r="D506" s="9">
        <f t="shared" si="304"/>
        <v>0</v>
      </c>
      <c r="E506" s="9">
        <v>0</v>
      </c>
      <c r="F506" s="96">
        <v>0</v>
      </c>
      <c r="G506" s="96">
        <v>0</v>
      </c>
      <c r="H506" s="9">
        <v>0</v>
      </c>
      <c r="I506" s="9">
        <v>0</v>
      </c>
      <c r="J506" s="9">
        <v>0</v>
      </c>
    </row>
    <row r="507" spans="1:10" ht="30" x14ac:dyDescent="0.25">
      <c r="A507" s="308"/>
      <c r="B507" s="293"/>
      <c r="C507" s="182" t="s">
        <v>403</v>
      </c>
      <c r="D507" s="183">
        <f t="shared" si="304"/>
        <v>0</v>
      </c>
      <c r="E507" s="183">
        <v>0</v>
      </c>
      <c r="F507" s="95">
        <v>0</v>
      </c>
      <c r="G507" s="95">
        <v>0</v>
      </c>
      <c r="H507" s="183">
        <v>0</v>
      </c>
      <c r="I507" s="183">
        <v>0</v>
      </c>
      <c r="J507" s="183">
        <v>0</v>
      </c>
    </row>
    <row r="508" spans="1:10" ht="30" x14ac:dyDescent="0.25">
      <c r="A508" s="309"/>
      <c r="B508" s="294"/>
      <c r="C508" s="182" t="s">
        <v>404</v>
      </c>
      <c r="D508" s="183">
        <f t="shared" si="304"/>
        <v>0</v>
      </c>
      <c r="E508" s="183">
        <v>0</v>
      </c>
      <c r="F508" s="95">
        <v>0</v>
      </c>
      <c r="G508" s="95">
        <v>0</v>
      </c>
      <c r="H508" s="183">
        <v>0</v>
      </c>
      <c r="I508" s="183">
        <v>0</v>
      </c>
      <c r="J508" s="183">
        <v>0</v>
      </c>
    </row>
    <row r="509" spans="1:10" ht="28.5" x14ac:dyDescent="0.25">
      <c r="A509" s="307" t="s">
        <v>194</v>
      </c>
      <c r="B509" s="292" t="s">
        <v>122</v>
      </c>
      <c r="C509" s="181" t="s">
        <v>318</v>
      </c>
      <c r="D509" s="9">
        <f>SUM(D510:D516)</f>
        <v>6.5</v>
      </c>
      <c r="E509" s="9">
        <f t="shared" ref="E509" si="305">SUM(E510:E516)</f>
        <v>6.5</v>
      </c>
      <c r="F509" s="9">
        <f t="shared" ref="F509" si="306">SUM(F510:F516)</f>
        <v>0</v>
      </c>
      <c r="G509" s="9">
        <f t="shared" ref="G509:J509" si="307">SUM(G510:G516)</f>
        <v>0</v>
      </c>
      <c r="H509" s="9">
        <f t="shared" si="307"/>
        <v>10000</v>
      </c>
      <c r="I509" s="9">
        <f t="shared" ref="I509" si="308">SUM(I510:I516)</f>
        <v>0</v>
      </c>
      <c r="J509" s="9">
        <f t="shared" si="307"/>
        <v>0</v>
      </c>
    </row>
    <row r="510" spans="1:10" x14ac:dyDescent="0.25">
      <c r="A510" s="308"/>
      <c r="B510" s="293"/>
      <c r="C510" s="182" t="s">
        <v>11</v>
      </c>
      <c r="D510" s="183">
        <f>SUM(E510:G510)</f>
        <v>0</v>
      </c>
      <c r="E510" s="183">
        <v>0</v>
      </c>
      <c r="F510" s="95">
        <v>0</v>
      </c>
      <c r="G510" s="95">
        <v>0</v>
      </c>
      <c r="H510" s="183">
        <v>0</v>
      </c>
      <c r="I510" s="183">
        <v>0</v>
      </c>
      <c r="J510" s="183">
        <v>0</v>
      </c>
    </row>
    <row r="511" spans="1:10" x14ac:dyDescent="0.25">
      <c r="A511" s="308"/>
      <c r="B511" s="293"/>
      <c r="C511" s="182" t="s">
        <v>12</v>
      </c>
      <c r="D511" s="183">
        <f t="shared" ref="D511:D516" si="309">SUM(E511:G511)</f>
        <v>6.5</v>
      </c>
      <c r="E511" s="183">
        <v>6.5</v>
      </c>
      <c r="F511" s="95">
        <v>0</v>
      </c>
      <c r="G511" s="95">
        <v>0</v>
      </c>
      <c r="H511" s="183">
        <v>0</v>
      </c>
      <c r="I511" s="183">
        <v>0</v>
      </c>
      <c r="J511" s="183">
        <v>0</v>
      </c>
    </row>
    <row r="512" spans="1:10" x14ac:dyDescent="0.25">
      <c r="A512" s="308"/>
      <c r="B512" s="293"/>
      <c r="C512" s="182" t="s">
        <v>13</v>
      </c>
      <c r="D512" s="183">
        <f t="shared" si="309"/>
        <v>0</v>
      </c>
      <c r="E512" s="183">
        <v>0</v>
      </c>
      <c r="F512" s="95">
        <v>0</v>
      </c>
      <c r="G512" s="95">
        <v>0</v>
      </c>
      <c r="H512" s="183">
        <v>0</v>
      </c>
      <c r="I512" s="183">
        <v>0</v>
      </c>
      <c r="J512" s="183">
        <v>0</v>
      </c>
    </row>
    <row r="513" spans="1:10" x14ac:dyDescent="0.25">
      <c r="A513" s="308"/>
      <c r="B513" s="293"/>
      <c r="C513" s="182" t="s">
        <v>14</v>
      </c>
      <c r="D513" s="183">
        <f t="shared" si="309"/>
        <v>0</v>
      </c>
      <c r="E513" s="183">
        <v>0</v>
      </c>
      <c r="F513" s="95">
        <v>0</v>
      </c>
      <c r="G513" s="95">
        <v>0</v>
      </c>
      <c r="H513" s="183">
        <v>10000</v>
      </c>
      <c r="I513" s="183">
        <v>0</v>
      </c>
      <c r="J513" s="183">
        <v>0</v>
      </c>
    </row>
    <row r="514" spans="1:10" x14ac:dyDescent="0.25">
      <c r="A514" s="308"/>
      <c r="B514" s="293"/>
      <c r="C514" s="181" t="s">
        <v>15</v>
      </c>
      <c r="D514" s="9">
        <f t="shared" si="309"/>
        <v>0</v>
      </c>
      <c r="E514" s="9">
        <v>0</v>
      </c>
      <c r="F514" s="96">
        <v>0</v>
      </c>
      <c r="G514" s="96">
        <v>0</v>
      </c>
      <c r="H514" s="9">
        <v>0</v>
      </c>
      <c r="I514" s="9">
        <v>0</v>
      </c>
      <c r="J514" s="9">
        <v>0</v>
      </c>
    </row>
    <row r="515" spans="1:10" ht="30" x14ac:dyDescent="0.25">
      <c r="A515" s="308"/>
      <c r="B515" s="293"/>
      <c r="C515" s="182" t="s">
        <v>403</v>
      </c>
      <c r="D515" s="183">
        <f t="shared" si="309"/>
        <v>0</v>
      </c>
      <c r="E515" s="183">
        <v>0</v>
      </c>
      <c r="F515" s="95">
        <v>0</v>
      </c>
      <c r="G515" s="95">
        <v>0</v>
      </c>
      <c r="H515" s="183">
        <v>0</v>
      </c>
      <c r="I515" s="183">
        <v>0</v>
      </c>
      <c r="J515" s="183">
        <v>0</v>
      </c>
    </row>
    <row r="516" spans="1:10" ht="30" x14ac:dyDescent="0.25">
      <c r="A516" s="309"/>
      <c r="B516" s="294"/>
      <c r="C516" s="182" t="s">
        <v>404</v>
      </c>
      <c r="D516" s="183">
        <f t="shared" si="309"/>
        <v>0</v>
      </c>
      <c r="E516" s="183">
        <v>0</v>
      </c>
      <c r="F516" s="95">
        <v>0</v>
      </c>
      <c r="G516" s="95">
        <v>0</v>
      </c>
      <c r="H516" s="183">
        <v>0</v>
      </c>
      <c r="I516" s="183">
        <v>0</v>
      </c>
      <c r="J516" s="183">
        <v>0</v>
      </c>
    </row>
    <row r="517" spans="1:10" ht="37.5" customHeight="1" x14ac:dyDescent="0.25">
      <c r="A517" s="307" t="s">
        <v>123</v>
      </c>
      <c r="B517" s="292" t="s">
        <v>124</v>
      </c>
      <c r="C517" s="181" t="s">
        <v>318</v>
      </c>
      <c r="D517" s="9">
        <f>SUM(D518:D524)</f>
        <v>43.3</v>
      </c>
      <c r="E517" s="9">
        <f t="shared" ref="E517:J517" si="310">SUM(E518:E524)</f>
        <v>43.3</v>
      </c>
      <c r="F517" s="9">
        <f t="shared" si="310"/>
        <v>0</v>
      </c>
      <c r="G517" s="9">
        <f t="shared" si="310"/>
        <v>0</v>
      </c>
      <c r="H517" s="9">
        <f t="shared" si="310"/>
        <v>0</v>
      </c>
      <c r="I517" s="9">
        <f t="shared" ref="I517" si="311">SUM(I518:I524)</f>
        <v>0</v>
      </c>
      <c r="J517" s="9">
        <f t="shared" si="310"/>
        <v>0</v>
      </c>
    </row>
    <row r="518" spans="1:10" ht="31.5" customHeight="1" x14ac:dyDescent="0.25">
      <c r="A518" s="308"/>
      <c r="B518" s="293"/>
      <c r="C518" s="182" t="s">
        <v>11</v>
      </c>
      <c r="D518" s="183">
        <f>SUM(E518:G518)</f>
        <v>43.3</v>
      </c>
      <c r="E518" s="183">
        <v>43.3</v>
      </c>
      <c r="F518" s="95">
        <v>0</v>
      </c>
      <c r="G518" s="95">
        <v>0</v>
      </c>
      <c r="H518" s="183">
        <v>0</v>
      </c>
      <c r="I518" s="183">
        <v>0</v>
      </c>
      <c r="J518" s="183">
        <v>0</v>
      </c>
    </row>
    <row r="519" spans="1:10" ht="30" customHeight="1" x14ac:dyDescent="0.25">
      <c r="A519" s="308"/>
      <c r="B519" s="293"/>
      <c r="C519" s="182" t="s">
        <v>12</v>
      </c>
      <c r="D519" s="183">
        <f t="shared" ref="D519" si="312">SUM(E519:G519)</f>
        <v>0</v>
      </c>
      <c r="E519" s="183">
        <v>0</v>
      </c>
      <c r="F519" s="95">
        <v>0</v>
      </c>
      <c r="G519" s="95">
        <v>0</v>
      </c>
      <c r="H519" s="183">
        <v>0</v>
      </c>
      <c r="I519" s="183">
        <v>0</v>
      </c>
      <c r="J519" s="183">
        <v>0</v>
      </c>
    </row>
    <row r="520" spans="1:10" ht="26.25" customHeight="1" x14ac:dyDescent="0.25">
      <c r="A520" s="308"/>
      <c r="B520" s="293"/>
      <c r="C520" s="182" t="s">
        <v>13</v>
      </c>
      <c r="D520" s="183">
        <f>SUM(E520:G520)</f>
        <v>0</v>
      </c>
      <c r="E520" s="183">
        <v>0</v>
      </c>
      <c r="F520" s="95">
        <v>0</v>
      </c>
      <c r="G520" s="95">
        <v>0</v>
      </c>
      <c r="H520" s="183">
        <v>0</v>
      </c>
      <c r="I520" s="183">
        <v>0</v>
      </c>
      <c r="J520" s="183">
        <v>0</v>
      </c>
    </row>
    <row r="521" spans="1:10" ht="30" customHeight="1" x14ac:dyDescent="0.25">
      <c r="A521" s="308"/>
      <c r="B521" s="293"/>
      <c r="C521" s="182" t="s">
        <v>14</v>
      </c>
      <c r="D521" s="183">
        <f t="shared" ref="D521:D524" si="313">SUM(E521:G521)</f>
        <v>0</v>
      </c>
      <c r="E521" s="183">
        <v>0</v>
      </c>
      <c r="F521" s="95">
        <v>0</v>
      </c>
      <c r="G521" s="95">
        <v>0</v>
      </c>
      <c r="H521" s="183">
        <v>0</v>
      </c>
      <c r="I521" s="183">
        <v>0</v>
      </c>
      <c r="J521" s="183">
        <v>0</v>
      </c>
    </row>
    <row r="522" spans="1:10" ht="24.75" customHeight="1" x14ac:dyDescent="0.25">
      <c r="A522" s="308"/>
      <c r="B522" s="293"/>
      <c r="C522" s="181" t="s">
        <v>15</v>
      </c>
      <c r="D522" s="9">
        <f t="shared" si="313"/>
        <v>0</v>
      </c>
      <c r="E522" s="9">
        <v>0</v>
      </c>
      <c r="F522" s="96">
        <v>0</v>
      </c>
      <c r="G522" s="96">
        <v>0</v>
      </c>
      <c r="H522" s="9">
        <v>0</v>
      </c>
      <c r="I522" s="9">
        <v>0</v>
      </c>
      <c r="J522" s="9">
        <v>0</v>
      </c>
    </row>
    <row r="523" spans="1:10" ht="27" customHeight="1" x14ac:dyDescent="0.25">
      <c r="A523" s="308"/>
      <c r="B523" s="293"/>
      <c r="C523" s="182" t="s">
        <v>403</v>
      </c>
      <c r="D523" s="183">
        <f t="shared" si="313"/>
        <v>0</v>
      </c>
      <c r="E523" s="183">
        <v>0</v>
      </c>
      <c r="F523" s="95">
        <v>0</v>
      </c>
      <c r="G523" s="95">
        <v>0</v>
      </c>
      <c r="H523" s="183">
        <v>0</v>
      </c>
      <c r="I523" s="183">
        <v>0</v>
      </c>
      <c r="J523" s="183">
        <v>0</v>
      </c>
    </row>
    <row r="524" spans="1:10" ht="26.25" customHeight="1" x14ac:dyDescent="0.25">
      <c r="A524" s="309"/>
      <c r="B524" s="294"/>
      <c r="C524" s="182" t="s">
        <v>404</v>
      </c>
      <c r="D524" s="183">
        <f t="shared" si="313"/>
        <v>0</v>
      </c>
      <c r="E524" s="183">
        <v>0</v>
      </c>
      <c r="F524" s="95">
        <v>0</v>
      </c>
      <c r="G524" s="95">
        <v>0</v>
      </c>
      <c r="H524" s="183">
        <v>0</v>
      </c>
      <c r="I524" s="183">
        <v>0</v>
      </c>
      <c r="J524" s="183">
        <v>0</v>
      </c>
    </row>
    <row r="525" spans="1:10" ht="28.5" x14ac:dyDescent="0.25">
      <c r="A525" s="307" t="s">
        <v>828</v>
      </c>
      <c r="B525" s="292" t="s">
        <v>598</v>
      </c>
      <c r="C525" s="181" t="s">
        <v>318</v>
      </c>
      <c r="D525" s="9">
        <f>SUM(D526:D532)</f>
        <v>15000</v>
      </c>
      <c r="E525" s="9">
        <f>SUM(E526:E532)</f>
        <v>0</v>
      </c>
      <c r="F525" s="9">
        <f>SUM(F526:F532)</f>
        <v>0</v>
      </c>
      <c r="G525" s="9">
        <f>SUM(G526:G532)</f>
        <v>0</v>
      </c>
      <c r="H525" s="9">
        <f t="shared" ref="H525:J525" si="314">SUM(H526:H532)</f>
        <v>15000</v>
      </c>
      <c r="I525" s="9">
        <f t="shared" ref="I525" si="315">SUM(I526:I532)</f>
        <v>0</v>
      </c>
      <c r="J525" s="9">
        <f t="shared" si="314"/>
        <v>0</v>
      </c>
    </row>
    <row r="526" spans="1:10" x14ac:dyDescent="0.25">
      <c r="A526" s="287"/>
      <c r="B526" s="310"/>
      <c r="C526" s="182" t="s">
        <v>11</v>
      </c>
      <c r="D526" s="183">
        <f>E526+F526+G526+H526+J526</f>
        <v>0</v>
      </c>
      <c r="E526" s="95">
        <v>0</v>
      </c>
      <c r="F526" s="95">
        <v>0</v>
      </c>
      <c r="G526" s="95">
        <v>0</v>
      </c>
      <c r="H526" s="183">
        <v>0</v>
      </c>
      <c r="I526" s="183">
        <v>0</v>
      </c>
      <c r="J526" s="183">
        <v>0</v>
      </c>
    </row>
    <row r="527" spans="1:10" x14ac:dyDescent="0.25">
      <c r="A527" s="287"/>
      <c r="B527" s="310"/>
      <c r="C527" s="182" t="s">
        <v>12</v>
      </c>
      <c r="D527" s="183">
        <f t="shared" ref="D527:D532" si="316">E527+F527+G527+H527+J527</f>
        <v>0</v>
      </c>
      <c r="E527" s="95">
        <v>0</v>
      </c>
      <c r="F527" s="95">
        <v>0</v>
      </c>
      <c r="G527" s="95">
        <v>0</v>
      </c>
      <c r="H527" s="183">
        <v>0</v>
      </c>
      <c r="I527" s="183">
        <v>0</v>
      </c>
      <c r="J527" s="183">
        <v>0</v>
      </c>
    </row>
    <row r="528" spans="1:10" x14ac:dyDescent="0.25">
      <c r="A528" s="287"/>
      <c r="B528" s="310"/>
      <c r="C528" s="182" t="s">
        <v>13</v>
      </c>
      <c r="D528" s="183">
        <f t="shared" si="316"/>
        <v>0</v>
      </c>
      <c r="E528" s="95">
        <v>0</v>
      </c>
      <c r="F528" s="95">
        <v>0</v>
      </c>
      <c r="G528" s="95">
        <v>0</v>
      </c>
      <c r="H528" s="183">
        <v>0</v>
      </c>
      <c r="I528" s="183">
        <v>0</v>
      </c>
      <c r="J528" s="183">
        <v>0</v>
      </c>
    </row>
    <row r="529" spans="1:10" x14ac:dyDescent="0.25">
      <c r="A529" s="287"/>
      <c r="B529" s="310"/>
      <c r="C529" s="182" t="s">
        <v>14</v>
      </c>
      <c r="D529" s="183">
        <f t="shared" si="316"/>
        <v>10000</v>
      </c>
      <c r="E529" s="95">
        <v>0</v>
      </c>
      <c r="F529" s="95">
        <v>0</v>
      </c>
      <c r="G529" s="95">
        <v>0</v>
      </c>
      <c r="H529" s="183">
        <v>10000</v>
      </c>
      <c r="I529" s="183">
        <v>0</v>
      </c>
      <c r="J529" s="183">
        <v>0</v>
      </c>
    </row>
    <row r="530" spans="1:10" x14ac:dyDescent="0.25">
      <c r="A530" s="287"/>
      <c r="B530" s="310"/>
      <c r="C530" s="181" t="s">
        <v>15</v>
      </c>
      <c r="D530" s="9">
        <f t="shared" si="316"/>
        <v>5000</v>
      </c>
      <c r="E530" s="96">
        <v>0</v>
      </c>
      <c r="F530" s="96">
        <v>0</v>
      </c>
      <c r="G530" s="96">
        <v>0</v>
      </c>
      <c r="H530" s="9">
        <v>5000</v>
      </c>
      <c r="I530" s="9">
        <v>0</v>
      </c>
      <c r="J530" s="9">
        <v>0</v>
      </c>
    </row>
    <row r="531" spans="1:10" ht="30" x14ac:dyDescent="0.25">
      <c r="A531" s="287"/>
      <c r="B531" s="310"/>
      <c r="C531" s="182" t="s">
        <v>403</v>
      </c>
      <c r="D531" s="183">
        <f t="shared" si="316"/>
        <v>0</v>
      </c>
      <c r="E531" s="95">
        <v>0</v>
      </c>
      <c r="F531" s="95">
        <v>0</v>
      </c>
      <c r="G531" s="95">
        <v>0</v>
      </c>
      <c r="H531" s="183">
        <v>0</v>
      </c>
      <c r="I531" s="183">
        <v>0</v>
      </c>
      <c r="J531" s="183">
        <v>0</v>
      </c>
    </row>
    <row r="532" spans="1:10" ht="30" x14ac:dyDescent="0.25">
      <c r="A532" s="288"/>
      <c r="B532" s="311"/>
      <c r="C532" s="182" t="s">
        <v>404</v>
      </c>
      <c r="D532" s="183">
        <f t="shared" si="316"/>
        <v>0</v>
      </c>
      <c r="E532" s="95">
        <v>0</v>
      </c>
      <c r="F532" s="95">
        <v>0</v>
      </c>
      <c r="G532" s="95">
        <v>0</v>
      </c>
      <c r="H532" s="183">
        <v>0</v>
      </c>
      <c r="I532" s="183">
        <v>0</v>
      </c>
      <c r="J532" s="183">
        <v>0</v>
      </c>
    </row>
    <row r="533" spans="1:10" ht="28.5" x14ac:dyDescent="0.25">
      <c r="A533" s="286" t="s">
        <v>838</v>
      </c>
      <c r="B533" s="292" t="s">
        <v>839</v>
      </c>
      <c r="C533" s="181" t="s">
        <v>318</v>
      </c>
      <c r="D533" s="9">
        <f t="shared" ref="D533:J533" si="317">SUM(D534:D540)</f>
        <v>228.6</v>
      </c>
      <c r="E533" s="96">
        <f t="shared" si="317"/>
        <v>0</v>
      </c>
      <c r="F533" s="96">
        <f t="shared" si="317"/>
        <v>0</v>
      </c>
      <c r="G533" s="96">
        <f t="shared" si="317"/>
        <v>0</v>
      </c>
      <c r="H533" s="9">
        <f t="shared" si="317"/>
        <v>228.6</v>
      </c>
      <c r="I533" s="9">
        <f t="shared" si="317"/>
        <v>0</v>
      </c>
      <c r="J533" s="9">
        <f t="shared" si="317"/>
        <v>0</v>
      </c>
    </row>
    <row r="534" spans="1:10" x14ac:dyDescent="0.25">
      <c r="A534" s="287"/>
      <c r="B534" s="293"/>
      <c r="C534" s="182" t="s">
        <v>11</v>
      </c>
      <c r="D534" s="183">
        <f>E534+F534+G534+H534+J534</f>
        <v>0</v>
      </c>
      <c r="E534" s="95">
        <v>0</v>
      </c>
      <c r="F534" s="95">
        <v>0</v>
      </c>
      <c r="G534" s="95">
        <v>0</v>
      </c>
      <c r="H534" s="183">
        <v>0</v>
      </c>
      <c r="I534" s="183">
        <v>0</v>
      </c>
      <c r="J534" s="183">
        <v>0</v>
      </c>
    </row>
    <row r="535" spans="1:10" x14ac:dyDescent="0.25">
      <c r="A535" s="287"/>
      <c r="B535" s="293"/>
      <c r="C535" s="182" t="s">
        <v>12</v>
      </c>
      <c r="D535" s="183">
        <f t="shared" ref="D535:D540" si="318">E535+F535+G535+H535+J535</f>
        <v>0</v>
      </c>
      <c r="E535" s="95">
        <v>0</v>
      </c>
      <c r="F535" s="95">
        <v>0</v>
      </c>
      <c r="G535" s="95">
        <v>0</v>
      </c>
      <c r="H535" s="183">
        <v>0</v>
      </c>
      <c r="I535" s="183">
        <v>0</v>
      </c>
      <c r="J535" s="183">
        <v>0</v>
      </c>
    </row>
    <row r="536" spans="1:10" x14ac:dyDescent="0.25">
      <c r="A536" s="287"/>
      <c r="B536" s="293"/>
      <c r="C536" s="182" t="s">
        <v>13</v>
      </c>
      <c r="D536" s="183">
        <f t="shared" si="318"/>
        <v>0</v>
      </c>
      <c r="E536" s="95">
        <v>0</v>
      </c>
      <c r="F536" s="95">
        <v>0</v>
      </c>
      <c r="G536" s="95">
        <v>0</v>
      </c>
      <c r="H536" s="183">
        <v>0</v>
      </c>
      <c r="I536" s="183">
        <v>0</v>
      </c>
      <c r="J536" s="183">
        <v>0</v>
      </c>
    </row>
    <row r="537" spans="1:10" x14ac:dyDescent="0.25">
      <c r="A537" s="287"/>
      <c r="B537" s="293"/>
      <c r="C537" s="182" t="s">
        <v>14</v>
      </c>
      <c r="D537" s="183">
        <f t="shared" si="318"/>
        <v>228.6</v>
      </c>
      <c r="E537" s="95">
        <v>0</v>
      </c>
      <c r="F537" s="95">
        <v>0</v>
      </c>
      <c r="G537" s="95">
        <v>0</v>
      </c>
      <c r="H537" s="183">
        <v>228.6</v>
      </c>
      <c r="I537" s="183">
        <v>0</v>
      </c>
      <c r="J537" s="183">
        <v>0</v>
      </c>
    </row>
    <row r="538" spans="1:10" x14ac:dyDescent="0.25">
      <c r="A538" s="287"/>
      <c r="B538" s="293"/>
      <c r="C538" s="181" t="s">
        <v>15</v>
      </c>
      <c r="D538" s="9">
        <f t="shared" si="318"/>
        <v>0</v>
      </c>
      <c r="E538" s="96">
        <v>0</v>
      </c>
      <c r="F538" s="96">
        <v>0</v>
      </c>
      <c r="G538" s="96">
        <v>0</v>
      </c>
      <c r="H538" s="9">
        <v>0</v>
      </c>
      <c r="I538" s="9">
        <v>0</v>
      </c>
      <c r="J538" s="9">
        <v>0</v>
      </c>
    </row>
    <row r="539" spans="1:10" ht="30" x14ac:dyDescent="0.25">
      <c r="A539" s="287"/>
      <c r="B539" s="293"/>
      <c r="C539" s="182" t="s">
        <v>403</v>
      </c>
      <c r="D539" s="183">
        <f t="shared" si="318"/>
        <v>0</v>
      </c>
      <c r="E539" s="95">
        <v>0</v>
      </c>
      <c r="F539" s="95">
        <v>0</v>
      </c>
      <c r="G539" s="95">
        <v>0</v>
      </c>
      <c r="H539" s="183">
        <v>0</v>
      </c>
      <c r="I539" s="183">
        <v>0</v>
      </c>
      <c r="J539" s="183">
        <v>0</v>
      </c>
    </row>
    <row r="540" spans="1:10" ht="30" x14ac:dyDescent="0.25">
      <c r="A540" s="288"/>
      <c r="B540" s="294"/>
      <c r="C540" s="182" t="s">
        <v>404</v>
      </c>
      <c r="D540" s="183">
        <f t="shared" si="318"/>
        <v>0</v>
      </c>
      <c r="E540" s="95">
        <v>0</v>
      </c>
      <c r="F540" s="95">
        <v>0</v>
      </c>
      <c r="G540" s="95">
        <v>0</v>
      </c>
      <c r="H540" s="183">
        <v>0</v>
      </c>
      <c r="I540" s="183">
        <v>0</v>
      </c>
      <c r="J540" s="183">
        <v>0</v>
      </c>
    </row>
    <row r="541" spans="1:10" ht="0.75" customHeight="1" x14ac:dyDescent="0.25">
      <c r="A541" s="286" t="s">
        <v>1005</v>
      </c>
      <c r="B541" s="292" t="s">
        <v>1006</v>
      </c>
      <c r="C541" s="181" t="s">
        <v>318</v>
      </c>
      <c r="D541" s="183">
        <f t="shared" ref="D541:J541" si="319">SUM(D542:D548)</f>
        <v>0</v>
      </c>
      <c r="E541" s="95">
        <f t="shared" si="319"/>
        <v>0</v>
      </c>
      <c r="F541" s="95">
        <f t="shared" si="319"/>
        <v>0</v>
      </c>
      <c r="G541" s="95">
        <f t="shared" si="319"/>
        <v>0</v>
      </c>
      <c r="H541" s="183">
        <f t="shared" si="319"/>
        <v>0</v>
      </c>
      <c r="I541" s="183">
        <f t="shared" si="319"/>
        <v>0</v>
      </c>
      <c r="J541" s="183">
        <f t="shared" si="319"/>
        <v>0</v>
      </c>
    </row>
    <row r="542" spans="1:10" hidden="1" x14ac:dyDescent="0.25">
      <c r="A542" s="315"/>
      <c r="B542" s="310"/>
      <c r="C542" s="182" t="s">
        <v>11</v>
      </c>
      <c r="D542" s="183">
        <f>E542+F542+G542+H542+J542</f>
        <v>0</v>
      </c>
      <c r="E542" s="95">
        <v>0</v>
      </c>
      <c r="F542" s="95">
        <v>0</v>
      </c>
      <c r="G542" s="95">
        <v>0</v>
      </c>
      <c r="H542" s="183">
        <v>0</v>
      </c>
      <c r="I542" s="183">
        <v>0</v>
      </c>
      <c r="J542" s="183">
        <v>0</v>
      </c>
    </row>
    <row r="543" spans="1:10" hidden="1" x14ac:dyDescent="0.25">
      <c r="A543" s="315"/>
      <c r="B543" s="310"/>
      <c r="C543" s="182" t="s">
        <v>12</v>
      </c>
      <c r="D543" s="183">
        <f t="shared" ref="D543:D548" si="320">E543+F543+G543+H543+J543</f>
        <v>0</v>
      </c>
      <c r="E543" s="95">
        <v>0</v>
      </c>
      <c r="F543" s="95">
        <v>0</v>
      </c>
      <c r="G543" s="95">
        <v>0</v>
      </c>
      <c r="H543" s="183">
        <v>0</v>
      </c>
      <c r="I543" s="183">
        <v>0</v>
      </c>
      <c r="J543" s="183">
        <v>0</v>
      </c>
    </row>
    <row r="544" spans="1:10" hidden="1" x14ac:dyDescent="0.25">
      <c r="A544" s="315"/>
      <c r="B544" s="310"/>
      <c r="C544" s="182" t="s">
        <v>13</v>
      </c>
      <c r="D544" s="183">
        <f t="shared" si="320"/>
        <v>0</v>
      </c>
      <c r="E544" s="95">
        <v>0</v>
      </c>
      <c r="F544" s="95">
        <v>0</v>
      </c>
      <c r="G544" s="95">
        <v>0</v>
      </c>
      <c r="H544" s="183">
        <v>0</v>
      </c>
      <c r="I544" s="183">
        <v>0</v>
      </c>
      <c r="J544" s="183">
        <v>0</v>
      </c>
    </row>
    <row r="545" spans="1:15" hidden="1" x14ac:dyDescent="0.25">
      <c r="A545" s="315"/>
      <c r="B545" s="310"/>
      <c r="C545" s="182" t="s">
        <v>14</v>
      </c>
      <c r="D545" s="183">
        <f t="shared" si="320"/>
        <v>0</v>
      </c>
      <c r="E545" s="95">
        <v>0</v>
      </c>
      <c r="F545" s="95">
        <v>0</v>
      </c>
      <c r="G545" s="95">
        <v>0</v>
      </c>
      <c r="H545" s="183">
        <v>0</v>
      </c>
      <c r="I545" s="183">
        <v>0</v>
      </c>
      <c r="J545" s="183">
        <v>0</v>
      </c>
    </row>
    <row r="546" spans="1:15" hidden="1" x14ac:dyDescent="0.25">
      <c r="A546" s="315"/>
      <c r="B546" s="310"/>
      <c r="C546" s="181" t="s">
        <v>15</v>
      </c>
      <c r="D546" s="183">
        <f t="shared" si="320"/>
        <v>0</v>
      </c>
      <c r="E546" s="95">
        <v>0</v>
      </c>
      <c r="F546" s="95">
        <v>0</v>
      </c>
      <c r="G546" s="95">
        <v>0</v>
      </c>
      <c r="H546" s="183">
        <v>0</v>
      </c>
      <c r="I546" s="183">
        <v>0</v>
      </c>
      <c r="J546" s="183">
        <v>0</v>
      </c>
    </row>
    <row r="547" spans="1:15" ht="30" hidden="1" x14ac:dyDescent="0.25">
      <c r="A547" s="315"/>
      <c r="B547" s="310"/>
      <c r="C547" s="182" t="s">
        <v>403</v>
      </c>
      <c r="D547" s="183">
        <f t="shared" si="320"/>
        <v>0</v>
      </c>
      <c r="E547" s="95">
        <v>0</v>
      </c>
      <c r="F547" s="95">
        <v>0</v>
      </c>
      <c r="G547" s="95">
        <v>0</v>
      </c>
      <c r="H547" s="183">
        <v>0</v>
      </c>
      <c r="I547" s="183">
        <v>0</v>
      </c>
      <c r="J547" s="183">
        <v>0</v>
      </c>
    </row>
    <row r="548" spans="1:15" ht="30" hidden="1" x14ac:dyDescent="0.25">
      <c r="A548" s="316"/>
      <c r="B548" s="311"/>
      <c r="C548" s="182" t="s">
        <v>404</v>
      </c>
      <c r="D548" s="183">
        <f t="shared" si="320"/>
        <v>0</v>
      </c>
      <c r="E548" s="95">
        <v>0</v>
      </c>
      <c r="F548" s="95">
        <v>0</v>
      </c>
      <c r="G548" s="95">
        <v>0</v>
      </c>
      <c r="H548" s="183">
        <v>0</v>
      </c>
      <c r="I548" s="183">
        <v>0</v>
      </c>
      <c r="J548" s="183">
        <v>0</v>
      </c>
    </row>
    <row r="549" spans="1:15" ht="31.5" customHeight="1" x14ac:dyDescent="0.25">
      <c r="A549" s="307"/>
      <c r="B549" s="292" t="s">
        <v>125</v>
      </c>
      <c r="C549" s="181" t="s">
        <v>318</v>
      </c>
      <c r="D549" s="9">
        <f>SUM(D550:D556)</f>
        <v>824187.36009999993</v>
      </c>
      <c r="E549" s="9">
        <f t="shared" ref="E549" si="321">SUM(E550:E556)</f>
        <v>144292.20000000001</v>
      </c>
      <c r="F549" s="9">
        <f t="shared" ref="F549" si="322">SUM(F550:F556)</f>
        <v>319.10000000000002</v>
      </c>
      <c r="G549" s="9">
        <f t="shared" ref="G549:H549" si="323">SUM(G550:G556)</f>
        <v>167155</v>
      </c>
      <c r="H549" s="9">
        <f t="shared" si="323"/>
        <v>512421.0601</v>
      </c>
      <c r="I549" s="9">
        <f>SUM(I550:I556)</f>
        <v>0</v>
      </c>
      <c r="J549" s="9">
        <f>SUM(J550:J556)</f>
        <v>0</v>
      </c>
    </row>
    <row r="550" spans="1:15" x14ac:dyDescent="0.25">
      <c r="A550" s="308"/>
      <c r="B550" s="293"/>
      <c r="C550" s="182" t="s">
        <v>11</v>
      </c>
      <c r="D550" s="183">
        <f>SUM(E550:H550)</f>
        <v>80798</v>
      </c>
      <c r="E550" s="183">
        <v>45670.9</v>
      </c>
      <c r="F550" s="183">
        <v>319.10000000000002</v>
      </c>
      <c r="G550" s="183">
        <v>34808</v>
      </c>
      <c r="H550" s="183">
        <v>0</v>
      </c>
      <c r="I550" s="183">
        <v>0</v>
      </c>
      <c r="J550" s="183">
        <v>0</v>
      </c>
    </row>
    <row r="551" spans="1:15" x14ac:dyDescent="0.25">
      <c r="A551" s="308"/>
      <c r="B551" s="293"/>
      <c r="C551" s="182" t="s">
        <v>12</v>
      </c>
      <c r="D551" s="183">
        <f t="shared" ref="D551:D556" si="324">SUM(E551:H551)</f>
        <v>109997.7</v>
      </c>
      <c r="E551" s="183">
        <f t="shared" ref="E551:J552" si="325">E12+E47+E88+E184+E234+E283+E348+E389+E462+E487+E200</f>
        <v>47558.1</v>
      </c>
      <c r="F551" s="183">
        <f t="shared" si="325"/>
        <v>0</v>
      </c>
      <c r="G551" s="183">
        <f t="shared" si="325"/>
        <v>62439.6</v>
      </c>
      <c r="H551" s="183">
        <f t="shared" si="325"/>
        <v>0</v>
      </c>
      <c r="I551" s="183">
        <f t="shared" si="325"/>
        <v>0</v>
      </c>
      <c r="J551" s="183">
        <f t="shared" si="325"/>
        <v>0</v>
      </c>
    </row>
    <row r="552" spans="1:15" x14ac:dyDescent="0.25">
      <c r="A552" s="308"/>
      <c r="B552" s="293"/>
      <c r="C552" s="182" t="s">
        <v>13</v>
      </c>
      <c r="D552" s="183">
        <f t="shared" si="324"/>
        <v>120490.6</v>
      </c>
      <c r="E552" s="183">
        <f t="shared" si="325"/>
        <v>50583.200000000004</v>
      </c>
      <c r="F552" s="183">
        <f t="shared" si="325"/>
        <v>0</v>
      </c>
      <c r="G552" s="183">
        <f t="shared" si="325"/>
        <v>69907.399999999994</v>
      </c>
      <c r="H552" s="183">
        <f t="shared" si="325"/>
        <v>0</v>
      </c>
      <c r="I552" s="183">
        <f t="shared" si="325"/>
        <v>0</v>
      </c>
      <c r="J552" s="183">
        <f t="shared" si="325"/>
        <v>0</v>
      </c>
    </row>
    <row r="553" spans="1:15" s="125" customFormat="1" x14ac:dyDescent="0.2">
      <c r="A553" s="308"/>
      <c r="B553" s="293"/>
      <c r="C553" s="182" t="s">
        <v>14</v>
      </c>
      <c r="D553" s="183">
        <f>SUM(E553:H553)</f>
        <v>169286.36</v>
      </c>
      <c r="E553" s="183">
        <f t="shared" ref="E553:J556" si="326">E14+E49+E90+E186+E236+E285+E350+E391+E464+E489+E202+E218</f>
        <v>480</v>
      </c>
      <c r="F553" s="183">
        <f t="shared" si="326"/>
        <v>0</v>
      </c>
      <c r="G553" s="183">
        <f t="shared" si="326"/>
        <v>0</v>
      </c>
      <c r="H553" s="183">
        <f t="shared" si="326"/>
        <v>168806.36</v>
      </c>
      <c r="I553" s="183">
        <f t="shared" si="326"/>
        <v>0</v>
      </c>
      <c r="J553" s="183">
        <f t="shared" si="326"/>
        <v>0</v>
      </c>
    </row>
    <row r="554" spans="1:15" x14ac:dyDescent="0.25">
      <c r="A554" s="308"/>
      <c r="B554" s="293"/>
      <c r="C554" s="181" t="s">
        <v>15</v>
      </c>
      <c r="D554" s="9">
        <f t="shared" si="324"/>
        <v>165323.30009999999</v>
      </c>
      <c r="E554" s="9">
        <f t="shared" si="326"/>
        <v>0</v>
      </c>
      <c r="F554" s="9">
        <f t="shared" si="326"/>
        <v>0</v>
      </c>
      <c r="G554" s="9">
        <f t="shared" si="326"/>
        <v>0</v>
      </c>
      <c r="H554" s="9">
        <f t="shared" si="326"/>
        <v>165323.30009999999</v>
      </c>
      <c r="I554" s="9">
        <f t="shared" si="326"/>
        <v>0</v>
      </c>
      <c r="J554" s="9">
        <f t="shared" si="326"/>
        <v>0</v>
      </c>
      <c r="K554" s="100">
        <v>165323.29999999999</v>
      </c>
      <c r="L554" s="126">
        <f>SUM(H554-K554)</f>
        <v>1.0000000474974513E-4</v>
      </c>
    </row>
    <row r="555" spans="1:15" ht="27" customHeight="1" x14ac:dyDescent="0.25">
      <c r="A555" s="308"/>
      <c r="B555" s="293"/>
      <c r="C555" s="182" t="s">
        <v>403</v>
      </c>
      <c r="D555" s="183">
        <f t="shared" si="324"/>
        <v>87926.700000000012</v>
      </c>
      <c r="E555" s="183">
        <f t="shared" si="326"/>
        <v>0</v>
      </c>
      <c r="F555" s="183">
        <f t="shared" si="326"/>
        <v>0</v>
      </c>
      <c r="G555" s="183">
        <f t="shared" si="326"/>
        <v>0</v>
      </c>
      <c r="H555" s="183">
        <f t="shared" si="326"/>
        <v>87926.700000000012</v>
      </c>
      <c r="I555" s="183">
        <f t="shared" si="326"/>
        <v>0</v>
      </c>
      <c r="J555" s="183">
        <f t="shared" si="326"/>
        <v>0</v>
      </c>
      <c r="N555" s="127"/>
      <c r="O555" s="127"/>
    </row>
    <row r="556" spans="1:15" ht="28.5" customHeight="1" x14ac:dyDescent="0.25">
      <c r="A556" s="309"/>
      <c r="B556" s="294"/>
      <c r="C556" s="182" t="s">
        <v>404</v>
      </c>
      <c r="D556" s="183">
        <f t="shared" si="324"/>
        <v>90364.700000000012</v>
      </c>
      <c r="E556" s="183">
        <f t="shared" si="326"/>
        <v>0</v>
      </c>
      <c r="F556" s="183">
        <f t="shared" si="326"/>
        <v>0</v>
      </c>
      <c r="G556" s="183">
        <f t="shared" si="326"/>
        <v>0</v>
      </c>
      <c r="H556" s="183">
        <f t="shared" si="326"/>
        <v>90364.700000000012</v>
      </c>
      <c r="I556" s="183">
        <f t="shared" si="326"/>
        <v>0</v>
      </c>
      <c r="J556" s="183">
        <f t="shared" si="326"/>
        <v>0</v>
      </c>
    </row>
    <row r="557" spans="1:15" ht="15" customHeight="1" x14ac:dyDescent="0.25">
      <c r="A557" s="180"/>
      <c r="B557" s="289" t="s">
        <v>2</v>
      </c>
      <c r="C557" s="290"/>
      <c r="D557" s="290"/>
      <c r="E557" s="290"/>
      <c r="F557" s="290"/>
      <c r="G557" s="290"/>
      <c r="H557" s="291"/>
      <c r="I557" s="188"/>
      <c r="J557" s="188"/>
    </row>
    <row r="558" spans="1:15" ht="18" customHeight="1" x14ac:dyDescent="0.25">
      <c r="A558" s="180">
        <v>10</v>
      </c>
      <c r="B558" s="289" t="s">
        <v>126</v>
      </c>
      <c r="C558" s="290"/>
      <c r="D558" s="290"/>
      <c r="E558" s="290"/>
      <c r="F558" s="290"/>
      <c r="G558" s="290"/>
      <c r="H558" s="291"/>
      <c r="I558" s="188"/>
      <c r="J558" s="188"/>
    </row>
    <row r="559" spans="1:15" ht="46.5" customHeight="1" x14ac:dyDescent="0.25">
      <c r="A559" s="180"/>
      <c r="B559" s="188" t="s">
        <v>5</v>
      </c>
      <c r="C559" s="182" t="s">
        <v>11</v>
      </c>
      <c r="D559" s="183">
        <v>1554</v>
      </c>
      <c r="E559" s="183">
        <v>1554</v>
      </c>
      <c r="F559" s="183">
        <v>0</v>
      </c>
      <c r="G559" s="183">
        <v>0</v>
      </c>
      <c r="H559" s="183">
        <v>0</v>
      </c>
      <c r="I559" s="183">
        <v>0</v>
      </c>
      <c r="J559" s="183">
        <v>0</v>
      </c>
    </row>
    <row r="560" spans="1:15" ht="35.25" customHeight="1" x14ac:dyDescent="0.25">
      <c r="A560" s="307" t="s">
        <v>198</v>
      </c>
      <c r="B560" s="312" t="s">
        <v>127</v>
      </c>
      <c r="C560" s="9" t="s">
        <v>319</v>
      </c>
      <c r="D560" s="9">
        <f>SUM(D561:D566)</f>
        <v>35729.200000000004</v>
      </c>
      <c r="E560" s="9">
        <f t="shared" ref="E560:G560" si="327">SUM(E561:E566)</f>
        <v>9394.1</v>
      </c>
      <c r="F560" s="9">
        <f t="shared" si="327"/>
        <v>0</v>
      </c>
      <c r="G560" s="9">
        <f t="shared" si="327"/>
        <v>0</v>
      </c>
      <c r="H560" s="9">
        <f>SUM(H561:H566)</f>
        <v>26335.1</v>
      </c>
      <c r="I560" s="9">
        <f>SUM(I561:I566)</f>
        <v>0</v>
      </c>
      <c r="J560" s="9">
        <f>SUM(J561:J566)</f>
        <v>0</v>
      </c>
    </row>
    <row r="561" spans="1:10" ht="18" customHeight="1" x14ac:dyDescent="0.25">
      <c r="A561" s="308"/>
      <c r="B561" s="313"/>
      <c r="C561" s="183" t="s">
        <v>12</v>
      </c>
      <c r="D561" s="183">
        <f>SUM(E561:G561)</f>
        <v>2869</v>
      </c>
      <c r="E561" s="183">
        <f t="shared" ref="E561:F566" si="328">E569+E577+E585</f>
        <v>2869</v>
      </c>
      <c r="F561" s="183">
        <f t="shared" si="328"/>
        <v>0</v>
      </c>
      <c r="G561" s="183">
        <f t="shared" ref="G561:J566" si="329">G569+G577+G585</f>
        <v>0</v>
      </c>
      <c r="H561" s="183">
        <f t="shared" si="329"/>
        <v>0</v>
      </c>
      <c r="I561" s="183">
        <f t="shared" ref="I561" si="330">I569+I577+I585</f>
        <v>0</v>
      </c>
      <c r="J561" s="183">
        <f t="shared" si="329"/>
        <v>0</v>
      </c>
    </row>
    <row r="562" spans="1:10" ht="21.75" customHeight="1" x14ac:dyDescent="0.25">
      <c r="A562" s="308"/>
      <c r="B562" s="313"/>
      <c r="C562" s="183" t="s">
        <v>13</v>
      </c>
      <c r="D562" s="183">
        <f t="shared" ref="D562" si="331">SUM(E562:G562)</f>
        <v>6525.1</v>
      </c>
      <c r="E562" s="183">
        <f t="shared" si="328"/>
        <v>6525.1</v>
      </c>
      <c r="F562" s="183">
        <f t="shared" si="328"/>
        <v>0</v>
      </c>
      <c r="G562" s="183">
        <f t="shared" si="329"/>
        <v>0</v>
      </c>
      <c r="H562" s="183">
        <f t="shared" si="329"/>
        <v>0</v>
      </c>
      <c r="I562" s="183">
        <f t="shared" ref="I562" si="332">I570+I578+I586</f>
        <v>0</v>
      </c>
      <c r="J562" s="183">
        <f t="shared" si="329"/>
        <v>0</v>
      </c>
    </row>
    <row r="563" spans="1:10" ht="21.75" customHeight="1" x14ac:dyDescent="0.25">
      <c r="A563" s="308"/>
      <c r="B563" s="313"/>
      <c r="C563" s="183" t="s">
        <v>14</v>
      </c>
      <c r="D563" s="183">
        <f>SUM(E563:H563)</f>
        <v>6484.2</v>
      </c>
      <c r="E563" s="183">
        <f>E571+E579+E587</f>
        <v>0</v>
      </c>
      <c r="F563" s="183">
        <f t="shared" si="328"/>
        <v>0</v>
      </c>
      <c r="G563" s="183">
        <f t="shared" si="329"/>
        <v>0</v>
      </c>
      <c r="H563" s="183">
        <f>H571+H579+H587+H595</f>
        <v>6484.2</v>
      </c>
      <c r="I563" s="183">
        <f>I571+I579+I587</f>
        <v>0</v>
      </c>
      <c r="J563" s="183">
        <f>J571+J579+J587</f>
        <v>0</v>
      </c>
    </row>
    <row r="564" spans="1:10" ht="21.75" customHeight="1" x14ac:dyDescent="0.25">
      <c r="A564" s="308"/>
      <c r="B564" s="313"/>
      <c r="C564" s="9" t="s">
        <v>15</v>
      </c>
      <c r="D564" s="9">
        <f>SUM(E564:H564)</f>
        <v>9127.6</v>
      </c>
      <c r="E564" s="9">
        <v>0</v>
      </c>
      <c r="F564" s="9">
        <f t="shared" si="328"/>
        <v>0</v>
      </c>
      <c r="G564" s="9">
        <f t="shared" si="329"/>
        <v>0</v>
      </c>
      <c r="H564" s="9">
        <f>H572+H580+H596+H588</f>
        <v>9127.6</v>
      </c>
      <c r="I564" s="9">
        <f t="shared" ref="I564:J566" si="333">I572+I580+I588</f>
        <v>0</v>
      </c>
      <c r="J564" s="9">
        <f t="shared" si="333"/>
        <v>0</v>
      </c>
    </row>
    <row r="565" spans="1:10" ht="35.25" customHeight="1" x14ac:dyDescent="0.25">
      <c r="A565" s="308"/>
      <c r="B565" s="313"/>
      <c r="C565" s="183" t="s">
        <v>403</v>
      </c>
      <c r="D565" s="183">
        <f>SUM(E565:H565)</f>
        <v>5019.3999999999996</v>
      </c>
      <c r="E565" s="183">
        <v>0</v>
      </c>
      <c r="F565" s="183">
        <f t="shared" si="328"/>
        <v>0</v>
      </c>
      <c r="G565" s="183">
        <f t="shared" si="329"/>
        <v>0</v>
      </c>
      <c r="H565" s="183">
        <f>H573+H581+H589</f>
        <v>5019.3999999999996</v>
      </c>
      <c r="I565" s="183">
        <f t="shared" si="333"/>
        <v>0</v>
      </c>
      <c r="J565" s="183">
        <f t="shared" si="333"/>
        <v>0</v>
      </c>
    </row>
    <row r="566" spans="1:10" ht="29.25" customHeight="1" x14ac:dyDescent="0.25">
      <c r="A566" s="309"/>
      <c r="B566" s="314"/>
      <c r="C566" s="183" t="s">
        <v>404</v>
      </c>
      <c r="D566" s="183">
        <f>SUM(E566:H566)</f>
        <v>5703.9</v>
      </c>
      <c r="E566" s="183">
        <v>0</v>
      </c>
      <c r="F566" s="183">
        <f t="shared" si="328"/>
        <v>0</v>
      </c>
      <c r="G566" s="183">
        <f t="shared" si="329"/>
        <v>0</v>
      </c>
      <c r="H566" s="183">
        <f>H574+H582+H590</f>
        <v>5703.9</v>
      </c>
      <c r="I566" s="183">
        <f t="shared" si="333"/>
        <v>0</v>
      </c>
      <c r="J566" s="183">
        <f t="shared" si="333"/>
        <v>0</v>
      </c>
    </row>
    <row r="567" spans="1:10" ht="30" customHeight="1" x14ac:dyDescent="0.25">
      <c r="A567" s="307" t="s">
        <v>197</v>
      </c>
      <c r="B567" s="312" t="s">
        <v>128</v>
      </c>
      <c r="C567" s="9" t="s">
        <v>318</v>
      </c>
      <c r="D567" s="9">
        <f>SUM(D568:D574)</f>
        <v>26925</v>
      </c>
      <c r="E567" s="9">
        <f t="shared" ref="E567:G567" si="334">SUM(E568:E574)</f>
        <v>6028.7000000000007</v>
      </c>
      <c r="F567" s="9">
        <f t="shared" si="334"/>
        <v>0</v>
      </c>
      <c r="G567" s="9">
        <f t="shared" si="334"/>
        <v>0</v>
      </c>
      <c r="H567" s="9">
        <f>SUM(H568:H574)</f>
        <v>20896.3</v>
      </c>
      <c r="I567" s="9">
        <f>SUM(I568:I574)</f>
        <v>0</v>
      </c>
      <c r="J567" s="9">
        <f>SUM(J568:J574)</f>
        <v>0</v>
      </c>
    </row>
    <row r="568" spans="1:10" x14ac:dyDescent="0.25">
      <c r="A568" s="308"/>
      <c r="B568" s="313"/>
      <c r="C568" s="183" t="s">
        <v>11</v>
      </c>
      <c r="D568" s="183">
        <f>SUM(E568:G568)</f>
        <v>0</v>
      </c>
      <c r="E568" s="183">
        <v>0</v>
      </c>
      <c r="F568" s="183">
        <v>0</v>
      </c>
      <c r="G568" s="183">
        <v>0</v>
      </c>
      <c r="H568" s="183">
        <v>0</v>
      </c>
      <c r="I568" s="183">
        <v>0</v>
      </c>
      <c r="J568" s="183">
        <v>0</v>
      </c>
    </row>
    <row r="569" spans="1:10" x14ac:dyDescent="0.25">
      <c r="A569" s="308"/>
      <c r="B569" s="313"/>
      <c r="C569" s="183" t="s">
        <v>12</v>
      </c>
      <c r="D569" s="183">
        <f>SUM(E569:G569)</f>
        <v>1003.6</v>
      </c>
      <c r="E569" s="183">
        <v>1003.6</v>
      </c>
      <c r="F569" s="183">
        <v>0</v>
      </c>
      <c r="G569" s="183">
        <v>0</v>
      </c>
      <c r="H569" s="183">
        <v>0</v>
      </c>
      <c r="I569" s="183">
        <v>0</v>
      </c>
      <c r="J569" s="183">
        <v>0</v>
      </c>
    </row>
    <row r="570" spans="1:10" x14ac:dyDescent="0.25">
      <c r="A570" s="308"/>
      <c r="B570" s="313"/>
      <c r="C570" s="183" t="s">
        <v>13</v>
      </c>
      <c r="D570" s="183">
        <f t="shared" ref="D570" si="335">SUM(E570:G570)</f>
        <v>5025.1000000000004</v>
      </c>
      <c r="E570" s="183">
        <v>5025.1000000000004</v>
      </c>
      <c r="F570" s="183">
        <v>0</v>
      </c>
      <c r="G570" s="183">
        <v>0</v>
      </c>
      <c r="H570" s="183">
        <v>0</v>
      </c>
      <c r="I570" s="183">
        <v>0</v>
      </c>
      <c r="J570" s="183">
        <v>0</v>
      </c>
    </row>
    <row r="571" spans="1:10" x14ac:dyDescent="0.25">
      <c r="A571" s="308"/>
      <c r="B571" s="313"/>
      <c r="C571" s="183" t="s">
        <v>14</v>
      </c>
      <c r="D571" s="183">
        <f>SUM(E571:H571)</f>
        <v>5239.2</v>
      </c>
      <c r="E571" s="183">
        <v>0</v>
      </c>
      <c r="F571" s="183">
        <v>0</v>
      </c>
      <c r="G571" s="183">
        <v>0</v>
      </c>
      <c r="H571" s="183">
        <v>5239.2</v>
      </c>
      <c r="I571" s="183">
        <v>0</v>
      </c>
      <c r="J571" s="183">
        <v>0</v>
      </c>
    </row>
    <row r="572" spans="1:10" x14ac:dyDescent="0.25">
      <c r="A572" s="308"/>
      <c r="B572" s="313"/>
      <c r="C572" s="9" t="s">
        <v>15</v>
      </c>
      <c r="D572" s="9">
        <f t="shared" ref="D572:D574" si="336">SUM(E572:H572)</f>
        <v>4933.8</v>
      </c>
      <c r="E572" s="9">
        <v>0</v>
      </c>
      <c r="F572" s="9">
        <v>0</v>
      </c>
      <c r="G572" s="9">
        <v>0</v>
      </c>
      <c r="H572" s="9">
        <v>4933.8</v>
      </c>
      <c r="I572" s="9">
        <v>0</v>
      </c>
      <c r="J572" s="9">
        <v>0</v>
      </c>
    </row>
    <row r="573" spans="1:10" ht="30" x14ac:dyDescent="0.25">
      <c r="A573" s="308"/>
      <c r="B573" s="313"/>
      <c r="C573" s="183" t="s">
        <v>403</v>
      </c>
      <c r="D573" s="183">
        <f t="shared" si="336"/>
        <v>5019.3999999999996</v>
      </c>
      <c r="E573" s="183">
        <v>0</v>
      </c>
      <c r="F573" s="183">
        <v>0</v>
      </c>
      <c r="G573" s="183">
        <v>0</v>
      </c>
      <c r="H573" s="183">
        <v>5019.3999999999996</v>
      </c>
      <c r="I573" s="183">
        <v>0</v>
      </c>
      <c r="J573" s="183">
        <v>0</v>
      </c>
    </row>
    <row r="574" spans="1:10" ht="30" x14ac:dyDescent="0.25">
      <c r="A574" s="309"/>
      <c r="B574" s="314"/>
      <c r="C574" s="183" t="s">
        <v>404</v>
      </c>
      <c r="D574" s="183">
        <f t="shared" si="336"/>
        <v>5703.9</v>
      </c>
      <c r="E574" s="183">
        <v>0</v>
      </c>
      <c r="F574" s="183">
        <v>0</v>
      </c>
      <c r="G574" s="183">
        <v>0</v>
      </c>
      <c r="H574" s="183">
        <v>5703.9</v>
      </c>
      <c r="I574" s="183">
        <v>0</v>
      </c>
      <c r="J574" s="183">
        <v>0</v>
      </c>
    </row>
    <row r="575" spans="1:10" ht="28.5" x14ac:dyDescent="0.25">
      <c r="A575" s="307" t="s">
        <v>196</v>
      </c>
      <c r="B575" s="312" t="s">
        <v>129</v>
      </c>
      <c r="C575" s="9" t="s">
        <v>318</v>
      </c>
      <c r="D575" s="9">
        <f>SUM(D576:D582)</f>
        <v>4078.6</v>
      </c>
      <c r="E575" s="9">
        <f t="shared" ref="E575" si="337">SUM(E576:E582)</f>
        <v>1865.4</v>
      </c>
      <c r="F575" s="9">
        <f t="shared" ref="F575" si="338">SUM(F576:F582)</f>
        <v>0</v>
      </c>
      <c r="G575" s="9">
        <f t="shared" ref="G575:J575" si="339">SUM(G576:G582)</f>
        <v>0</v>
      </c>
      <c r="H575" s="9">
        <f t="shared" si="339"/>
        <v>2213.1999999999998</v>
      </c>
      <c r="I575" s="9">
        <f t="shared" ref="I575" si="340">SUM(I576:I582)</f>
        <v>0</v>
      </c>
      <c r="J575" s="9">
        <f t="shared" si="339"/>
        <v>0</v>
      </c>
    </row>
    <row r="576" spans="1:10" x14ac:dyDescent="0.25">
      <c r="A576" s="308"/>
      <c r="B576" s="313"/>
      <c r="C576" s="183" t="s">
        <v>11</v>
      </c>
      <c r="D576" s="183">
        <f>SUM(E576:G576)</f>
        <v>0</v>
      </c>
      <c r="E576" s="183">
        <v>0</v>
      </c>
      <c r="F576" s="183">
        <v>0</v>
      </c>
      <c r="G576" s="183">
        <v>0</v>
      </c>
      <c r="H576" s="183">
        <v>0</v>
      </c>
      <c r="I576" s="183">
        <v>0</v>
      </c>
      <c r="J576" s="183">
        <v>0</v>
      </c>
    </row>
    <row r="577" spans="1:10" x14ac:dyDescent="0.25">
      <c r="A577" s="308"/>
      <c r="B577" s="313"/>
      <c r="C577" s="183" t="s">
        <v>12</v>
      </c>
      <c r="D577" s="183">
        <f>SUM(E577:G577)</f>
        <v>1865.4</v>
      </c>
      <c r="E577" s="183">
        <v>1865.4</v>
      </c>
      <c r="F577" s="183">
        <v>0</v>
      </c>
      <c r="G577" s="183">
        <v>0</v>
      </c>
      <c r="H577" s="183">
        <v>0</v>
      </c>
      <c r="I577" s="183">
        <v>0</v>
      </c>
      <c r="J577" s="183">
        <v>0</v>
      </c>
    </row>
    <row r="578" spans="1:10" x14ac:dyDescent="0.25">
      <c r="A578" s="308"/>
      <c r="B578" s="313"/>
      <c r="C578" s="183" t="s">
        <v>13</v>
      </c>
      <c r="D578" s="183">
        <f t="shared" ref="D578:D582" si="341">SUM(E578:G578)</f>
        <v>0</v>
      </c>
      <c r="E578" s="183">
        <v>0</v>
      </c>
      <c r="F578" s="183">
        <v>0</v>
      </c>
      <c r="G578" s="183">
        <v>0</v>
      </c>
      <c r="H578" s="183">
        <v>0</v>
      </c>
      <c r="I578" s="183">
        <v>0</v>
      </c>
      <c r="J578" s="183">
        <v>0</v>
      </c>
    </row>
    <row r="579" spans="1:10" x14ac:dyDescent="0.25">
      <c r="A579" s="308"/>
      <c r="B579" s="313"/>
      <c r="C579" s="183" t="s">
        <v>14</v>
      </c>
      <c r="D579" s="183">
        <f>SUM(E579:H579)</f>
        <v>0</v>
      </c>
      <c r="E579" s="183">
        <v>0</v>
      </c>
      <c r="F579" s="183">
        <v>0</v>
      </c>
      <c r="G579" s="183">
        <v>0</v>
      </c>
      <c r="H579" s="183">
        <v>0</v>
      </c>
      <c r="I579" s="183">
        <v>0</v>
      </c>
      <c r="J579" s="183">
        <v>0</v>
      </c>
    </row>
    <row r="580" spans="1:10" x14ac:dyDescent="0.25">
      <c r="A580" s="308"/>
      <c r="B580" s="313"/>
      <c r="C580" s="9" t="s">
        <v>15</v>
      </c>
      <c r="D580" s="9">
        <f>E580+F580+G580+H580+J580</f>
        <v>2213.1999999999998</v>
      </c>
      <c r="E580" s="9">
        <v>0</v>
      </c>
      <c r="F580" s="9">
        <v>0</v>
      </c>
      <c r="G580" s="9">
        <v>0</v>
      </c>
      <c r="H580" s="9">
        <v>2213.1999999999998</v>
      </c>
      <c r="I580" s="9">
        <v>0</v>
      </c>
      <c r="J580" s="9">
        <v>0</v>
      </c>
    </row>
    <row r="581" spans="1:10" ht="27" customHeight="1" x14ac:dyDescent="0.25">
      <c r="A581" s="308"/>
      <c r="B581" s="313"/>
      <c r="C581" s="183" t="s">
        <v>403</v>
      </c>
      <c r="D581" s="183">
        <f t="shared" si="341"/>
        <v>0</v>
      </c>
      <c r="E581" s="183">
        <v>0</v>
      </c>
      <c r="F581" s="183">
        <v>0</v>
      </c>
      <c r="G581" s="183">
        <v>0</v>
      </c>
      <c r="H581" s="183">
        <v>0</v>
      </c>
      <c r="I581" s="183">
        <v>0</v>
      </c>
      <c r="J581" s="183">
        <v>0</v>
      </c>
    </row>
    <row r="582" spans="1:10" ht="28.5" customHeight="1" x14ac:dyDescent="0.25">
      <c r="A582" s="309"/>
      <c r="B582" s="314"/>
      <c r="C582" s="183" t="s">
        <v>404</v>
      </c>
      <c r="D582" s="183">
        <f t="shared" si="341"/>
        <v>0</v>
      </c>
      <c r="E582" s="183">
        <v>0</v>
      </c>
      <c r="F582" s="183">
        <v>0</v>
      </c>
      <c r="G582" s="183">
        <v>0</v>
      </c>
      <c r="H582" s="183">
        <v>0</v>
      </c>
      <c r="I582" s="183">
        <v>0</v>
      </c>
      <c r="J582" s="183">
        <v>0</v>
      </c>
    </row>
    <row r="583" spans="1:10" ht="28.5" x14ac:dyDescent="0.25">
      <c r="A583" s="307" t="s">
        <v>195</v>
      </c>
      <c r="B583" s="312" t="s">
        <v>130</v>
      </c>
      <c r="C583" s="9" t="s">
        <v>318</v>
      </c>
      <c r="D583" s="9">
        <f>SUM(D584:D590)</f>
        <v>2800.6</v>
      </c>
      <c r="E583" s="9">
        <f t="shared" ref="E583" si="342">SUM(E584:E590)</f>
        <v>1500</v>
      </c>
      <c r="F583" s="9">
        <f t="shared" ref="F583" si="343">SUM(F584:F590)</f>
        <v>0</v>
      </c>
      <c r="G583" s="9">
        <f t="shared" ref="G583:J583" si="344">SUM(G584:G590)</f>
        <v>0</v>
      </c>
      <c r="H583" s="9">
        <f t="shared" si="344"/>
        <v>1300.5999999999999</v>
      </c>
      <c r="I583" s="9">
        <f t="shared" ref="I583" si="345">SUM(I584:I590)</f>
        <v>0</v>
      </c>
      <c r="J583" s="9">
        <f t="shared" si="344"/>
        <v>0</v>
      </c>
    </row>
    <row r="584" spans="1:10" x14ac:dyDescent="0.25">
      <c r="A584" s="308"/>
      <c r="B584" s="313"/>
      <c r="C584" s="183" t="s">
        <v>11</v>
      </c>
      <c r="D584" s="183">
        <f>SUM(E584:G584)</f>
        <v>0</v>
      </c>
      <c r="E584" s="183">
        <v>0</v>
      </c>
      <c r="F584" s="183">
        <v>0</v>
      </c>
      <c r="G584" s="183">
        <v>0</v>
      </c>
      <c r="H584" s="183">
        <v>0</v>
      </c>
      <c r="I584" s="183">
        <v>0</v>
      </c>
      <c r="J584" s="183">
        <v>0</v>
      </c>
    </row>
    <row r="585" spans="1:10" x14ac:dyDescent="0.25">
      <c r="A585" s="308"/>
      <c r="B585" s="313"/>
      <c r="C585" s="183" t="s">
        <v>12</v>
      </c>
      <c r="D585" s="183">
        <f>SUM(E585:G585)</f>
        <v>0</v>
      </c>
      <c r="E585" s="183">
        <v>0</v>
      </c>
      <c r="F585" s="183">
        <v>0</v>
      </c>
      <c r="G585" s="183">
        <v>0</v>
      </c>
      <c r="H585" s="183">
        <v>0</v>
      </c>
      <c r="I585" s="183">
        <v>0</v>
      </c>
      <c r="J585" s="183">
        <v>0</v>
      </c>
    </row>
    <row r="586" spans="1:10" x14ac:dyDescent="0.25">
      <c r="A586" s="308"/>
      <c r="B586" s="313"/>
      <c r="C586" s="183" t="s">
        <v>13</v>
      </c>
      <c r="D586" s="183">
        <f>SUM(E586:J586)</f>
        <v>1500</v>
      </c>
      <c r="E586" s="183">
        <v>1500</v>
      </c>
      <c r="F586" s="183">
        <v>0</v>
      </c>
      <c r="G586" s="183">
        <v>0</v>
      </c>
      <c r="H586" s="183">
        <v>0</v>
      </c>
      <c r="I586" s="183">
        <v>0</v>
      </c>
      <c r="J586" s="183">
        <v>0</v>
      </c>
    </row>
    <row r="587" spans="1:10" x14ac:dyDescent="0.25">
      <c r="A587" s="308"/>
      <c r="B587" s="313"/>
      <c r="C587" s="183" t="s">
        <v>14</v>
      </c>
      <c r="D587" s="183">
        <f t="shared" ref="D587:D590" si="346">SUM(E587:J587)</f>
        <v>800</v>
      </c>
      <c r="E587" s="183">
        <v>0</v>
      </c>
      <c r="F587" s="183">
        <v>0</v>
      </c>
      <c r="G587" s="183">
        <v>0</v>
      </c>
      <c r="H587" s="183">
        <v>800</v>
      </c>
      <c r="I587" s="183">
        <v>0</v>
      </c>
      <c r="J587" s="183">
        <v>0</v>
      </c>
    </row>
    <row r="588" spans="1:10" x14ac:dyDescent="0.25">
      <c r="A588" s="308"/>
      <c r="B588" s="313"/>
      <c r="C588" s="9" t="s">
        <v>15</v>
      </c>
      <c r="D588" s="9">
        <f t="shared" si="346"/>
        <v>500.6</v>
      </c>
      <c r="E588" s="9">
        <v>0</v>
      </c>
      <c r="F588" s="9">
        <v>0</v>
      </c>
      <c r="G588" s="9">
        <v>0</v>
      </c>
      <c r="H588" s="9">
        <v>500.6</v>
      </c>
      <c r="I588" s="9">
        <v>0</v>
      </c>
      <c r="J588" s="9">
        <v>0</v>
      </c>
    </row>
    <row r="589" spans="1:10" ht="30" x14ac:dyDescent="0.25">
      <c r="A589" s="308"/>
      <c r="B589" s="313"/>
      <c r="C589" s="183" t="s">
        <v>403</v>
      </c>
      <c r="D589" s="183">
        <f t="shared" si="346"/>
        <v>0</v>
      </c>
      <c r="E589" s="183">
        <v>0</v>
      </c>
      <c r="F589" s="183">
        <v>0</v>
      </c>
      <c r="G589" s="183">
        <v>0</v>
      </c>
      <c r="H589" s="183">
        <v>0</v>
      </c>
      <c r="I589" s="183">
        <v>0</v>
      </c>
      <c r="J589" s="183">
        <v>0</v>
      </c>
    </row>
    <row r="590" spans="1:10" ht="30" x14ac:dyDescent="0.25">
      <c r="A590" s="309"/>
      <c r="B590" s="314"/>
      <c r="C590" s="183" t="s">
        <v>404</v>
      </c>
      <c r="D590" s="183">
        <f t="shared" si="346"/>
        <v>0</v>
      </c>
      <c r="E590" s="183">
        <v>0</v>
      </c>
      <c r="F590" s="183">
        <v>0</v>
      </c>
      <c r="G590" s="183">
        <v>0</v>
      </c>
      <c r="H590" s="183">
        <v>0</v>
      </c>
      <c r="I590" s="183">
        <v>0</v>
      </c>
      <c r="J590" s="183">
        <v>0</v>
      </c>
    </row>
    <row r="591" spans="1:10" ht="30" x14ac:dyDescent="0.25">
      <c r="A591" s="307" t="s">
        <v>878</v>
      </c>
      <c r="B591" s="312" t="s">
        <v>879</v>
      </c>
      <c r="C591" s="183" t="s">
        <v>318</v>
      </c>
      <c r="D591" s="183">
        <f>SUM(D592:D598)</f>
        <v>1925</v>
      </c>
      <c r="E591" s="183">
        <f t="shared" ref="E591:J591" si="347">SUM(E592:E598)</f>
        <v>0</v>
      </c>
      <c r="F591" s="183">
        <f t="shared" si="347"/>
        <v>0</v>
      </c>
      <c r="G591" s="183">
        <f t="shared" si="347"/>
        <v>0</v>
      </c>
      <c r="H591" s="183">
        <f t="shared" si="347"/>
        <v>1925</v>
      </c>
      <c r="I591" s="183">
        <f t="shared" ref="I591" si="348">SUM(I592:I598)</f>
        <v>0</v>
      </c>
      <c r="J591" s="183">
        <f t="shared" si="347"/>
        <v>0</v>
      </c>
    </row>
    <row r="592" spans="1:10" x14ac:dyDescent="0.25">
      <c r="A592" s="287"/>
      <c r="B592" s="326"/>
      <c r="C592" s="183" t="s">
        <v>11</v>
      </c>
      <c r="D592" s="183">
        <f>SUM(E592:G592)</f>
        <v>0</v>
      </c>
      <c r="E592" s="183">
        <v>0</v>
      </c>
      <c r="F592" s="183">
        <v>0</v>
      </c>
      <c r="G592" s="183">
        <v>0</v>
      </c>
      <c r="H592" s="183">
        <v>0</v>
      </c>
      <c r="I592" s="183">
        <v>0</v>
      </c>
      <c r="J592" s="183">
        <v>0</v>
      </c>
    </row>
    <row r="593" spans="1:10" x14ac:dyDescent="0.25">
      <c r="A593" s="287"/>
      <c r="B593" s="326"/>
      <c r="C593" s="183" t="s">
        <v>12</v>
      </c>
      <c r="D593" s="183">
        <f>SUM(E593:G593)</f>
        <v>0</v>
      </c>
      <c r="E593" s="183">
        <v>0</v>
      </c>
      <c r="F593" s="183">
        <v>0</v>
      </c>
      <c r="G593" s="183">
        <v>0</v>
      </c>
      <c r="H593" s="183">
        <v>0</v>
      </c>
      <c r="I593" s="183">
        <v>0</v>
      </c>
      <c r="J593" s="183">
        <v>0</v>
      </c>
    </row>
    <row r="594" spans="1:10" x14ac:dyDescent="0.25">
      <c r="A594" s="287"/>
      <c r="B594" s="326"/>
      <c r="C594" s="183" t="s">
        <v>13</v>
      </c>
      <c r="D594" s="183">
        <f>SUM(E594:J594)</f>
        <v>0</v>
      </c>
      <c r="E594" s="183">
        <v>0</v>
      </c>
      <c r="F594" s="183">
        <v>0</v>
      </c>
      <c r="G594" s="183">
        <v>0</v>
      </c>
      <c r="H594" s="183">
        <v>0</v>
      </c>
      <c r="I594" s="183">
        <v>0</v>
      </c>
      <c r="J594" s="183">
        <v>0</v>
      </c>
    </row>
    <row r="595" spans="1:10" x14ac:dyDescent="0.25">
      <c r="A595" s="287"/>
      <c r="B595" s="326"/>
      <c r="C595" s="183" t="s">
        <v>14</v>
      </c>
      <c r="D595" s="183">
        <f t="shared" ref="D595:D598" si="349">SUM(E595:J595)</f>
        <v>445</v>
      </c>
      <c r="E595" s="183">
        <v>0</v>
      </c>
      <c r="F595" s="183">
        <v>0</v>
      </c>
      <c r="G595" s="183">
        <v>0</v>
      </c>
      <c r="H595" s="183">
        <v>445</v>
      </c>
      <c r="I595" s="183">
        <v>0</v>
      </c>
      <c r="J595" s="183">
        <v>0</v>
      </c>
    </row>
    <row r="596" spans="1:10" x14ac:dyDescent="0.25">
      <c r="A596" s="287"/>
      <c r="B596" s="326"/>
      <c r="C596" s="9" t="s">
        <v>15</v>
      </c>
      <c r="D596" s="9">
        <f t="shared" si="349"/>
        <v>1480</v>
      </c>
      <c r="E596" s="9">
        <v>0</v>
      </c>
      <c r="F596" s="9">
        <v>0</v>
      </c>
      <c r="G596" s="9">
        <v>0</v>
      </c>
      <c r="H596" s="9">
        <v>1480</v>
      </c>
      <c r="I596" s="9">
        <v>0</v>
      </c>
      <c r="J596" s="9">
        <v>0</v>
      </c>
    </row>
    <row r="597" spans="1:10" ht="30" x14ac:dyDescent="0.25">
      <c r="A597" s="287"/>
      <c r="B597" s="326"/>
      <c r="C597" s="183" t="s">
        <v>403</v>
      </c>
      <c r="D597" s="183">
        <f t="shared" si="349"/>
        <v>0</v>
      </c>
      <c r="E597" s="183">
        <v>0</v>
      </c>
      <c r="F597" s="183">
        <v>0</v>
      </c>
      <c r="G597" s="183">
        <v>0</v>
      </c>
      <c r="H597" s="183">
        <v>0</v>
      </c>
      <c r="I597" s="183">
        <v>0</v>
      </c>
      <c r="J597" s="183">
        <v>0</v>
      </c>
    </row>
    <row r="598" spans="1:10" ht="30" x14ac:dyDescent="0.25">
      <c r="A598" s="288"/>
      <c r="B598" s="327"/>
      <c r="C598" s="183" t="s">
        <v>404</v>
      </c>
      <c r="D598" s="183">
        <f t="shared" si="349"/>
        <v>0</v>
      </c>
      <c r="E598" s="183">
        <v>0</v>
      </c>
      <c r="F598" s="183">
        <v>0</v>
      </c>
      <c r="G598" s="183">
        <v>0</v>
      </c>
      <c r="H598" s="183">
        <v>0</v>
      </c>
      <c r="I598" s="183">
        <v>0</v>
      </c>
      <c r="J598" s="183">
        <v>0</v>
      </c>
    </row>
    <row r="599" spans="1:10" s="124" customFormat="1" ht="28.5" customHeight="1" x14ac:dyDescent="0.25">
      <c r="A599" s="307" t="s">
        <v>553</v>
      </c>
      <c r="B599" s="312" t="s">
        <v>402</v>
      </c>
      <c r="C599" s="183" t="s">
        <v>318</v>
      </c>
      <c r="D599" s="183">
        <f>SUM(D600:D606)</f>
        <v>21800.699999999993</v>
      </c>
      <c r="E599" s="183">
        <f t="shared" ref="E599:F599" si="350">SUM(E600:E606)</f>
        <v>0</v>
      </c>
      <c r="F599" s="183">
        <f t="shared" si="350"/>
        <v>0</v>
      </c>
      <c r="G599" s="183">
        <f>SUM(G600:G606)</f>
        <v>0</v>
      </c>
      <c r="H599" s="183">
        <f t="shared" ref="H599" si="351">SUM(H600:H606)</f>
        <v>0</v>
      </c>
      <c r="I599" s="183">
        <f>SUM(I600:I606)</f>
        <v>21800.699999999993</v>
      </c>
      <c r="J599" s="183">
        <f>SUM(J600:J606)</f>
        <v>0</v>
      </c>
    </row>
    <row r="600" spans="1:10" s="124" customFormat="1" x14ac:dyDescent="0.25">
      <c r="A600" s="308"/>
      <c r="B600" s="313"/>
      <c r="C600" s="183" t="s">
        <v>11</v>
      </c>
      <c r="D600" s="183">
        <f>SUM(E600:J600)</f>
        <v>0</v>
      </c>
      <c r="E600" s="183">
        <f>E608+E616+E624</f>
        <v>0</v>
      </c>
      <c r="F600" s="183">
        <f t="shared" ref="F600:J600" si="352">F608+F616+F624</f>
        <v>0</v>
      </c>
      <c r="G600" s="183">
        <f t="shared" si="352"/>
        <v>0</v>
      </c>
      <c r="H600" s="183">
        <f t="shared" si="352"/>
        <v>0</v>
      </c>
      <c r="I600" s="183">
        <f t="shared" ref="I600" si="353">I608+I616+I624</f>
        <v>0</v>
      </c>
      <c r="J600" s="183">
        <f t="shared" si="352"/>
        <v>0</v>
      </c>
    </row>
    <row r="601" spans="1:10" s="124" customFormat="1" x14ac:dyDescent="0.25">
      <c r="A601" s="308"/>
      <c r="B601" s="313"/>
      <c r="C601" s="183" t="s">
        <v>12</v>
      </c>
      <c r="D601" s="183">
        <f t="shared" ref="D601:D606" si="354">SUM(E601:J601)</f>
        <v>0</v>
      </c>
      <c r="E601" s="183">
        <f t="shared" ref="E601:J601" si="355">E609+E617+E625</f>
        <v>0</v>
      </c>
      <c r="F601" s="183">
        <f t="shared" si="355"/>
        <v>0</v>
      </c>
      <c r="G601" s="183">
        <f t="shared" si="355"/>
        <v>0</v>
      </c>
      <c r="H601" s="183">
        <f t="shared" si="355"/>
        <v>0</v>
      </c>
      <c r="I601" s="183">
        <f t="shared" ref="I601" si="356">I609+I617+I625</f>
        <v>0</v>
      </c>
      <c r="J601" s="183">
        <f t="shared" si="355"/>
        <v>0</v>
      </c>
    </row>
    <row r="602" spans="1:10" s="124" customFormat="1" x14ac:dyDescent="0.25">
      <c r="A602" s="308"/>
      <c r="B602" s="313"/>
      <c r="C602" s="183" t="s">
        <v>13</v>
      </c>
      <c r="D602" s="183">
        <f t="shared" si="354"/>
        <v>0</v>
      </c>
      <c r="E602" s="183">
        <f t="shared" ref="E602:J602" si="357">E610+E618+E626</f>
        <v>0</v>
      </c>
      <c r="F602" s="183">
        <f t="shared" si="357"/>
        <v>0</v>
      </c>
      <c r="G602" s="183">
        <f t="shared" si="357"/>
        <v>0</v>
      </c>
      <c r="H602" s="183">
        <f t="shared" si="357"/>
        <v>0</v>
      </c>
      <c r="I602" s="183">
        <f t="shared" ref="I602" si="358">I610+I618+I626</f>
        <v>0</v>
      </c>
      <c r="J602" s="183">
        <f t="shared" si="357"/>
        <v>0</v>
      </c>
    </row>
    <row r="603" spans="1:10" s="124" customFormat="1" x14ac:dyDescent="0.25">
      <c r="A603" s="308"/>
      <c r="B603" s="313"/>
      <c r="C603" s="183" t="s">
        <v>14</v>
      </c>
      <c r="D603" s="183">
        <f>SUM(E603:J603)</f>
        <v>21800.699999999993</v>
      </c>
      <c r="E603" s="183">
        <v>0</v>
      </c>
      <c r="F603" s="183">
        <f t="shared" ref="F603:H603" si="359">F611+F619+F627</f>
        <v>0</v>
      </c>
      <c r="G603" s="183">
        <f t="shared" si="359"/>
        <v>0</v>
      </c>
      <c r="H603" s="183">
        <f t="shared" si="359"/>
        <v>0</v>
      </c>
      <c r="I603" s="183">
        <f>I611+I619+I627+I635+I643+I651</f>
        <v>21800.699999999993</v>
      </c>
      <c r="J603" s="183">
        <f>J611+J619+J627+J635+J643+J651</f>
        <v>0</v>
      </c>
    </row>
    <row r="604" spans="1:10" s="124" customFormat="1" x14ac:dyDescent="0.25">
      <c r="A604" s="308"/>
      <c r="B604" s="313"/>
      <c r="C604" s="9" t="s">
        <v>15</v>
      </c>
      <c r="D604" s="9">
        <f t="shared" si="354"/>
        <v>0</v>
      </c>
      <c r="E604" s="9">
        <f t="shared" ref="E604:H604" si="360">E612+E620+E628</f>
        <v>0</v>
      </c>
      <c r="F604" s="9">
        <f t="shared" si="360"/>
        <v>0</v>
      </c>
      <c r="G604" s="9">
        <f t="shared" si="360"/>
        <v>0</v>
      </c>
      <c r="H604" s="9">
        <f t="shared" si="360"/>
        <v>0</v>
      </c>
      <c r="I604" s="9">
        <f t="shared" ref="I604:J606" si="361">I612+I620+I628+I636</f>
        <v>0</v>
      </c>
      <c r="J604" s="9">
        <f t="shared" si="361"/>
        <v>0</v>
      </c>
    </row>
    <row r="605" spans="1:10" s="124" customFormat="1" ht="30" x14ac:dyDescent="0.25">
      <c r="A605" s="308"/>
      <c r="B605" s="313"/>
      <c r="C605" s="183" t="s">
        <v>403</v>
      </c>
      <c r="D605" s="183">
        <f t="shared" si="354"/>
        <v>0</v>
      </c>
      <c r="E605" s="183">
        <f t="shared" ref="E605:H605" si="362">E613+E621+E629</f>
        <v>0</v>
      </c>
      <c r="F605" s="183">
        <f t="shared" si="362"/>
        <v>0</v>
      </c>
      <c r="G605" s="183">
        <f t="shared" si="362"/>
        <v>0</v>
      </c>
      <c r="H605" s="183">
        <f t="shared" si="362"/>
        <v>0</v>
      </c>
      <c r="I605" s="183">
        <f t="shared" si="361"/>
        <v>0</v>
      </c>
      <c r="J605" s="183">
        <f t="shared" si="361"/>
        <v>0</v>
      </c>
    </row>
    <row r="606" spans="1:10" s="124" customFormat="1" ht="30" x14ac:dyDescent="0.25">
      <c r="A606" s="309"/>
      <c r="B606" s="314"/>
      <c r="C606" s="183" t="s">
        <v>404</v>
      </c>
      <c r="D606" s="183">
        <f t="shared" si="354"/>
        <v>0</v>
      </c>
      <c r="E606" s="183">
        <f>E614+E622+E630</f>
        <v>0</v>
      </c>
      <c r="F606" s="183">
        <f>F614+F622+F630</f>
        <v>0</v>
      </c>
      <c r="G606" s="183">
        <f>G614+G622+G630</f>
        <v>0</v>
      </c>
      <c r="H606" s="183">
        <f t="shared" ref="H606" si="363">H614+H622+H630</f>
        <v>0</v>
      </c>
      <c r="I606" s="183">
        <f t="shared" si="361"/>
        <v>0</v>
      </c>
      <c r="J606" s="183">
        <f t="shared" si="361"/>
        <v>0</v>
      </c>
    </row>
    <row r="607" spans="1:10" s="128" customFormat="1" ht="28.5" customHeight="1" x14ac:dyDescent="0.25">
      <c r="A607" s="307" t="s">
        <v>550</v>
      </c>
      <c r="B607" s="312" t="s">
        <v>407</v>
      </c>
      <c r="C607" s="9" t="s">
        <v>318</v>
      </c>
      <c r="D607" s="9">
        <f>SUM(D608:D614)</f>
        <v>7443.3</v>
      </c>
      <c r="E607" s="9">
        <f t="shared" ref="E607:F607" si="364">SUM(E608:E614)</f>
        <v>0</v>
      </c>
      <c r="F607" s="9">
        <f t="shared" si="364"/>
        <v>0</v>
      </c>
      <c r="G607" s="9">
        <f>SUM(G608:G614)</f>
        <v>0</v>
      </c>
      <c r="H607" s="9">
        <f t="shared" ref="H607" si="365">SUM(H608:H614)</f>
        <v>0</v>
      </c>
      <c r="I607" s="9">
        <f>SUM(I608:I614)</f>
        <v>7443.3</v>
      </c>
      <c r="J607" s="9">
        <f>SUM(J608:J614)</f>
        <v>0</v>
      </c>
    </row>
    <row r="608" spans="1:10" s="128" customFormat="1" x14ac:dyDescent="0.25">
      <c r="A608" s="308"/>
      <c r="B608" s="313"/>
      <c r="C608" s="183" t="s">
        <v>11</v>
      </c>
      <c r="D608" s="183">
        <f>SUM(E608:J608)</f>
        <v>0</v>
      </c>
      <c r="E608" s="183">
        <v>0</v>
      </c>
      <c r="F608" s="183">
        <v>0</v>
      </c>
      <c r="G608" s="183">
        <v>0</v>
      </c>
      <c r="H608" s="183">
        <v>0</v>
      </c>
      <c r="I608" s="113">
        <v>0</v>
      </c>
      <c r="J608" s="113">
        <v>0</v>
      </c>
    </row>
    <row r="609" spans="1:10" s="128" customFormat="1" ht="18" customHeight="1" x14ac:dyDescent="0.25">
      <c r="A609" s="308"/>
      <c r="B609" s="313"/>
      <c r="C609" s="183" t="s">
        <v>12</v>
      </c>
      <c r="D609" s="183">
        <f t="shared" ref="D609:D614" si="366">SUM(E609:J609)</f>
        <v>0</v>
      </c>
      <c r="E609" s="183">
        <v>0</v>
      </c>
      <c r="F609" s="183">
        <v>0</v>
      </c>
      <c r="G609" s="183">
        <v>0</v>
      </c>
      <c r="H609" s="183">
        <v>0</v>
      </c>
      <c r="I609" s="113">
        <v>0</v>
      </c>
      <c r="J609" s="113">
        <v>0</v>
      </c>
    </row>
    <row r="610" spans="1:10" s="128" customFormat="1" ht="22.5" customHeight="1" x14ac:dyDescent="0.25">
      <c r="A610" s="308"/>
      <c r="B610" s="313"/>
      <c r="C610" s="183" t="s">
        <v>13</v>
      </c>
      <c r="D610" s="183">
        <f t="shared" si="366"/>
        <v>0</v>
      </c>
      <c r="E610" s="183">
        <v>0</v>
      </c>
      <c r="F610" s="183">
        <v>0</v>
      </c>
      <c r="G610" s="183">
        <v>0</v>
      </c>
      <c r="H610" s="183">
        <v>0</v>
      </c>
      <c r="I610" s="113">
        <v>0</v>
      </c>
      <c r="J610" s="113">
        <v>0</v>
      </c>
    </row>
    <row r="611" spans="1:10" s="128" customFormat="1" x14ac:dyDescent="0.25">
      <c r="A611" s="308"/>
      <c r="B611" s="313"/>
      <c r="C611" s="183" t="s">
        <v>14</v>
      </c>
      <c r="D611" s="183">
        <f t="shared" si="366"/>
        <v>7443.3</v>
      </c>
      <c r="E611" s="183">
        <v>0</v>
      </c>
      <c r="F611" s="183">
        <v>0</v>
      </c>
      <c r="G611" s="183">
        <v>0</v>
      </c>
      <c r="H611" s="183">
        <v>0</v>
      </c>
      <c r="I611" s="183">
        <v>7443.3</v>
      </c>
      <c r="J611" s="183"/>
    </row>
    <row r="612" spans="1:10" s="128" customFormat="1" x14ac:dyDescent="0.25">
      <c r="A612" s="308"/>
      <c r="B612" s="313"/>
      <c r="C612" s="9" t="s">
        <v>15</v>
      </c>
      <c r="D612" s="9">
        <f t="shared" si="366"/>
        <v>0</v>
      </c>
      <c r="E612" s="9">
        <v>0</v>
      </c>
      <c r="F612" s="9">
        <v>0</v>
      </c>
      <c r="G612" s="9">
        <v>0</v>
      </c>
      <c r="H612" s="9">
        <v>0</v>
      </c>
      <c r="I612" s="9">
        <v>0</v>
      </c>
      <c r="J612" s="9">
        <v>0</v>
      </c>
    </row>
    <row r="613" spans="1:10" s="128" customFormat="1" ht="30" x14ac:dyDescent="0.25">
      <c r="A613" s="308"/>
      <c r="B613" s="313"/>
      <c r="C613" s="183" t="s">
        <v>403</v>
      </c>
      <c r="D613" s="183">
        <f t="shared" si="366"/>
        <v>0</v>
      </c>
      <c r="E613" s="183">
        <v>0</v>
      </c>
      <c r="F613" s="183">
        <v>0</v>
      </c>
      <c r="G613" s="183">
        <v>0</v>
      </c>
      <c r="H613" s="183">
        <v>0</v>
      </c>
      <c r="I613" s="183">
        <v>0</v>
      </c>
      <c r="J613" s="183">
        <v>0</v>
      </c>
    </row>
    <row r="614" spans="1:10" s="128" customFormat="1" ht="30" x14ac:dyDescent="0.25">
      <c r="A614" s="309"/>
      <c r="B614" s="314"/>
      <c r="C614" s="183" t="s">
        <v>404</v>
      </c>
      <c r="D614" s="183">
        <f t="shared" si="366"/>
        <v>0</v>
      </c>
      <c r="E614" s="183">
        <v>0</v>
      </c>
      <c r="F614" s="183">
        <v>0</v>
      </c>
      <c r="G614" s="183">
        <v>0</v>
      </c>
      <c r="H614" s="183">
        <v>0</v>
      </c>
      <c r="I614" s="113">
        <v>0</v>
      </c>
      <c r="J614" s="113">
        <v>0</v>
      </c>
    </row>
    <row r="615" spans="1:10" s="128" customFormat="1" ht="28.5" customHeight="1" x14ac:dyDescent="0.25">
      <c r="A615" s="307" t="s">
        <v>551</v>
      </c>
      <c r="B615" s="312" t="s">
        <v>408</v>
      </c>
      <c r="C615" s="9" t="s">
        <v>318</v>
      </c>
      <c r="D615" s="9">
        <f>SUM(D616:D622)</f>
        <v>9336.2999999999993</v>
      </c>
      <c r="E615" s="9">
        <f t="shared" ref="E615:H615" si="367">SUM(E616:E622)</f>
        <v>0</v>
      </c>
      <c r="F615" s="9">
        <f t="shared" si="367"/>
        <v>0</v>
      </c>
      <c r="G615" s="9">
        <f t="shared" si="367"/>
        <v>0</v>
      </c>
      <c r="H615" s="9">
        <f t="shared" si="367"/>
        <v>0</v>
      </c>
      <c r="I615" s="9">
        <f>SUM(I616:I622)</f>
        <v>9336.2999999999993</v>
      </c>
      <c r="J615" s="9">
        <f>SUM(J616:J622)</f>
        <v>0</v>
      </c>
    </row>
    <row r="616" spans="1:10" s="128" customFormat="1" ht="21" customHeight="1" x14ac:dyDescent="0.25">
      <c r="A616" s="308"/>
      <c r="B616" s="313"/>
      <c r="C616" s="183" t="s">
        <v>11</v>
      </c>
      <c r="D616" s="183">
        <f>SUM(E616:J616)</f>
        <v>0</v>
      </c>
      <c r="E616" s="183">
        <v>0</v>
      </c>
      <c r="F616" s="183">
        <v>0</v>
      </c>
      <c r="G616" s="183">
        <v>0</v>
      </c>
      <c r="H616" s="183">
        <v>0</v>
      </c>
      <c r="I616" s="183">
        <v>0</v>
      </c>
      <c r="J616" s="183">
        <v>0</v>
      </c>
    </row>
    <row r="617" spans="1:10" s="128" customFormat="1" ht="21.75" customHeight="1" x14ac:dyDescent="0.25">
      <c r="A617" s="308"/>
      <c r="B617" s="313"/>
      <c r="C617" s="183" t="s">
        <v>12</v>
      </c>
      <c r="D617" s="183">
        <f t="shared" ref="D617:D622" si="368">SUM(E617:J617)</f>
        <v>0</v>
      </c>
      <c r="E617" s="183">
        <v>0</v>
      </c>
      <c r="F617" s="183">
        <v>0</v>
      </c>
      <c r="G617" s="183">
        <v>0</v>
      </c>
      <c r="H617" s="183">
        <v>0</v>
      </c>
      <c r="I617" s="183">
        <v>0</v>
      </c>
      <c r="J617" s="183">
        <v>0</v>
      </c>
    </row>
    <row r="618" spans="1:10" s="128" customFormat="1" ht="24.75" customHeight="1" x14ac:dyDescent="0.25">
      <c r="A618" s="308"/>
      <c r="B618" s="313"/>
      <c r="C618" s="183" t="s">
        <v>13</v>
      </c>
      <c r="D618" s="183">
        <f t="shared" si="368"/>
        <v>0</v>
      </c>
      <c r="E618" s="183">
        <v>0</v>
      </c>
      <c r="F618" s="183">
        <v>0</v>
      </c>
      <c r="G618" s="183">
        <v>0</v>
      </c>
      <c r="H618" s="183">
        <v>0</v>
      </c>
      <c r="I618" s="183">
        <v>0</v>
      </c>
      <c r="J618" s="183">
        <v>0</v>
      </c>
    </row>
    <row r="619" spans="1:10" s="128" customFormat="1" ht="22.5" customHeight="1" x14ac:dyDescent="0.25">
      <c r="A619" s="308"/>
      <c r="B619" s="313"/>
      <c r="C619" s="183" t="s">
        <v>14</v>
      </c>
      <c r="D619" s="183">
        <f t="shared" si="368"/>
        <v>9336.2999999999993</v>
      </c>
      <c r="E619" s="183">
        <v>0</v>
      </c>
      <c r="F619" s="183">
        <v>0</v>
      </c>
      <c r="G619" s="183">
        <v>0</v>
      </c>
      <c r="H619" s="183">
        <v>0</v>
      </c>
      <c r="I619" s="183">
        <v>9336.2999999999993</v>
      </c>
      <c r="J619" s="183"/>
    </row>
    <row r="620" spans="1:10" s="128" customFormat="1" ht="23.25" customHeight="1" x14ac:dyDescent="0.25">
      <c r="A620" s="308"/>
      <c r="B620" s="313"/>
      <c r="C620" s="9" t="s">
        <v>15</v>
      </c>
      <c r="D620" s="9">
        <f t="shared" si="368"/>
        <v>0</v>
      </c>
      <c r="E620" s="9">
        <v>0</v>
      </c>
      <c r="F620" s="9">
        <v>0</v>
      </c>
      <c r="G620" s="9">
        <v>0</v>
      </c>
      <c r="H620" s="9">
        <v>0</v>
      </c>
      <c r="I620" s="9">
        <v>0</v>
      </c>
      <c r="J620" s="9">
        <v>0</v>
      </c>
    </row>
    <row r="621" spans="1:10" s="128" customFormat="1" ht="30" x14ac:dyDescent="0.25">
      <c r="A621" s="308"/>
      <c r="B621" s="313"/>
      <c r="C621" s="183" t="s">
        <v>403</v>
      </c>
      <c r="D621" s="183">
        <f t="shared" si="368"/>
        <v>0</v>
      </c>
      <c r="E621" s="183">
        <v>0</v>
      </c>
      <c r="F621" s="183">
        <v>0</v>
      </c>
      <c r="G621" s="183">
        <v>0</v>
      </c>
      <c r="H621" s="183">
        <v>0</v>
      </c>
      <c r="I621" s="183">
        <v>0</v>
      </c>
      <c r="J621" s="183">
        <v>0</v>
      </c>
    </row>
    <row r="622" spans="1:10" s="128" customFormat="1" ht="30" x14ac:dyDescent="0.25">
      <c r="A622" s="309"/>
      <c r="B622" s="314"/>
      <c r="C622" s="183" t="s">
        <v>404</v>
      </c>
      <c r="D622" s="183">
        <f t="shared" si="368"/>
        <v>0</v>
      </c>
      <c r="E622" s="183">
        <v>0</v>
      </c>
      <c r="F622" s="183">
        <v>0</v>
      </c>
      <c r="G622" s="183">
        <v>0</v>
      </c>
      <c r="H622" s="183">
        <v>0</v>
      </c>
      <c r="I622" s="183">
        <v>0</v>
      </c>
      <c r="J622" s="183">
        <v>0</v>
      </c>
    </row>
    <row r="623" spans="1:10" s="128" customFormat="1" ht="28.5" customHeight="1" x14ac:dyDescent="0.25">
      <c r="A623" s="307" t="s">
        <v>552</v>
      </c>
      <c r="B623" s="312" t="s">
        <v>409</v>
      </c>
      <c r="C623" s="9" t="s">
        <v>318</v>
      </c>
      <c r="D623" s="9">
        <f t="shared" ref="D623:J623" si="369">SUM(D624:D630)</f>
        <v>4721.1000000000004</v>
      </c>
      <c r="E623" s="9">
        <f t="shared" si="369"/>
        <v>0</v>
      </c>
      <c r="F623" s="9">
        <f t="shared" si="369"/>
        <v>0</v>
      </c>
      <c r="G623" s="9">
        <f t="shared" si="369"/>
        <v>0</v>
      </c>
      <c r="H623" s="9">
        <f t="shared" si="369"/>
        <v>0</v>
      </c>
      <c r="I623" s="9">
        <f t="shared" ref="I623" si="370">SUM(I624:I630)</f>
        <v>4721.1000000000004</v>
      </c>
      <c r="J623" s="9">
        <f t="shared" si="369"/>
        <v>0</v>
      </c>
    </row>
    <row r="624" spans="1:10" s="128" customFormat="1" ht="21" customHeight="1" x14ac:dyDescent="0.25">
      <c r="A624" s="308"/>
      <c r="B624" s="313"/>
      <c r="C624" s="183" t="s">
        <v>11</v>
      </c>
      <c r="D624" s="183">
        <f>SUM(E624:J624)</f>
        <v>0</v>
      </c>
      <c r="E624" s="183">
        <v>0</v>
      </c>
      <c r="F624" s="183">
        <v>0</v>
      </c>
      <c r="G624" s="183">
        <v>0</v>
      </c>
      <c r="H624" s="183">
        <v>0</v>
      </c>
      <c r="I624" s="183">
        <v>0</v>
      </c>
      <c r="J624" s="183">
        <v>0</v>
      </c>
    </row>
    <row r="625" spans="1:10" s="128" customFormat="1" ht="21.75" customHeight="1" x14ac:dyDescent="0.25">
      <c r="A625" s="308"/>
      <c r="B625" s="313"/>
      <c r="C625" s="183" t="s">
        <v>12</v>
      </c>
      <c r="D625" s="183">
        <f t="shared" ref="D625:D630" si="371">SUM(E625:J625)</f>
        <v>0</v>
      </c>
      <c r="E625" s="183">
        <v>0</v>
      </c>
      <c r="F625" s="183">
        <v>0</v>
      </c>
      <c r="G625" s="183">
        <v>0</v>
      </c>
      <c r="H625" s="183">
        <v>0</v>
      </c>
      <c r="I625" s="183">
        <v>0</v>
      </c>
      <c r="J625" s="183">
        <v>0</v>
      </c>
    </row>
    <row r="626" spans="1:10" s="128" customFormat="1" ht="22.5" customHeight="1" x14ac:dyDescent="0.25">
      <c r="A626" s="308"/>
      <c r="B626" s="313"/>
      <c r="C626" s="183" t="s">
        <v>13</v>
      </c>
      <c r="D626" s="183">
        <f t="shared" si="371"/>
        <v>0</v>
      </c>
      <c r="E626" s="183">
        <v>0</v>
      </c>
      <c r="F626" s="183">
        <v>0</v>
      </c>
      <c r="G626" s="183">
        <v>0</v>
      </c>
      <c r="H626" s="183">
        <v>0</v>
      </c>
      <c r="I626" s="183">
        <v>0</v>
      </c>
      <c r="J626" s="183">
        <v>0</v>
      </c>
    </row>
    <row r="627" spans="1:10" s="128" customFormat="1" ht="19.5" customHeight="1" x14ac:dyDescent="0.25">
      <c r="A627" s="308"/>
      <c r="B627" s="313"/>
      <c r="C627" s="183" t="s">
        <v>14</v>
      </c>
      <c r="D627" s="183">
        <f t="shared" si="371"/>
        <v>4721.1000000000004</v>
      </c>
      <c r="E627" s="183">
        <v>0</v>
      </c>
      <c r="F627" s="183">
        <v>0</v>
      </c>
      <c r="G627" s="183">
        <v>0</v>
      </c>
      <c r="H627" s="183">
        <v>0</v>
      </c>
      <c r="I627" s="183">
        <v>4721.1000000000004</v>
      </c>
      <c r="J627" s="183">
        <v>0</v>
      </c>
    </row>
    <row r="628" spans="1:10" s="128" customFormat="1" ht="25.5" customHeight="1" x14ac:dyDescent="0.25">
      <c r="A628" s="308"/>
      <c r="B628" s="313"/>
      <c r="C628" s="9" t="s">
        <v>15</v>
      </c>
      <c r="D628" s="9">
        <f t="shared" si="371"/>
        <v>0</v>
      </c>
      <c r="E628" s="9">
        <v>0</v>
      </c>
      <c r="F628" s="9">
        <v>0</v>
      </c>
      <c r="G628" s="9">
        <v>0</v>
      </c>
      <c r="H628" s="9">
        <v>0</v>
      </c>
      <c r="I628" s="9">
        <v>0</v>
      </c>
      <c r="J628" s="9">
        <v>0</v>
      </c>
    </row>
    <row r="629" spans="1:10" s="128" customFormat="1" ht="30" x14ac:dyDescent="0.25">
      <c r="A629" s="308"/>
      <c r="B629" s="313"/>
      <c r="C629" s="183" t="s">
        <v>403</v>
      </c>
      <c r="D629" s="183">
        <f t="shared" si="371"/>
        <v>0</v>
      </c>
      <c r="E629" s="183">
        <v>0</v>
      </c>
      <c r="F629" s="183">
        <v>0</v>
      </c>
      <c r="G629" s="183">
        <v>0</v>
      </c>
      <c r="H629" s="183">
        <v>0</v>
      </c>
      <c r="I629" s="183">
        <v>0</v>
      </c>
      <c r="J629" s="183">
        <v>0</v>
      </c>
    </row>
    <row r="630" spans="1:10" s="128" customFormat="1" ht="30" x14ac:dyDescent="0.25">
      <c r="A630" s="309"/>
      <c r="B630" s="314"/>
      <c r="C630" s="183" t="s">
        <v>404</v>
      </c>
      <c r="D630" s="183">
        <f t="shared" si="371"/>
        <v>0</v>
      </c>
      <c r="E630" s="183">
        <v>0</v>
      </c>
      <c r="F630" s="183">
        <v>0</v>
      </c>
      <c r="G630" s="183">
        <v>0</v>
      </c>
      <c r="H630" s="183">
        <v>0</v>
      </c>
      <c r="I630" s="183">
        <v>0</v>
      </c>
      <c r="J630" s="183">
        <v>0</v>
      </c>
    </row>
    <row r="631" spans="1:10" s="128" customFormat="1" ht="39.75" customHeight="1" x14ac:dyDescent="0.25">
      <c r="A631" s="307" t="s">
        <v>595</v>
      </c>
      <c r="B631" s="312" t="s">
        <v>805</v>
      </c>
      <c r="C631" s="9" t="s">
        <v>318</v>
      </c>
      <c r="D631" s="9">
        <f t="shared" ref="D631:J631" si="372">SUM(D632:D638)</f>
        <v>92.6</v>
      </c>
      <c r="E631" s="9">
        <f t="shared" si="372"/>
        <v>0</v>
      </c>
      <c r="F631" s="9">
        <f t="shared" si="372"/>
        <v>0</v>
      </c>
      <c r="G631" s="9">
        <f t="shared" si="372"/>
        <v>0</v>
      </c>
      <c r="H631" s="9">
        <f t="shared" si="372"/>
        <v>0</v>
      </c>
      <c r="I631" s="9">
        <f t="shared" ref="I631" si="373">SUM(I632:I638)</f>
        <v>92.6</v>
      </c>
      <c r="J631" s="9">
        <f t="shared" si="372"/>
        <v>0</v>
      </c>
    </row>
    <row r="632" spans="1:10" s="128" customFormat="1" x14ac:dyDescent="0.25">
      <c r="A632" s="287"/>
      <c r="B632" s="313"/>
      <c r="C632" s="183" t="s">
        <v>11</v>
      </c>
      <c r="D632" s="183">
        <f>SUM(E632:J632)</f>
        <v>0</v>
      </c>
      <c r="E632" s="183">
        <v>0</v>
      </c>
      <c r="F632" s="183">
        <v>0</v>
      </c>
      <c r="G632" s="183">
        <v>0</v>
      </c>
      <c r="H632" s="183">
        <v>0</v>
      </c>
      <c r="I632" s="183">
        <v>0</v>
      </c>
      <c r="J632" s="183">
        <v>0</v>
      </c>
    </row>
    <row r="633" spans="1:10" s="128" customFormat="1" x14ac:dyDescent="0.25">
      <c r="A633" s="287"/>
      <c r="B633" s="313"/>
      <c r="C633" s="183" t="s">
        <v>12</v>
      </c>
      <c r="D633" s="183">
        <f t="shared" ref="D633:D638" si="374">SUM(E633:J633)</f>
        <v>0</v>
      </c>
      <c r="E633" s="183">
        <v>0</v>
      </c>
      <c r="F633" s="183">
        <v>0</v>
      </c>
      <c r="G633" s="183">
        <v>0</v>
      </c>
      <c r="H633" s="183">
        <v>0</v>
      </c>
      <c r="I633" s="183">
        <v>0</v>
      </c>
      <c r="J633" s="183">
        <v>0</v>
      </c>
    </row>
    <row r="634" spans="1:10" s="128" customFormat="1" x14ac:dyDescent="0.25">
      <c r="A634" s="287"/>
      <c r="B634" s="313"/>
      <c r="C634" s="183" t="s">
        <v>13</v>
      </c>
      <c r="D634" s="183">
        <f t="shared" si="374"/>
        <v>0</v>
      </c>
      <c r="E634" s="183">
        <v>0</v>
      </c>
      <c r="F634" s="183">
        <v>0</v>
      </c>
      <c r="G634" s="183">
        <v>0</v>
      </c>
      <c r="H634" s="183">
        <v>0</v>
      </c>
      <c r="I634" s="183">
        <v>0</v>
      </c>
      <c r="J634" s="183">
        <v>0</v>
      </c>
    </row>
    <row r="635" spans="1:10" s="128" customFormat="1" x14ac:dyDescent="0.25">
      <c r="A635" s="287"/>
      <c r="B635" s="313"/>
      <c r="C635" s="183" t="s">
        <v>14</v>
      </c>
      <c r="D635" s="183">
        <f t="shared" si="374"/>
        <v>92.6</v>
      </c>
      <c r="E635" s="183">
        <v>0</v>
      </c>
      <c r="F635" s="183">
        <v>0</v>
      </c>
      <c r="G635" s="183">
        <v>0</v>
      </c>
      <c r="H635" s="183">
        <v>0</v>
      </c>
      <c r="I635" s="183">
        <v>92.6</v>
      </c>
      <c r="J635" s="183">
        <v>0</v>
      </c>
    </row>
    <row r="636" spans="1:10" s="128" customFormat="1" x14ac:dyDescent="0.25">
      <c r="A636" s="287"/>
      <c r="B636" s="313"/>
      <c r="C636" s="9" t="s">
        <v>15</v>
      </c>
      <c r="D636" s="9">
        <f t="shared" si="374"/>
        <v>0</v>
      </c>
      <c r="E636" s="9">
        <v>0</v>
      </c>
      <c r="F636" s="9">
        <v>0</v>
      </c>
      <c r="G636" s="9">
        <v>0</v>
      </c>
      <c r="H636" s="9">
        <v>0</v>
      </c>
      <c r="I636" s="9">
        <v>0</v>
      </c>
      <c r="J636" s="9">
        <v>0</v>
      </c>
    </row>
    <row r="637" spans="1:10" s="128" customFormat="1" ht="30" x14ac:dyDescent="0.25">
      <c r="A637" s="287"/>
      <c r="B637" s="313"/>
      <c r="C637" s="183" t="s">
        <v>403</v>
      </c>
      <c r="D637" s="183">
        <f t="shared" si="374"/>
        <v>0</v>
      </c>
      <c r="E637" s="183">
        <v>0</v>
      </c>
      <c r="F637" s="183">
        <v>0</v>
      </c>
      <c r="G637" s="183">
        <v>0</v>
      </c>
      <c r="H637" s="183">
        <v>0</v>
      </c>
      <c r="I637" s="183">
        <v>0</v>
      </c>
      <c r="J637" s="183">
        <v>0</v>
      </c>
    </row>
    <row r="638" spans="1:10" s="128" customFormat="1" ht="70.5" customHeight="1" x14ac:dyDescent="0.25">
      <c r="A638" s="288"/>
      <c r="B638" s="314"/>
      <c r="C638" s="183" t="s">
        <v>404</v>
      </c>
      <c r="D638" s="183">
        <f t="shared" si="374"/>
        <v>0</v>
      </c>
      <c r="E638" s="183">
        <v>0</v>
      </c>
      <c r="F638" s="183">
        <v>0</v>
      </c>
      <c r="G638" s="183">
        <v>0</v>
      </c>
      <c r="H638" s="183">
        <v>0</v>
      </c>
      <c r="I638" s="183">
        <v>0</v>
      </c>
      <c r="J638" s="183">
        <v>0</v>
      </c>
    </row>
    <row r="639" spans="1:10" s="128" customFormat="1" ht="33" customHeight="1" x14ac:dyDescent="0.25">
      <c r="A639" s="307" t="s">
        <v>804</v>
      </c>
      <c r="B639" s="312" t="s">
        <v>806</v>
      </c>
      <c r="C639" s="9" t="s">
        <v>318</v>
      </c>
      <c r="D639" s="9">
        <f t="shared" ref="D639:J639" si="375">SUM(D640:D646)</f>
        <v>140.80000000000001</v>
      </c>
      <c r="E639" s="9">
        <f t="shared" si="375"/>
        <v>0</v>
      </c>
      <c r="F639" s="9">
        <f t="shared" si="375"/>
        <v>0</v>
      </c>
      <c r="G639" s="9">
        <f t="shared" si="375"/>
        <v>0</v>
      </c>
      <c r="H639" s="9">
        <f t="shared" si="375"/>
        <v>0</v>
      </c>
      <c r="I639" s="9">
        <f t="shared" ref="I639" si="376">SUM(I640:I646)</f>
        <v>140.80000000000001</v>
      </c>
      <c r="J639" s="9">
        <f t="shared" si="375"/>
        <v>0</v>
      </c>
    </row>
    <row r="640" spans="1:10" s="128" customFormat="1" ht="21.75" customHeight="1" x14ac:dyDescent="0.25">
      <c r="A640" s="308"/>
      <c r="B640" s="313"/>
      <c r="C640" s="183" t="s">
        <v>11</v>
      </c>
      <c r="D640" s="183">
        <f>SUM(E640:J640)</f>
        <v>0</v>
      </c>
      <c r="E640" s="183">
        <v>0</v>
      </c>
      <c r="F640" s="183">
        <v>0</v>
      </c>
      <c r="G640" s="183">
        <v>0</v>
      </c>
      <c r="H640" s="183">
        <v>0</v>
      </c>
      <c r="I640" s="183">
        <v>0</v>
      </c>
      <c r="J640" s="183">
        <v>0</v>
      </c>
    </row>
    <row r="641" spans="1:10" s="128" customFormat="1" ht="21.75" customHeight="1" x14ac:dyDescent="0.25">
      <c r="A641" s="308"/>
      <c r="B641" s="313"/>
      <c r="C641" s="183" t="s">
        <v>12</v>
      </c>
      <c r="D641" s="183">
        <f t="shared" ref="D641:D646" si="377">SUM(E641:J641)</f>
        <v>0</v>
      </c>
      <c r="E641" s="183">
        <v>0</v>
      </c>
      <c r="F641" s="183">
        <v>0</v>
      </c>
      <c r="G641" s="183">
        <v>0</v>
      </c>
      <c r="H641" s="183">
        <v>0</v>
      </c>
      <c r="I641" s="183">
        <v>0</v>
      </c>
      <c r="J641" s="183">
        <v>0</v>
      </c>
    </row>
    <row r="642" spans="1:10" s="128" customFormat="1" ht="19.5" customHeight="1" x14ac:dyDescent="0.25">
      <c r="A642" s="308"/>
      <c r="B642" s="313"/>
      <c r="C642" s="183" t="s">
        <v>13</v>
      </c>
      <c r="D642" s="183">
        <f t="shared" si="377"/>
        <v>0</v>
      </c>
      <c r="E642" s="183">
        <v>0</v>
      </c>
      <c r="F642" s="183">
        <v>0</v>
      </c>
      <c r="G642" s="183">
        <v>0</v>
      </c>
      <c r="H642" s="183">
        <v>0</v>
      </c>
      <c r="I642" s="183">
        <v>0</v>
      </c>
      <c r="J642" s="183">
        <v>0</v>
      </c>
    </row>
    <row r="643" spans="1:10" s="128" customFormat="1" ht="20.25" customHeight="1" x14ac:dyDescent="0.25">
      <c r="A643" s="308"/>
      <c r="B643" s="313"/>
      <c r="C643" s="183" t="s">
        <v>14</v>
      </c>
      <c r="D643" s="183">
        <f t="shared" si="377"/>
        <v>140.80000000000001</v>
      </c>
      <c r="E643" s="183">
        <v>0</v>
      </c>
      <c r="F643" s="183">
        <v>0</v>
      </c>
      <c r="G643" s="183">
        <v>0</v>
      </c>
      <c r="H643" s="183">
        <v>0</v>
      </c>
      <c r="I643" s="183">
        <v>140.80000000000001</v>
      </c>
      <c r="J643" s="183">
        <v>0</v>
      </c>
    </row>
    <row r="644" spans="1:10" s="128" customFormat="1" ht="18.75" customHeight="1" x14ac:dyDescent="0.25">
      <c r="A644" s="308"/>
      <c r="B644" s="313"/>
      <c r="C644" s="9" t="s">
        <v>15</v>
      </c>
      <c r="D644" s="9">
        <f t="shared" si="377"/>
        <v>0</v>
      </c>
      <c r="E644" s="9">
        <v>0</v>
      </c>
      <c r="F644" s="9">
        <v>0</v>
      </c>
      <c r="G644" s="9">
        <v>0</v>
      </c>
      <c r="H644" s="9">
        <v>0</v>
      </c>
      <c r="I644" s="9">
        <v>0</v>
      </c>
      <c r="J644" s="9">
        <v>0</v>
      </c>
    </row>
    <row r="645" spans="1:10" s="128" customFormat="1" ht="33.75" customHeight="1" x14ac:dyDescent="0.25">
      <c r="A645" s="308"/>
      <c r="B645" s="313"/>
      <c r="C645" s="183" t="s">
        <v>403</v>
      </c>
      <c r="D645" s="183">
        <f t="shared" si="377"/>
        <v>0</v>
      </c>
      <c r="E645" s="183">
        <v>0</v>
      </c>
      <c r="F645" s="183">
        <v>0</v>
      </c>
      <c r="G645" s="183">
        <v>0</v>
      </c>
      <c r="H645" s="183">
        <v>0</v>
      </c>
      <c r="I645" s="183">
        <v>0</v>
      </c>
      <c r="J645" s="183">
        <v>0</v>
      </c>
    </row>
    <row r="646" spans="1:10" s="128" customFormat="1" ht="38.25" customHeight="1" x14ac:dyDescent="0.25">
      <c r="A646" s="309"/>
      <c r="B646" s="314"/>
      <c r="C646" s="183" t="s">
        <v>404</v>
      </c>
      <c r="D646" s="183">
        <f t="shared" si="377"/>
        <v>0</v>
      </c>
      <c r="E646" s="183">
        <v>0</v>
      </c>
      <c r="F646" s="183">
        <v>0</v>
      </c>
      <c r="G646" s="183">
        <v>0</v>
      </c>
      <c r="H646" s="183">
        <v>0</v>
      </c>
      <c r="I646" s="183">
        <v>0</v>
      </c>
      <c r="J646" s="183">
        <v>0</v>
      </c>
    </row>
    <row r="647" spans="1:10" s="128" customFormat="1" ht="38.25" customHeight="1" x14ac:dyDescent="0.25">
      <c r="A647" s="307" t="s">
        <v>807</v>
      </c>
      <c r="B647" s="312" t="s">
        <v>808</v>
      </c>
      <c r="C647" s="9" t="s">
        <v>318</v>
      </c>
      <c r="D647" s="9">
        <f t="shared" ref="D647:J647" si="378">SUM(D648:D654)</f>
        <v>66.599999999999994</v>
      </c>
      <c r="E647" s="9">
        <f t="shared" si="378"/>
        <v>0</v>
      </c>
      <c r="F647" s="9">
        <f t="shared" si="378"/>
        <v>0</v>
      </c>
      <c r="G647" s="9">
        <f t="shared" si="378"/>
        <v>0</v>
      </c>
      <c r="H647" s="9">
        <f t="shared" si="378"/>
        <v>0</v>
      </c>
      <c r="I647" s="9">
        <f t="shared" ref="I647" si="379">SUM(I648:I654)</f>
        <v>66.599999999999994</v>
      </c>
      <c r="J647" s="9">
        <f t="shared" si="378"/>
        <v>0</v>
      </c>
    </row>
    <row r="648" spans="1:10" s="128" customFormat="1" ht="21.75" customHeight="1" x14ac:dyDescent="0.25">
      <c r="A648" s="287"/>
      <c r="B648" s="313"/>
      <c r="C648" s="183" t="s">
        <v>11</v>
      </c>
      <c r="D648" s="183">
        <f>SUM(E648:J648)</f>
        <v>0</v>
      </c>
      <c r="E648" s="183">
        <v>0</v>
      </c>
      <c r="F648" s="183">
        <v>0</v>
      </c>
      <c r="G648" s="183">
        <v>0</v>
      </c>
      <c r="H648" s="183">
        <v>0</v>
      </c>
      <c r="I648" s="183">
        <v>0</v>
      </c>
      <c r="J648" s="183">
        <v>0</v>
      </c>
    </row>
    <row r="649" spans="1:10" s="128" customFormat="1" ht="17.25" customHeight="1" x14ac:dyDescent="0.25">
      <c r="A649" s="287"/>
      <c r="B649" s="313"/>
      <c r="C649" s="183" t="s">
        <v>12</v>
      </c>
      <c r="D649" s="183">
        <f t="shared" ref="D649:D654" si="380">SUM(E649:J649)</f>
        <v>0</v>
      </c>
      <c r="E649" s="183">
        <v>0</v>
      </c>
      <c r="F649" s="183">
        <v>0</v>
      </c>
      <c r="G649" s="183">
        <v>0</v>
      </c>
      <c r="H649" s="183">
        <v>0</v>
      </c>
      <c r="I649" s="183">
        <v>0</v>
      </c>
      <c r="J649" s="183">
        <v>0</v>
      </c>
    </row>
    <row r="650" spans="1:10" s="128" customFormat="1" ht="33" customHeight="1" x14ac:dyDescent="0.25">
      <c r="A650" s="287"/>
      <c r="B650" s="313"/>
      <c r="C650" s="183" t="s">
        <v>13</v>
      </c>
      <c r="D650" s="183">
        <f t="shared" si="380"/>
        <v>0</v>
      </c>
      <c r="E650" s="183">
        <v>0</v>
      </c>
      <c r="F650" s="183">
        <v>0</v>
      </c>
      <c r="G650" s="183">
        <v>0</v>
      </c>
      <c r="H650" s="183">
        <v>0</v>
      </c>
      <c r="I650" s="183">
        <v>0</v>
      </c>
      <c r="J650" s="183">
        <v>0</v>
      </c>
    </row>
    <row r="651" spans="1:10" s="128" customFormat="1" ht="27.75" customHeight="1" x14ac:dyDescent="0.25">
      <c r="A651" s="287"/>
      <c r="B651" s="313"/>
      <c r="C651" s="183" t="s">
        <v>14</v>
      </c>
      <c r="D651" s="183">
        <f t="shared" si="380"/>
        <v>66.599999999999994</v>
      </c>
      <c r="E651" s="183">
        <v>0</v>
      </c>
      <c r="F651" s="183">
        <v>0</v>
      </c>
      <c r="G651" s="183">
        <v>0</v>
      </c>
      <c r="H651" s="183">
        <v>0</v>
      </c>
      <c r="I651" s="183">
        <v>66.599999999999994</v>
      </c>
      <c r="J651" s="183">
        <v>0</v>
      </c>
    </row>
    <row r="652" spans="1:10" s="128" customFormat="1" ht="29.25" customHeight="1" x14ac:dyDescent="0.25">
      <c r="A652" s="287"/>
      <c r="B652" s="313"/>
      <c r="C652" s="9" t="s">
        <v>15</v>
      </c>
      <c r="D652" s="9">
        <f t="shared" si="380"/>
        <v>0</v>
      </c>
      <c r="E652" s="9">
        <v>0</v>
      </c>
      <c r="F652" s="9">
        <v>0</v>
      </c>
      <c r="G652" s="9">
        <v>0</v>
      </c>
      <c r="H652" s="9">
        <v>0</v>
      </c>
      <c r="I652" s="9">
        <v>0</v>
      </c>
      <c r="J652" s="9">
        <v>0</v>
      </c>
    </row>
    <row r="653" spans="1:10" s="128" customFormat="1" ht="36.75" customHeight="1" x14ac:dyDescent="0.25">
      <c r="A653" s="287"/>
      <c r="B653" s="313"/>
      <c r="C653" s="183" t="s">
        <v>403</v>
      </c>
      <c r="D653" s="183">
        <f t="shared" si="380"/>
        <v>0</v>
      </c>
      <c r="E653" s="183">
        <v>0</v>
      </c>
      <c r="F653" s="183">
        <v>0</v>
      </c>
      <c r="G653" s="183">
        <v>0</v>
      </c>
      <c r="H653" s="183">
        <v>0</v>
      </c>
      <c r="I653" s="183">
        <v>0</v>
      </c>
      <c r="J653" s="183">
        <v>0</v>
      </c>
    </row>
    <row r="654" spans="1:10" s="128" customFormat="1" ht="35.25" customHeight="1" x14ac:dyDescent="0.25">
      <c r="A654" s="288"/>
      <c r="B654" s="314"/>
      <c r="C654" s="183" t="s">
        <v>404</v>
      </c>
      <c r="D654" s="183">
        <f t="shared" si="380"/>
        <v>0</v>
      </c>
      <c r="E654" s="183">
        <v>0</v>
      </c>
      <c r="F654" s="183">
        <v>0</v>
      </c>
      <c r="G654" s="183">
        <v>0</v>
      </c>
      <c r="H654" s="183">
        <v>0</v>
      </c>
      <c r="I654" s="183">
        <v>0</v>
      </c>
      <c r="J654" s="183">
        <v>0</v>
      </c>
    </row>
    <row r="655" spans="1:10" s="128" customFormat="1" ht="38.25" customHeight="1" x14ac:dyDescent="0.25">
      <c r="A655" s="335" t="s">
        <v>933</v>
      </c>
      <c r="B655" s="312" t="s">
        <v>936</v>
      </c>
      <c r="C655" s="9" t="s">
        <v>318</v>
      </c>
      <c r="D655" s="9">
        <f t="shared" ref="D655:J655" si="381">SUM(D656:D662)</f>
        <v>28838.800000000003</v>
      </c>
      <c r="E655" s="9">
        <f t="shared" si="381"/>
        <v>0</v>
      </c>
      <c r="F655" s="9">
        <f t="shared" si="381"/>
        <v>0</v>
      </c>
      <c r="G655" s="9">
        <f t="shared" si="381"/>
        <v>0</v>
      </c>
      <c r="H655" s="9">
        <f t="shared" si="381"/>
        <v>26839.200000000001</v>
      </c>
      <c r="I655" s="9">
        <f t="shared" ref="I655" si="382">SUM(I656:I662)</f>
        <v>0</v>
      </c>
      <c r="J655" s="9">
        <f t="shared" si="381"/>
        <v>1999.6000000000001</v>
      </c>
    </row>
    <row r="656" spans="1:10" s="128" customFormat="1" ht="21.75" customHeight="1" x14ac:dyDescent="0.25">
      <c r="A656" s="299"/>
      <c r="B656" s="313"/>
      <c r="C656" s="183" t="s">
        <v>11</v>
      </c>
      <c r="D656" s="183">
        <f>SUM(E656:J656)</f>
        <v>0</v>
      </c>
      <c r="E656" s="183">
        <v>0</v>
      </c>
      <c r="F656" s="183">
        <v>0</v>
      </c>
      <c r="G656" s="183">
        <v>0</v>
      </c>
      <c r="H656" s="183">
        <v>0</v>
      </c>
      <c r="I656" s="183">
        <v>0</v>
      </c>
      <c r="J656" s="183">
        <v>0</v>
      </c>
    </row>
    <row r="657" spans="1:12" s="128" customFormat="1" ht="17.25" customHeight="1" x14ac:dyDescent="0.25">
      <c r="A657" s="299"/>
      <c r="B657" s="313"/>
      <c r="C657" s="183" t="s">
        <v>12</v>
      </c>
      <c r="D657" s="183">
        <f t="shared" ref="D657:D662" si="383">SUM(E657:J657)</f>
        <v>0</v>
      </c>
      <c r="E657" s="183">
        <v>0</v>
      </c>
      <c r="F657" s="183">
        <v>0</v>
      </c>
      <c r="G657" s="183">
        <v>0</v>
      </c>
      <c r="H657" s="183">
        <v>0</v>
      </c>
      <c r="I657" s="183">
        <v>0</v>
      </c>
      <c r="J657" s="183">
        <v>0</v>
      </c>
    </row>
    <row r="658" spans="1:12" s="128" customFormat="1" ht="33" customHeight="1" x14ac:dyDescent="0.25">
      <c r="A658" s="299"/>
      <c r="B658" s="313"/>
      <c r="C658" s="183" t="s">
        <v>13</v>
      </c>
      <c r="D658" s="183">
        <f t="shared" si="383"/>
        <v>0</v>
      </c>
      <c r="E658" s="183">
        <v>0</v>
      </c>
      <c r="F658" s="183">
        <v>0</v>
      </c>
      <c r="G658" s="183">
        <v>0</v>
      </c>
      <c r="H658" s="183">
        <v>0</v>
      </c>
      <c r="I658" s="183">
        <v>0</v>
      </c>
      <c r="J658" s="183">
        <v>0</v>
      </c>
    </row>
    <row r="659" spans="1:12" s="128" customFormat="1" ht="27.75" customHeight="1" x14ac:dyDescent="0.25">
      <c r="A659" s="299"/>
      <c r="B659" s="313"/>
      <c r="C659" s="183" t="s">
        <v>14</v>
      </c>
      <c r="D659" s="183">
        <f t="shared" si="383"/>
        <v>0</v>
      </c>
      <c r="E659" s="183">
        <v>0</v>
      </c>
      <c r="F659" s="183">
        <v>0</v>
      </c>
      <c r="G659" s="183">
        <v>0</v>
      </c>
      <c r="H659" s="183">
        <v>0</v>
      </c>
      <c r="I659" s="183">
        <v>0</v>
      </c>
      <c r="J659" s="183">
        <v>0</v>
      </c>
    </row>
    <row r="660" spans="1:12" s="128" customFormat="1" ht="29.25" customHeight="1" x14ac:dyDescent="0.25">
      <c r="A660" s="299"/>
      <c r="B660" s="313"/>
      <c r="C660" s="9" t="s">
        <v>15</v>
      </c>
      <c r="D660" s="9">
        <f>SUM(E660:J660)</f>
        <v>9871.4000000000015</v>
      </c>
      <c r="E660" s="9">
        <f t="shared" ref="E660:G660" si="384">E668+E676+E684</f>
        <v>0</v>
      </c>
      <c r="F660" s="9">
        <f t="shared" si="384"/>
        <v>0</v>
      </c>
      <c r="G660" s="9">
        <f t="shared" si="384"/>
        <v>0</v>
      </c>
      <c r="H660" s="9">
        <f>H668+H676+H684</f>
        <v>9194.2000000000007</v>
      </c>
      <c r="I660" s="9">
        <f t="shared" ref="I660:J660" si="385">I668+I676+I684</f>
        <v>0</v>
      </c>
      <c r="J660" s="9">
        <f t="shared" si="385"/>
        <v>677.2</v>
      </c>
      <c r="L660" s="129"/>
    </row>
    <row r="661" spans="1:12" s="128" customFormat="1" ht="36.75" customHeight="1" x14ac:dyDescent="0.25">
      <c r="A661" s="299"/>
      <c r="B661" s="313"/>
      <c r="C661" s="183" t="s">
        <v>403</v>
      </c>
      <c r="D661" s="183">
        <f t="shared" si="383"/>
        <v>9483.7000000000007</v>
      </c>
      <c r="E661" s="183">
        <f t="shared" ref="E661:J661" si="386">E669+E677+E685</f>
        <v>0</v>
      </c>
      <c r="F661" s="183">
        <f t="shared" si="386"/>
        <v>0</v>
      </c>
      <c r="G661" s="183">
        <f t="shared" si="386"/>
        <v>0</v>
      </c>
      <c r="H661" s="183">
        <f t="shared" si="386"/>
        <v>8822.5</v>
      </c>
      <c r="I661" s="183">
        <f t="shared" ref="I661" si="387">I669+I677+I685</f>
        <v>0</v>
      </c>
      <c r="J661" s="183">
        <f t="shared" si="386"/>
        <v>661.2</v>
      </c>
    </row>
    <row r="662" spans="1:12" s="128" customFormat="1" ht="35.25" customHeight="1" x14ac:dyDescent="0.25">
      <c r="A662" s="300"/>
      <c r="B662" s="314"/>
      <c r="C662" s="183" t="s">
        <v>404</v>
      </c>
      <c r="D662" s="183">
        <f t="shared" si="383"/>
        <v>9483.7000000000007</v>
      </c>
      <c r="E662" s="183">
        <f t="shared" ref="E662:J662" si="388">E670+E678+E686</f>
        <v>0</v>
      </c>
      <c r="F662" s="183">
        <f t="shared" si="388"/>
        <v>0</v>
      </c>
      <c r="G662" s="183">
        <f t="shared" si="388"/>
        <v>0</v>
      </c>
      <c r="H662" s="183">
        <f t="shared" si="388"/>
        <v>8822.5</v>
      </c>
      <c r="I662" s="183">
        <f t="shared" ref="I662" si="389">I670+I678+I686</f>
        <v>0</v>
      </c>
      <c r="J662" s="183">
        <f t="shared" si="388"/>
        <v>661.2</v>
      </c>
    </row>
    <row r="663" spans="1:12" s="128" customFormat="1" ht="38.25" customHeight="1" x14ac:dyDescent="0.25">
      <c r="A663" s="307" t="s">
        <v>934</v>
      </c>
      <c r="B663" s="312" t="s">
        <v>937</v>
      </c>
      <c r="C663" s="9" t="s">
        <v>318</v>
      </c>
      <c r="D663" s="9">
        <f t="shared" ref="D663:J663" si="390">SUM(D664:D670)</f>
        <v>3960</v>
      </c>
      <c r="E663" s="9">
        <f t="shared" si="390"/>
        <v>0</v>
      </c>
      <c r="F663" s="9">
        <f t="shared" si="390"/>
        <v>0</v>
      </c>
      <c r="G663" s="9">
        <f t="shared" si="390"/>
        <v>0</v>
      </c>
      <c r="H663" s="9">
        <f t="shared" si="390"/>
        <v>3600</v>
      </c>
      <c r="I663" s="9">
        <f t="shared" ref="I663" si="391">SUM(I664:I670)</f>
        <v>0</v>
      </c>
      <c r="J663" s="9">
        <f t="shared" si="390"/>
        <v>360</v>
      </c>
    </row>
    <row r="664" spans="1:12" s="128" customFormat="1" ht="21.75" customHeight="1" x14ac:dyDescent="0.25">
      <c r="A664" s="287"/>
      <c r="B664" s="313"/>
      <c r="C664" s="183" t="s">
        <v>11</v>
      </c>
      <c r="D664" s="183">
        <f>SUM(E664:J664)</f>
        <v>0</v>
      </c>
      <c r="E664" s="183">
        <v>0</v>
      </c>
      <c r="F664" s="183">
        <v>0</v>
      </c>
      <c r="G664" s="183">
        <v>0</v>
      </c>
      <c r="H664" s="183">
        <v>0</v>
      </c>
      <c r="I664" s="183">
        <v>0</v>
      </c>
      <c r="J664" s="183">
        <v>0</v>
      </c>
    </row>
    <row r="665" spans="1:12" s="128" customFormat="1" ht="17.25" customHeight="1" x14ac:dyDescent="0.25">
      <c r="A665" s="287"/>
      <c r="B665" s="313"/>
      <c r="C665" s="183" t="s">
        <v>12</v>
      </c>
      <c r="D665" s="183">
        <f t="shared" ref="D665:D670" si="392">SUM(E665:J665)</f>
        <v>0</v>
      </c>
      <c r="E665" s="183">
        <v>0</v>
      </c>
      <c r="F665" s="183">
        <v>0</v>
      </c>
      <c r="G665" s="183">
        <v>0</v>
      </c>
      <c r="H665" s="183">
        <v>0</v>
      </c>
      <c r="I665" s="183">
        <v>0</v>
      </c>
      <c r="J665" s="183">
        <v>0</v>
      </c>
    </row>
    <row r="666" spans="1:12" s="128" customFormat="1" ht="33" customHeight="1" x14ac:dyDescent="0.25">
      <c r="A666" s="287"/>
      <c r="B666" s="313"/>
      <c r="C666" s="183" t="s">
        <v>13</v>
      </c>
      <c r="D666" s="183">
        <f t="shared" si="392"/>
        <v>0</v>
      </c>
      <c r="E666" s="183">
        <v>0</v>
      </c>
      <c r="F666" s="183">
        <v>0</v>
      </c>
      <c r="G666" s="183">
        <v>0</v>
      </c>
      <c r="H666" s="183">
        <v>0</v>
      </c>
      <c r="I666" s="183">
        <v>0</v>
      </c>
      <c r="J666" s="183">
        <v>0</v>
      </c>
    </row>
    <row r="667" spans="1:12" s="128" customFormat="1" ht="27.75" customHeight="1" x14ac:dyDescent="0.25">
      <c r="A667" s="287"/>
      <c r="B667" s="313"/>
      <c r="C667" s="183" t="s">
        <v>14</v>
      </c>
      <c r="D667" s="183">
        <f t="shared" si="392"/>
        <v>0</v>
      </c>
      <c r="E667" s="183">
        <v>0</v>
      </c>
      <c r="F667" s="183">
        <v>0</v>
      </c>
      <c r="G667" s="183">
        <v>0</v>
      </c>
      <c r="H667" s="183">
        <v>0</v>
      </c>
      <c r="I667" s="183">
        <v>0</v>
      </c>
      <c r="J667" s="183">
        <v>0</v>
      </c>
    </row>
    <row r="668" spans="1:12" s="128" customFormat="1" ht="29.25" customHeight="1" x14ac:dyDescent="0.25">
      <c r="A668" s="287"/>
      <c r="B668" s="313"/>
      <c r="C668" s="9" t="s">
        <v>15</v>
      </c>
      <c r="D668" s="9">
        <f t="shared" si="392"/>
        <v>1320</v>
      </c>
      <c r="E668" s="9">
        <v>0</v>
      </c>
      <c r="F668" s="9">
        <v>0</v>
      </c>
      <c r="G668" s="9">
        <v>0</v>
      </c>
      <c r="H668" s="9">
        <v>1200</v>
      </c>
      <c r="I668" s="9">
        <v>0</v>
      </c>
      <c r="J668" s="9">
        <v>120</v>
      </c>
    </row>
    <row r="669" spans="1:12" s="128" customFormat="1" ht="36.75" customHeight="1" x14ac:dyDescent="0.25">
      <c r="A669" s="287"/>
      <c r="B669" s="313"/>
      <c r="C669" s="183" t="s">
        <v>403</v>
      </c>
      <c r="D669" s="183">
        <f t="shared" si="392"/>
        <v>1320</v>
      </c>
      <c r="E669" s="183">
        <v>0</v>
      </c>
      <c r="F669" s="183">
        <v>0</v>
      </c>
      <c r="G669" s="183">
        <v>0</v>
      </c>
      <c r="H669" s="183">
        <v>1200</v>
      </c>
      <c r="I669" s="183">
        <v>0</v>
      </c>
      <c r="J669" s="183">
        <v>120</v>
      </c>
    </row>
    <row r="670" spans="1:12" s="128" customFormat="1" ht="35.25" customHeight="1" x14ac:dyDescent="0.25">
      <c r="A670" s="288"/>
      <c r="B670" s="314"/>
      <c r="C670" s="183" t="s">
        <v>404</v>
      </c>
      <c r="D670" s="183">
        <f t="shared" si="392"/>
        <v>1320</v>
      </c>
      <c r="E670" s="183">
        <v>0</v>
      </c>
      <c r="F670" s="183">
        <v>0</v>
      </c>
      <c r="G670" s="183">
        <v>0</v>
      </c>
      <c r="H670" s="183">
        <v>1200</v>
      </c>
      <c r="I670" s="183">
        <v>0</v>
      </c>
      <c r="J670" s="183">
        <v>120</v>
      </c>
    </row>
    <row r="671" spans="1:12" s="128" customFormat="1" ht="38.25" customHeight="1" x14ac:dyDescent="0.25">
      <c r="A671" s="307" t="s">
        <v>935</v>
      </c>
      <c r="B671" s="312" t="s">
        <v>938</v>
      </c>
      <c r="C671" s="9" t="s">
        <v>318</v>
      </c>
      <c r="D671" s="9">
        <f t="shared" ref="D671:J671" si="393">SUM(D672:D678)</f>
        <v>24878.799999999999</v>
      </c>
      <c r="E671" s="9">
        <f t="shared" si="393"/>
        <v>0</v>
      </c>
      <c r="F671" s="9">
        <f t="shared" si="393"/>
        <v>0</v>
      </c>
      <c r="G671" s="9">
        <f t="shared" si="393"/>
        <v>0</v>
      </c>
      <c r="H671" s="9">
        <f t="shared" si="393"/>
        <v>23239.200000000001</v>
      </c>
      <c r="I671" s="9">
        <f t="shared" ref="I671" si="394">SUM(I672:I678)</f>
        <v>0</v>
      </c>
      <c r="J671" s="9">
        <f t="shared" si="393"/>
        <v>1639.6000000000001</v>
      </c>
    </row>
    <row r="672" spans="1:12" s="128" customFormat="1" ht="21.75" customHeight="1" x14ac:dyDescent="0.25">
      <c r="A672" s="287"/>
      <c r="B672" s="313"/>
      <c r="C672" s="183" t="s">
        <v>11</v>
      </c>
      <c r="D672" s="183">
        <f>SUM(E672:J672)</f>
        <v>0</v>
      </c>
      <c r="E672" s="183">
        <v>0</v>
      </c>
      <c r="F672" s="183">
        <v>0</v>
      </c>
      <c r="G672" s="183">
        <v>0</v>
      </c>
      <c r="H672" s="183">
        <v>0</v>
      </c>
      <c r="I672" s="183">
        <v>0</v>
      </c>
      <c r="J672" s="183">
        <v>0</v>
      </c>
    </row>
    <row r="673" spans="1:10" s="128" customFormat="1" ht="17.25" customHeight="1" x14ac:dyDescent="0.25">
      <c r="A673" s="287"/>
      <c r="B673" s="313"/>
      <c r="C673" s="183" t="s">
        <v>12</v>
      </c>
      <c r="D673" s="183">
        <f t="shared" ref="D673:D678" si="395">SUM(E673:J673)</f>
        <v>0</v>
      </c>
      <c r="E673" s="183">
        <v>0</v>
      </c>
      <c r="F673" s="183">
        <v>0</v>
      </c>
      <c r="G673" s="183">
        <v>0</v>
      </c>
      <c r="H673" s="183">
        <v>0</v>
      </c>
      <c r="I673" s="183">
        <v>0</v>
      </c>
      <c r="J673" s="183">
        <v>0</v>
      </c>
    </row>
    <row r="674" spans="1:10" s="128" customFormat="1" ht="33" customHeight="1" x14ac:dyDescent="0.25">
      <c r="A674" s="287"/>
      <c r="B674" s="313"/>
      <c r="C674" s="183" t="s">
        <v>13</v>
      </c>
      <c r="D674" s="183">
        <f t="shared" si="395"/>
        <v>0</v>
      </c>
      <c r="E674" s="183">
        <v>0</v>
      </c>
      <c r="F674" s="183">
        <v>0</v>
      </c>
      <c r="G674" s="183">
        <v>0</v>
      </c>
      <c r="H674" s="183">
        <v>0</v>
      </c>
      <c r="I674" s="183">
        <v>0</v>
      </c>
      <c r="J674" s="183">
        <v>0</v>
      </c>
    </row>
    <row r="675" spans="1:10" s="128" customFormat="1" ht="27.75" customHeight="1" x14ac:dyDescent="0.25">
      <c r="A675" s="287"/>
      <c r="B675" s="313"/>
      <c r="C675" s="183" t="s">
        <v>14</v>
      </c>
      <c r="D675" s="183">
        <f t="shared" si="395"/>
        <v>0</v>
      </c>
      <c r="E675" s="183">
        <v>0</v>
      </c>
      <c r="F675" s="183">
        <v>0</v>
      </c>
      <c r="G675" s="183">
        <v>0</v>
      </c>
      <c r="H675" s="183">
        <v>0</v>
      </c>
      <c r="I675" s="183">
        <v>0</v>
      </c>
      <c r="J675" s="183">
        <v>0</v>
      </c>
    </row>
    <row r="676" spans="1:10" s="128" customFormat="1" ht="29.25" customHeight="1" x14ac:dyDescent="0.25">
      <c r="A676" s="287"/>
      <c r="B676" s="313"/>
      <c r="C676" s="9" t="s">
        <v>15</v>
      </c>
      <c r="D676" s="9">
        <f t="shared" si="395"/>
        <v>8551.4</v>
      </c>
      <c r="E676" s="9">
        <v>0</v>
      </c>
      <c r="F676" s="9">
        <v>0</v>
      </c>
      <c r="G676" s="9">
        <v>0</v>
      </c>
      <c r="H676" s="9">
        <v>7994.2</v>
      </c>
      <c r="I676" s="9">
        <v>0</v>
      </c>
      <c r="J676" s="9">
        <v>557.20000000000005</v>
      </c>
    </row>
    <row r="677" spans="1:10" s="128" customFormat="1" ht="36.75" customHeight="1" x14ac:dyDescent="0.25">
      <c r="A677" s="287"/>
      <c r="B677" s="313"/>
      <c r="C677" s="183" t="s">
        <v>403</v>
      </c>
      <c r="D677" s="183">
        <f t="shared" si="395"/>
        <v>8163.7</v>
      </c>
      <c r="E677" s="183">
        <v>0</v>
      </c>
      <c r="F677" s="183">
        <v>0</v>
      </c>
      <c r="G677" s="183">
        <v>0</v>
      </c>
      <c r="H677" s="183">
        <v>7622.5</v>
      </c>
      <c r="I677" s="183">
        <v>0</v>
      </c>
      <c r="J677" s="183">
        <v>541.20000000000005</v>
      </c>
    </row>
    <row r="678" spans="1:10" s="128" customFormat="1" ht="35.25" customHeight="1" x14ac:dyDescent="0.25">
      <c r="A678" s="288"/>
      <c r="B678" s="314"/>
      <c r="C678" s="183" t="s">
        <v>404</v>
      </c>
      <c r="D678" s="183">
        <f t="shared" si="395"/>
        <v>8163.7</v>
      </c>
      <c r="E678" s="183">
        <v>0</v>
      </c>
      <c r="F678" s="183">
        <v>0</v>
      </c>
      <c r="G678" s="183">
        <v>0</v>
      </c>
      <c r="H678" s="183">
        <v>7622.5</v>
      </c>
      <c r="I678" s="183">
        <v>0</v>
      </c>
      <c r="J678" s="183">
        <v>541.20000000000005</v>
      </c>
    </row>
    <row r="679" spans="1:10" s="128" customFormat="1" ht="35.25" customHeight="1" x14ac:dyDescent="0.25">
      <c r="A679" s="307" t="s">
        <v>942</v>
      </c>
      <c r="B679" s="312" t="s">
        <v>943</v>
      </c>
      <c r="C679" s="9" t="s">
        <v>318</v>
      </c>
      <c r="D679" s="9">
        <f t="shared" ref="D679:J679" si="396">SUM(D680:D686)</f>
        <v>0</v>
      </c>
      <c r="E679" s="9">
        <f t="shared" si="396"/>
        <v>0</v>
      </c>
      <c r="F679" s="9">
        <f t="shared" si="396"/>
        <v>0</v>
      </c>
      <c r="G679" s="9">
        <f t="shared" si="396"/>
        <v>0</v>
      </c>
      <c r="H679" s="9">
        <f t="shared" si="396"/>
        <v>0</v>
      </c>
      <c r="I679" s="9">
        <f t="shared" ref="I679" si="397">SUM(I680:I686)</f>
        <v>0</v>
      </c>
      <c r="J679" s="9">
        <f t="shared" si="396"/>
        <v>0</v>
      </c>
    </row>
    <row r="680" spans="1:10" s="128" customFormat="1" ht="35.25" customHeight="1" x14ac:dyDescent="0.25">
      <c r="A680" s="287"/>
      <c r="B680" s="313"/>
      <c r="C680" s="183" t="s">
        <v>11</v>
      </c>
      <c r="D680" s="183">
        <f>SUM(E680:J680)</f>
        <v>0</v>
      </c>
      <c r="E680" s="183">
        <v>0</v>
      </c>
      <c r="F680" s="183">
        <v>0</v>
      </c>
      <c r="G680" s="183">
        <v>0</v>
      </c>
      <c r="H680" s="183">
        <v>0</v>
      </c>
      <c r="I680" s="183">
        <v>0</v>
      </c>
      <c r="J680" s="183">
        <v>0</v>
      </c>
    </row>
    <row r="681" spans="1:10" s="128" customFormat="1" ht="35.25" customHeight="1" x14ac:dyDescent="0.25">
      <c r="A681" s="287"/>
      <c r="B681" s="313"/>
      <c r="C681" s="183" t="s">
        <v>12</v>
      </c>
      <c r="D681" s="183">
        <f t="shared" ref="D681:D686" si="398">SUM(E681:J681)</f>
        <v>0</v>
      </c>
      <c r="E681" s="183">
        <v>0</v>
      </c>
      <c r="F681" s="183">
        <v>0</v>
      </c>
      <c r="G681" s="183">
        <v>0</v>
      </c>
      <c r="H681" s="183">
        <v>0</v>
      </c>
      <c r="I681" s="183">
        <v>0</v>
      </c>
      <c r="J681" s="183">
        <v>0</v>
      </c>
    </row>
    <row r="682" spans="1:10" s="128" customFormat="1" ht="35.25" customHeight="1" x14ac:dyDescent="0.25">
      <c r="A682" s="287"/>
      <c r="B682" s="313"/>
      <c r="C682" s="183" t="s">
        <v>13</v>
      </c>
      <c r="D682" s="183">
        <f t="shared" si="398"/>
        <v>0</v>
      </c>
      <c r="E682" s="183">
        <v>0</v>
      </c>
      <c r="F682" s="183">
        <v>0</v>
      </c>
      <c r="G682" s="183">
        <v>0</v>
      </c>
      <c r="H682" s="183">
        <v>0</v>
      </c>
      <c r="I682" s="183">
        <v>0</v>
      </c>
      <c r="J682" s="183">
        <v>0</v>
      </c>
    </row>
    <row r="683" spans="1:10" s="128" customFormat="1" ht="35.25" customHeight="1" x14ac:dyDescent="0.25">
      <c r="A683" s="287"/>
      <c r="B683" s="313"/>
      <c r="C683" s="183" t="s">
        <v>14</v>
      </c>
      <c r="D683" s="183">
        <f t="shared" si="398"/>
        <v>0</v>
      </c>
      <c r="E683" s="183">
        <v>0</v>
      </c>
      <c r="F683" s="183">
        <v>0</v>
      </c>
      <c r="G683" s="183">
        <v>0</v>
      </c>
      <c r="H683" s="183">
        <v>0</v>
      </c>
      <c r="I683" s="183">
        <v>0</v>
      </c>
      <c r="J683" s="183">
        <v>0</v>
      </c>
    </row>
    <row r="684" spans="1:10" s="128" customFormat="1" ht="35.25" customHeight="1" x14ac:dyDescent="0.25">
      <c r="A684" s="287"/>
      <c r="B684" s="313"/>
      <c r="C684" s="9" t="s">
        <v>15</v>
      </c>
      <c r="D684" s="9">
        <f t="shared" si="398"/>
        <v>0</v>
      </c>
      <c r="E684" s="9">
        <v>0</v>
      </c>
      <c r="F684" s="9">
        <v>0</v>
      </c>
      <c r="G684" s="9">
        <v>0</v>
      </c>
      <c r="H684" s="9">
        <v>0</v>
      </c>
      <c r="I684" s="9">
        <v>0</v>
      </c>
      <c r="J684" s="9">
        <v>0</v>
      </c>
    </row>
    <row r="685" spans="1:10" s="128" customFormat="1" ht="35.25" customHeight="1" x14ac:dyDescent="0.25">
      <c r="A685" s="287"/>
      <c r="B685" s="313"/>
      <c r="C685" s="183" t="s">
        <v>403</v>
      </c>
      <c r="D685" s="183">
        <f t="shared" si="398"/>
        <v>0</v>
      </c>
      <c r="E685" s="183">
        <v>0</v>
      </c>
      <c r="F685" s="183">
        <v>0</v>
      </c>
      <c r="G685" s="183">
        <v>0</v>
      </c>
      <c r="H685" s="183">
        <v>0</v>
      </c>
      <c r="I685" s="183">
        <v>0</v>
      </c>
      <c r="J685" s="183">
        <v>0</v>
      </c>
    </row>
    <row r="686" spans="1:10" s="128" customFormat="1" ht="35.25" customHeight="1" x14ac:dyDescent="0.25">
      <c r="A686" s="288"/>
      <c r="B686" s="314"/>
      <c r="C686" s="183" t="s">
        <v>404</v>
      </c>
      <c r="D686" s="183">
        <f t="shared" si="398"/>
        <v>0</v>
      </c>
      <c r="E686" s="183">
        <v>0</v>
      </c>
      <c r="F686" s="183">
        <v>0</v>
      </c>
      <c r="G686" s="183">
        <v>0</v>
      </c>
      <c r="H686" s="183">
        <v>0</v>
      </c>
      <c r="I686" s="183">
        <v>0</v>
      </c>
      <c r="J686" s="183">
        <v>0</v>
      </c>
    </row>
    <row r="687" spans="1:10" s="128" customFormat="1" ht="35.25" customHeight="1" x14ac:dyDescent="0.25">
      <c r="A687" s="307" t="s">
        <v>945</v>
      </c>
      <c r="B687" s="340" t="s">
        <v>944</v>
      </c>
      <c r="C687" s="9" t="s">
        <v>318</v>
      </c>
      <c r="D687" s="9">
        <f t="shared" ref="D687:J687" si="399">SUM(D688:D694)</f>
        <v>486.8</v>
      </c>
      <c r="E687" s="9">
        <f t="shared" si="399"/>
        <v>0</v>
      </c>
      <c r="F687" s="9">
        <f t="shared" si="399"/>
        <v>0</v>
      </c>
      <c r="G687" s="9">
        <f t="shared" si="399"/>
        <v>0</v>
      </c>
      <c r="H687" s="9">
        <f t="shared" si="399"/>
        <v>486.8</v>
      </c>
      <c r="I687" s="9">
        <f t="shared" ref="I687" si="400">SUM(I688:I694)</f>
        <v>0</v>
      </c>
      <c r="J687" s="9">
        <f t="shared" si="399"/>
        <v>0</v>
      </c>
    </row>
    <row r="688" spans="1:10" s="128" customFormat="1" ht="35.25" customHeight="1" x14ac:dyDescent="0.25">
      <c r="A688" s="287"/>
      <c r="B688" s="345"/>
      <c r="C688" s="183" t="s">
        <v>11</v>
      </c>
      <c r="D688" s="183">
        <f>SUM(E688:J688)</f>
        <v>0</v>
      </c>
      <c r="E688" s="183">
        <v>0</v>
      </c>
      <c r="F688" s="183">
        <v>0</v>
      </c>
      <c r="G688" s="183">
        <v>0</v>
      </c>
      <c r="H688" s="183">
        <v>0</v>
      </c>
      <c r="I688" s="183">
        <v>0</v>
      </c>
      <c r="J688" s="183">
        <v>0</v>
      </c>
    </row>
    <row r="689" spans="1:10" s="128" customFormat="1" ht="35.25" customHeight="1" x14ac:dyDescent="0.25">
      <c r="A689" s="287"/>
      <c r="B689" s="345"/>
      <c r="C689" s="183" t="s">
        <v>12</v>
      </c>
      <c r="D689" s="183">
        <f t="shared" ref="D689:D694" si="401">SUM(E689:J689)</f>
        <v>0</v>
      </c>
      <c r="E689" s="183">
        <v>0</v>
      </c>
      <c r="F689" s="183">
        <v>0</v>
      </c>
      <c r="G689" s="183">
        <v>0</v>
      </c>
      <c r="H689" s="183">
        <v>0</v>
      </c>
      <c r="I689" s="183">
        <v>0</v>
      </c>
      <c r="J689" s="183">
        <v>0</v>
      </c>
    </row>
    <row r="690" spans="1:10" s="128" customFormat="1" ht="35.25" customHeight="1" x14ac:dyDescent="0.25">
      <c r="A690" s="287"/>
      <c r="B690" s="345"/>
      <c r="C690" s="183" t="s">
        <v>13</v>
      </c>
      <c r="D690" s="183">
        <f t="shared" si="401"/>
        <v>0</v>
      </c>
      <c r="E690" s="183">
        <v>0</v>
      </c>
      <c r="F690" s="183">
        <v>0</v>
      </c>
      <c r="G690" s="183">
        <v>0</v>
      </c>
      <c r="H690" s="183">
        <v>0</v>
      </c>
      <c r="I690" s="183">
        <v>0</v>
      </c>
      <c r="J690" s="183">
        <v>0</v>
      </c>
    </row>
    <row r="691" spans="1:10" s="128" customFormat="1" ht="35.25" customHeight="1" x14ac:dyDescent="0.25">
      <c r="A691" s="287"/>
      <c r="B691" s="345"/>
      <c r="C691" s="183" t="s">
        <v>14</v>
      </c>
      <c r="D691" s="183">
        <f t="shared" si="401"/>
        <v>0</v>
      </c>
      <c r="E691" s="183">
        <v>0</v>
      </c>
      <c r="F691" s="183">
        <v>0</v>
      </c>
      <c r="G691" s="183">
        <v>0</v>
      </c>
      <c r="H691" s="183">
        <v>0</v>
      </c>
      <c r="I691" s="183">
        <v>0</v>
      </c>
      <c r="J691" s="183">
        <v>0</v>
      </c>
    </row>
    <row r="692" spans="1:10" s="128" customFormat="1" ht="35.25" customHeight="1" x14ac:dyDescent="0.25">
      <c r="A692" s="287"/>
      <c r="B692" s="345"/>
      <c r="C692" s="9" t="s">
        <v>15</v>
      </c>
      <c r="D692" s="9">
        <f t="shared" si="401"/>
        <v>486.8</v>
      </c>
      <c r="E692" s="9">
        <v>0</v>
      </c>
      <c r="F692" s="9">
        <v>0</v>
      </c>
      <c r="G692" s="9">
        <v>0</v>
      </c>
      <c r="H692" s="9">
        <v>486.8</v>
      </c>
      <c r="I692" s="9">
        <v>0</v>
      </c>
      <c r="J692" s="9">
        <v>0</v>
      </c>
    </row>
    <row r="693" spans="1:10" s="128" customFormat="1" ht="35.25" customHeight="1" x14ac:dyDescent="0.25">
      <c r="A693" s="287"/>
      <c r="B693" s="345"/>
      <c r="C693" s="183" t="s">
        <v>403</v>
      </c>
      <c r="D693" s="183">
        <f t="shared" si="401"/>
        <v>0</v>
      </c>
      <c r="E693" s="183">
        <v>0</v>
      </c>
      <c r="F693" s="183">
        <v>0</v>
      </c>
      <c r="G693" s="183">
        <v>0</v>
      </c>
      <c r="H693" s="183">
        <v>0</v>
      </c>
      <c r="I693" s="183">
        <v>0</v>
      </c>
      <c r="J693" s="183">
        <v>0</v>
      </c>
    </row>
    <row r="694" spans="1:10" s="128" customFormat="1" ht="35.25" customHeight="1" x14ac:dyDescent="0.25">
      <c r="A694" s="288"/>
      <c r="B694" s="341"/>
      <c r="C694" s="183" t="s">
        <v>404</v>
      </c>
      <c r="D694" s="183">
        <f t="shared" si="401"/>
        <v>0</v>
      </c>
      <c r="E694" s="183">
        <v>0</v>
      </c>
      <c r="F694" s="183">
        <v>0</v>
      </c>
      <c r="G694" s="183">
        <v>0</v>
      </c>
      <c r="H694" s="183">
        <v>0</v>
      </c>
      <c r="I694" s="183">
        <v>0</v>
      </c>
      <c r="J694" s="183">
        <v>0</v>
      </c>
    </row>
    <row r="695" spans="1:10" ht="31.5" customHeight="1" x14ac:dyDescent="0.25">
      <c r="A695" s="180">
        <v>11</v>
      </c>
      <c r="B695" s="349" t="s">
        <v>131</v>
      </c>
      <c r="C695" s="350"/>
      <c r="D695" s="350"/>
      <c r="E695" s="350"/>
      <c r="F695" s="350"/>
      <c r="G695" s="350"/>
      <c r="H695" s="351"/>
      <c r="I695" s="114"/>
      <c r="J695" s="114"/>
    </row>
    <row r="696" spans="1:10" ht="30" x14ac:dyDescent="0.25">
      <c r="A696" s="180"/>
      <c r="B696" s="114" t="s">
        <v>132</v>
      </c>
      <c r="C696" s="183" t="s">
        <v>11</v>
      </c>
      <c r="D696" s="183">
        <v>3078</v>
      </c>
      <c r="E696" s="183">
        <v>2508</v>
      </c>
      <c r="F696" s="183">
        <v>0</v>
      </c>
      <c r="G696" s="183">
        <v>570</v>
      </c>
      <c r="H696" s="183">
        <v>0</v>
      </c>
      <c r="I696" s="183">
        <v>0</v>
      </c>
      <c r="J696" s="183">
        <v>0</v>
      </c>
    </row>
    <row r="697" spans="1:10" ht="28.5" x14ac:dyDescent="0.25">
      <c r="A697" s="307" t="s">
        <v>199</v>
      </c>
      <c r="B697" s="312" t="s">
        <v>133</v>
      </c>
      <c r="C697" s="9" t="s">
        <v>319</v>
      </c>
      <c r="D697" s="9">
        <f t="shared" ref="D697:J697" si="402">SUM(D698:D703)</f>
        <v>24474.514280000003</v>
      </c>
      <c r="E697" s="9">
        <f t="shared" si="402"/>
        <v>4952.5000000000009</v>
      </c>
      <c r="F697" s="9">
        <f t="shared" si="402"/>
        <v>969.2</v>
      </c>
      <c r="G697" s="9">
        <f t="shared" si="402"/>
        <v>3141</v>
      </c>
      <c r="H697" s="9">
        <f t="shared" si="402"/>
        <v>15411.814279999999</v>
      </c>
      <c r="I697" s="9">
        <f t="shared" ref="I697" si="403">SUM(I698:I703)</f>
        <v>0</v>
      </c>
      <c r="J697" s="9">
        <f t="shared" si="402"/>
        <v>0</v>
      </c>
    </row>
    <row r="698" spans="1:10" x14ac:dyDescent="0.25">
      <c r="A698" s="308"/>
      <c r="B698" s="313"/>
      <c r="C698" s="183" t="s">
        <v>12</v>
      </c>
      <c r="D698" s="183">
        <f>SUM(E698:H698)</f>
        <v>3546.8</v>
      </c>
      <c r="E698" s="183">
        <f>E706+E714+E722+E730+E738+E746+E754+E762+E770</f>
        <v>2706.8</v>
      </c>
      <c r="F698" s="183">
        <f t="shared" ref="F698" si="404">F706+F714+F722+F730+F738+F746+F754+F762+F770</f>
        <v>0</v>
      </c>
      <c r="G698" s="183">
        <f>G706+G714+G722+G730+G738+G746+G754+G762+G770</f>
        <v>840</v>
      </c>
      <c r="H698" s="183">
        <f>H706+H714+H722+H730+H738+H746+H754+H762+H770</f>
        <v>0</v>
      </c>
      <c r="I698" s="183">
        <f>I706+I714+I722+I730+I738+I746+I754+I762+I770</f>
        <v>0</v>
      </c>
      <c r="J698" s="183">
        <f>J706+J714+J722+J730+J738+J746+J754+J762+J770</f>
        <v>0</v>
      </c>
    </row>
    <row r="699" spans="1:10" x14ac:dyDescent="0.25">
      <c r="A699" s="308"/>
      <c r="B699" s="313"/>
      <c r="C699" s="183" t="s">
        <v>13</v>
      </c>
      <c r="D699" s="183">
        <f t="shared" ref="D699" si="405">SUM(E699:H699)</f>
        <v>4319.8999999999996</v>
      </c>
      <c r="E699" s="183">
        <f t="shared" ref="E699:J699" si="406">E707+E715+E723+E731+E739+E747+E755+E763+E771</f>
        <v>2018.9</v>
      </c>
      <c r="F699" s="183">
        <f t="shared" si="406"/>
        <v>0</v>
      </c>
      <c r="G699" s="183">
        <f t="shared" si="406"/>
        <v>2301</v>
      </c>
      <c r="H699" s="183">
        <f t="shared" si="406"/>
        <v>0</v>
      </c>
      <c r="I699" s="183">
        <f t="shared" ref="I699" si="407">I707+I715+I723+I731+I739+I747+I755+I763+I771</f>
        <v>0</v>
      </c>
      <c r="J699" s="183">
        <f t="shared" si="406"/>
        <v>0</v>
      </c>
    </row>
    <row r="700" spans="1:10" x14ac:dyDescent="0.25">
      <c r="A700" s="308"/>
      <c r="B700" s="313"/>
      <c r="C700" s="183" t="s">
        <v>14</v>
      </c>
      <c r="D700" s="183">
        <f>SUM(E700:J700)</f>
        <v>7168.0142799999994</v>
      </c>
      <c r="E700" s="183">
        <f>SUM(E716)</f>
        <v>226.8</v>
      </c>
      <c r="F700" s="183">
        <f>SUM(F788)</f>
        <v>969.2</v>
      </c>
      <c r="G700" s="183">
        <f t="shared" ref="G700:J700" si="408">G708+G716+G724+G732+G740+G748+G756+G764+G772+G780+G788</f>
        <v>0</v>
      </c>
      <c r="H700" s="183">
        <f>H708+H716+H724+H732+H740+H748+H756+H764+H772+H780+H788</f>
        <v>5972.0142799999994</v>
      </c>
      <c r="I700" s="183">
        <f t="shared" ref="I700" si="409">I708+I716+I724+I732+I740+I748+I756+I764+I772+I780+I788</f>
        <v>0</v>
      </c>
      <c r="J700" s="183">
        <f t="shared" si="408"/>
        <v>0</v>
      </c>
    </row>
    <row r="701" spans="1:10" x14ac:dyDescent="0.25">
      <c r="A701" s="308"/>
      <c r="B701" s="313"/>
      <c r="C701" s="183" t="s">
        <v>15</v>
      </c>
      <c r="D701" s="9">
        <f t="shared" ref="D701:D703" si="410">SUM(E701:J701)</f>
        <v>3650.5</v>
      </c>
      <c r="E701" s="9">
        <f t="shared" ref="E701:J703" si="411">E709+E717+E725+E733+E741+E749+E757+E765+E773+E781+E789</f>
        <v>0</v>
      </c>
      <c r="F701" s="9">
        <f t="shared" si="411"/>
        <v>0</v>
      </c>
      <c r="G701" s="9">
        <f t="shared" si="411"/>
        <v>0</v>
      </c>
      <c r="H701" s="9">
        <f t="shared" si="411"/>
        <v>3650.5</v>
      </c>
      <c r="I701" s="9">
        <f t="shared" ref="I701" si="412">I709+I717+I725+I733+I741+I749+I757+I765+I773+I781+I789</f>
        <v>0</v>
      </c>
      <c r="J701" s="9">
        <f t="shared" si="411"/>
        <v>0</v>
      </c>
    </row>
    <row r="702" spans="1:10" ht="30" x14ac:dyDescent="0.25">
      <c r="A702" s="308"/>
      <c r="B702" s="313"/>
      <c r="C702" s="183" t="s">
        <v>403</v>
      </c>
      <c r="D702" s="183">
        <f t="shared" si="410"/>
        <v>2871.9</v>
      </c>
      <c r="E702" s="183">
        <f t="shared" si="411"/>
        <v>0</v>
      </c>
      <c r="F702" s="183">
        <f t="shared" si="411"/>
        <v>0</v>
      </c>
      <c r="G702" s="183">
        <f t="shared" si="411"/>
        <v>0</v>
      </c>
      <c r="H702" s="183">
        <f t="shared" si="411"/>
        <v>2871.9</v>
      </c>
      <c r="I702" s="183">
        <f t="shared" ref="I702" si="413">I710+I718+I726+I734+I742+I750+I758+I766+I774+I782+I790</f>
        <v>0</v>
      </c>
      <c r="J702" s="183">
        <f t="shared" si="411"/>
        <v>0</v>
      </c>
    </row>
    <row r="703" spans="1:10" ht="30" x14ac:dyDescent="0.25">
      <c r="A703" s="309"/>
      <c r="B703" s="314"/>
      <c r="C703" s="183" t="s">
        <v>404</v>
      </c>
      <c r="D703" s="183">
        <f t="shared" si="410"/>
        <v>2917.4</v>
      </c>
      <c r="E703" s="183">
        <f t="shared" si="411"/>
        <v>0</v>
      </c>
      <c r="F703" s="183">
        <f t="shared" si="411"/>
        <v>0</v>
      </c>
      <c r="G703" s="183">
        <f t="shared" si="411"/>
        <v>0</v>
      </c>
      <c r="H703" s="183">
        <f t="shared" si="411"/>
        <v>2917.4</v>
      </c>
      <c r="I703" s="183">
        <f t="shared" ref="I703" si="414">I711+I719+I727+I735+I743+I751+I759+I767+I775+I783+I791</f>
        <v>0</v>
      </c>
      <c r="J703" s="183">
        <f t="shared" si="411"/>
        <v>0</v>
      </c>
    </row>
    <row r="704" spans="1:10" ht="28.5" x14ac:dyDescent="0.25">
      <c r="A704" s="307" t="s">
        <v>134</v>
      </c>
      <c r="B704" s="312" t="s">
        <v>135</v>
      </c>
      <c r="C704" s="9" t="s">
        <v>318</v>
      </c>
      <c r="D704" s="9">
        <f>SUM(D705:D711)</f>
        <v>960</v>
      </c>
      <c r="E704" s="9">
        <f t="shared" ref="E704" si="415">SUM(E705:E711)</f>
        <v>320</v>
      </c>
      <c r="F704" s="9">
        <f t="shared" ref="F704" si="416">SUM(F705:F711)</f>
        <v>0</v>
      </c>
      <c r="G704" s="9">
        <f t="shared" ref="G704:J704" si="417">SUM(G705:G711)</f>
        <v>0</v>
      </c>
      <c r="H704" s="9">
        <f t="shared" si="417"/>
        <v>640</v>
      </c>
      <c r="I704" s="9">
        <f t="shared" ref="I704" si="418">SUM(I705:I711)</f>
        <v>0</v>
      </c>
      <c r="J704" s="9">
        <f t="shared" si="417"/>
        <v>0</v>
      </c>
    </row>
    <row r="705" spans="1:10" x14ac:dyDescent="0.25">
      <c r="A705" s="308"/>
      <c r="B705" s="313"/>
      <c r="C705" s="183" t="s">
        <v>11</v>
      </c>
      <c r="D705" s="183">
        <f>SUM(E705:G705)</f>
        <v>0</v>
      </c>
      <c r="E705" s="183">
        <v>0</v>
      </c>
      <c r="F705" s="183">
        <v>0</v>
      </c>
      <c r="G705" s="183">
        <v>0</v>
      </c>
      <c r="H705" s="183">
        <v>0</v>
      </c>
      <c r="I705" s="183">
        <v>0</v>
      </c>
      <c r="J705" s="183">
        <v>0</v>
      </c>
    </row>
    <row r="706" spans="1:10" x14ac:dyDescent="0.25">
      <c r="A706" s="308"/>
      <c r="B706" s="313"/>
      <c r="C706" s="183" t="s">
        <v>12</v>
      </c>
      <c r="D706" s="183">
        <f t="shared" ref="D706:D707" si="419">SUM(E706:G706)</f>
        <v>160</v>
      </c>
      <c r="E706" s="183">
        <v>160</v>
      </c>
      <c r="F706" s="183">
        <v>0</v>
      </c>
      <c r="G706" s="183">
        <v>0</v>
      </c>
      <c r="H706" s="183">
        <v>0</v>
      </c>
      <c r="I706" s="183">
        <v>0</v>
      </c>
      <c r="J706" s="183">
        <v>0</v>
      </c>
    </row>
    <row r="707" spans="1:10" x14ac:dyDescent="0.25">
      <c r="A707" s="308"/>
      <c r="B707" s="313"/>
      <c r="C707" s="183" t="s">
        <v>13</v>
      </c>
      <c r="D707" s="183">
        <f t="shared" si="419"/>
        <v>160</v>
      </c>
      <c r="E707" s="183">
        <v>160</v>
      </c>
      <c r="F707" s="183">
        <v>0</v>
      </c>
      <c r="G707" s="183">
        <v>0</v>
      </c>
      <c r="H707" s="183">
        <v>0</v>
      </c>
      <c r="I707" s="183">
        <v>0</v>
      </c>
      <c r="J707" s="183">
        <v>0</v>
      </c>
    </row>
    <row r="708" spans="1:10" x14ac:dyDescent="0.25">
      <c r="A708" s="308"/>
      <c r="B708" s="313"/>
      <c r="C708" s="183" t="s">
        <v>14</v>
      </c>
      <c r="D708" s="183">
        <f>SUM(E708:H708)</f>
        <v>160</v>
      </c>
      <c r="E708" s="183">
        <v>0</v>
      </c>
      <c r="F708" s="183">
        <v>0</v>
      </c>
      <c r="G708" s="183">
        <v>0</v>
      </c>
      <c r="H708" s="183">
        <v>160</v>
      </c>
      <c r="I708" s="183">
        <v>0</v>
      </c>
      <c r="J708" s="183">
        <v>0</v>
      </c>
    </row>
    <row r="709" spans="1:10" x14ac:dyDescent="0.25">
      <c r="A709" s="308"/>
      <c r="B709" s="313"/>
      <c r="C709" s="9" t="s">
        <v>15</v>
      </c>
      <c r="D709" s="9">
        <f t="shared" ref="D709:D711" si="420">SUM(E709:H709)</f>
        <v>160</v>
      </c>
      <c r="E709" s="9">
        <v>0</v>
      </c>
      <c r="F709" s="9">
        <v>0</v>
      </c>
      <c r="G709" s="9">
        <v>0</v>
      </c>
      <c r="H709" s="9">
        <v>160</v>
      </c>
      <c r="I709" s="9">
        <v>0</v>
      </c>
      <c r="J709" s="9">
        <v>0</v>
      </c>
    </row>
    <row r="710" spans="1:10" ht="30" x14ac:dyDescent="0.25">
      <c r="A710" s="308"/>
      <c r="B710" s="313"/>
      <c r="C710" s="183" t="s">
        <v>403</v>
      </c>
      <c r="D710" s="183">
        <f t="shared" si="420"/>
        <v>160</v>
      </c>
      <c r="E710" s="183">
        <v>0</v>
      </c>
      <c r="F710" s="183">
        <v>0</v>
      </c>
      <c r="G710" s="183">
        <v>0</v>
      </c>
      <c r="H710" s="183">
        <v>160</v>
      </c>
      <c r="I710" s="183">
        <v>0</v>
      </c>
      <c r="J710" s="183">
        <v>0</v>
      </c>
    </row>
    <row r="711" spans="1:10" ht="30" x14ac:dyDescent="0.25">
      <c r="A711" s="309"/>
      <c r="B711" s="314"/>
      <c r="C711" s="183" t="s">
        <v>404</v>
      </c>
      <c r="D711" s="183">
        <f t="shared" si="420"/>
        <v>160</v>
      </c>
      <c r="E711" s="183">
        <v>0</v>
      </c>
      <c r="F711" s="183">
        <v>0</v>
      </c>
      <c r="G711" s="183">
        <v>0</v>
      </c>
      <c r="H711" s="183">
        <v>160</v>
      </c>
      <c r="I711" s="183">
        <v>0</v>
      </c>
      <c r="J711" s="183">
        <v>0</v>
      </c>
    </row>
    <row r="712" spans="1:10" ht="28.5" x14ac:dyDescent="0.25">
      <c r="A712" s="307" t="s">
        <v>136</v>
      </c>
      <c r="B712" s="312" t="s">
        <v>137</v>
      </c>
      <c r="C712" s="9" t="s">
        <v>318</v>
      </c>
      <c r="D712" s="9">
        <f>SUM(D713:D719)</f>
        <v>5918</v>
      </c>
      <c r="E712" s="9">
        <f t="shared" ref="E712" si="421">SUM(E713:E719)</f>
        <v>2042.8</v>
      </c>
      <c r="F712" s="9">
        <f t="shared" ref="F712" si="422">SUM(F713:F719)</f>
        <v>0</v>
      </c>
      <c r="G712" s="9">
        <f t="shared" ref="G712:J712" si="423">SUM(G713:G719)</f>
        <v>0</v>
      </c>
      <c r="H712" s="9">
        <f t="shared" si="423"/>
        <v>3875.2</v>
      </c>
      <c r="I712" s="9">
        <f t="shared" ref="I712" si="424">SUM(I713:I719)</f>
        <v>0</v>
      </c>
      <c r="J712" s="9">
        <f t="shared" si="423"/>
        <v>0</v>
      </c>
    </row>
    <row r="713" spans="1:10" x14ac:dyDescent="0.25">
      <c r="A713" s="308"/>
      <c r="B713" s="313"/>
      <c r="C713" s="183" t="s">
        <v>11</v>
      </c>
      <c r="D713" s="183">
        <f>SUM(E713:G713)</f>
        <v>0</v>
      </c>
      <c r="E713" s="183">
        <v>0</v>
      </c>
      <c r="F713" s="95">
        <v>0</v>
      </c>
      <c r="G713" s="95">
        <v>0</v>
      </c>
      <c r="H713" s="183">
        <v>0</v>
      </c>
      <c r="I713" s="183">
        <v>0</v>
      </c>
      <c r="J713" s="183">
        <v>0</v>
      </c>
    </row>
    <row r="714" spans="1:10" x14ac:dyDescent="0.25">
      <c r="A714" s="308"/>
      <c r="B714" s="313"/>
      <c r="C714" s="183" t="s">
        <v>12</v>
      </c>
      <c r="D714" s="183">
        <f t="shared" ref="D714" si="425">SUM(E714:G714)</f>
        <v>1028</v>
      </c>
      <c r="E714" s="183">
        <v>1028</v>
      </c>
      <c r="F714" s="95">
        <v>0</v>
      </c>
      <c r="G714" s="95">
        <v>0</v>
      </c>
      <c r="H714" s="183">
        <v>0</v>
      </c>
      <c r="I714" s="183">
        <v>0</v>
      </c>
      <c r="J714" s="183">
        <v>0</v>
      </c>
    </row>
    <row r="715" spans="1:10" x14ac:dyDescent="0.25">
      <c r="A715" s="308"/>
      <c r="B715" s="313"/>
      <c r="C715" s="183" t="s">
        <v>13</v>
      </c>
      <c r="D715" s="183">
        <f>SUM(E715:H715)</f>
        <v>788</v>
      </c>
      <c r="E715" s="183">
        <v>788</v>
      </c>
      <c r="F715" s="95">
        <v>0</v>
      </c>
      <c r="G715" s="95">
        <v>0</v>
      </c>
      <c r="H715" s="183">
        <v>0</v>
      </c>
      <c r="I715" s="183">
        <v>0</v>
      </c>
      <c r="J715" s="183">
        <v>0</v>
      </c>
    </row>
    <row r="716" spans="1:10" x14ac:dyDescent="0.25">
      <c r="A716" s="308"/>
      <c r="B716" s="313"/>
      <c r="C716" s="183" t="s">
        <v>14</v>
      </c>
      <c r="D716" s="183">
        <f>SUM(E716:H716)</f>
        <v>1132</v>
      </c>
      <c r="E716" s="183">
        <v>226.8</v>
      </c>
      <c r="F716" s="95">
        <v>0</v>
      </c>
      <c r="G716" s="95">
        <v>0</v>
      </c>
      <c r="H716" s="183">
        <f>763.2+142</f>
        <v>905.2</v>
      </c>
      <c r="I716" s="183">
        <v>0</v>
      </c>
      <c r="J716" s="183">
        <v>0</v>
      </c>
    </row>
    <row r="717" spans="1:10" x14ac:dyDescent="0.25">
      <c r="A717" s="308"/>
      <c r="B717" s="313"/>
      <c r="C717" s="9" t="s">
        <v>15</v>
      </c>
      <c r="D717" s="9">
        <f t="shared" ref="D717:D719" si="426">SUM(E717:H717)</f>
        <v>990</v>
      </c>
      <c r="E717" s="9">
        <v>0</v>
      </c>
      <c r="F717" s="96">
        <v>0</v>
      </c>
      <c r="G717" s="96">
        <v>0</v>
      </c>
      <c r="H717" s="9">
        <v>990</v>
      </c>
      <c r="I717" s="9">
        <v>0</v>
      </c>
      <c r="J717" s="9">
        <v>0</v>
      </c>
    </row>
    <row r="718" spans="1:10" ht="30" x14ac:dyDescent="0.25">
      <c r="A718" s="308"/>
      <c r="B718" s="313"/>
      <c r="C718" s="183" t="s">
        <v>403</v>
      </c>
      <c r="D718" s="183">
        <f t="shared" si="426"/>
        <v>990</v>
      </c>
      <c r="E718" s="183">
        <v>0</v>
      </c>
      <c r="F718" s="95">
        <v>0</v>
      </c>
      <c r="G718" s="95">
        <v>0</v>
      </c>
      <c r="H718" s="183">
        <v>990</v>
      </c>
      <c r="I718" s="183">
        <v>0</v>
      </c>
      <c r="J718" s="183">
        <v>0</v>
      </c>
    </row>
    <row r="719" spans="1:10" ht="30" x14ac:dyDescent="0.25">
      <c r="A719" s="309"/>
      <c r="B719" s="314"/>
      <c r="C719" s="183" t="s">
        <v>404</v>
      </c>
      <c r="D719" s="183">
        <f t="shared" si="426"/>
        <v>990</v>
      </c>
      <c r="E719" s="183">
        <v>0</v>
      </c>
      <c r="F719" s="95">
        <v>0</v>
      </c>
      <c r="G719" s="95">
        <v>0</v>
      </c>
      <c r="H719" s="183">
        <v>990</v>
      </c>
      <c r="I719" s="183">
        <v>0</v>
      </c>
      <c r="J719" s="183">
        <v>0</v>
      </c>
    </row>
    <row r="720" spans="1:10" ht="24" customHeight="1" x14ac:dyDescent="0.25">
      <c r="A720" s="307" t="s">
        <v>138</v>
      </c>
      <c r="B720" s="312" t="s">
        <v>139</v>
      </c>
      <c r="C720" s="9" t="s">
        <v>318</v>
      </c>
      <c r="D720" s="9">
        <f>SUM(D721:D727)</f>
        <v>2572</v>
      </c>
      <c r="E720" s="9">
        <f t="shared" ref="E720" si="427">SUM(E721:E727)</f>
        <v>638.79999999999995</v>
      </c>
      <c r="F720" s="9">
        <f t="shared" ref="F720" si="428">SUM(F721:F727)</f>
        <v>0</v>
      </c>
      <c r="G720" s="9">
        <f t="shared" ref="G720:J720" si="429">SUM(G721:G727)</f>
        <v>680</v>
      </c>
      <c r="H720" s="9">
        <f t="shared" si="429"/>
        <v>1253.2</v>
      </c>
      <c r="I720" s="9">
        <f t="shared" ref="I720" si="430">SUM(I721:I727)</f>
        <v>0</v>
      </c>
      <c r="J720" s="9">
        <f t="shared" si="429"/>
        <v>0</v>
      </c>
    </row>
    <row r="721" spans="1:10" ht="15" customHeight="1" x14ac:dyDescent="0.25">
      <c r="A721" s="308"/>
      <c r="B721" s="313"/>
      <c r="C721" s="183" t="s">
        <v>11</v>
      </c>
      <c r="D721" s="183">
        <f>SUM(E721:G721)</f>
        <v>0</v>
      </c>
      <c r="E721" s="183">
        <v>0</v>
      </c>
      <c r="F721" s="95">
        <v>0</v>
      </c>
      <c r="G721" s="183">
        <v>0</v>
      </c>
      <c r="H721" s="183">
        <v>0</v>
      </c>
      <c r="I721" s="183">
        <v>0</v>
      </c>
      <c r="J721" s="183">
        <v>0</v>
      </c>
    </row>
    <row r="722" spans="1:10" ht="24.75" customHeight="1" x14ac:dyDescent="0.25">
      <c r="A722" s="308"/>
      <c r="B722" s="313"/>
      <c r="C722" s="183" t="s">
        <v>12</v>
      </c>
      <c r="D722" s="183">
        <f t="shared" ref="D722" si="431">SUM(E722:G722)</f>
        <v>638.79999999999995</v>
      </c>
      <c r="E722" s="183">
        <v>298.8</v>
      </c>
      <c r="F722" s="95">
        <v>0</v>
      </c>
      <c r="G722" s="183">
        <v>340</v>
      </c>
      <c r="H722" s="183">
        <v>0</v>
      </c>
      <c r="I722" s="183">
        <v>0</v>
      </c>
      <c r="J722" s="183">
        <v>0</v>
      </c>
    </row>
    <row r="723" spans="1:10" ht="21.75" customHeight="1" x14ac:dyDescent="0.25">
      <c r="A723" s="308"/>
      <c r="B723" s="313"/>
      <c r="C723" s="183" t="s">
        <v>13</v>
      </c>
      <c r="D723" s="183">
        <f>SUM(E723:J723)</f>
        <v>680</v>
      </c>
      <c r="E723" s="183">
        <v>340</v>
      </c>
      <c r="F723" s="95">
        <v>0</v>
      </c>
      <c r="G723" s="183">
        <v>340</v>
      </c>
      <c r="H723" s="183">
        <v>0</v>
      </c>
      <c r="I723" s="183">
        <v>0</v>
      </c>
      <c r="J723" s="183">
        <v>0</v>
      </c>
    </row>
    <row r="724" spans="1:10" x14ac:dyDescent="0.25">
      <c r="A724" s="308"/>
      <c r="B724" s="313"/>
      <c r="C724" s="183" t="s">
        <v>14</v>
      </c>
      <c r="D724" s="183">
        <f t="shared" ref="D724:D727" si="432">SUM(E724:J724)</f>
        <v>0</v>
      </c>
      <c r="E724" s="183">
        <v>0</v>
      </c>
      <c r="F724" s="95">
        <v>0</v>
      </c>
      <c r="G724" s="183">
        <v>0</v>
      </c>
      <c r="H724" s="183">
        <v>0</v>
      </c>
      <c r="I724" s="183">
        <v>0</v>
      </c>
      <c r="J724" s="183">
        <v>0</v>
      </c>
    </row>
    <row r="725" spans="1:10" s="125" customFormat="1" ht="14.25" x14ac:dyDescent="0.2">
      <c r="A725" s="308"/>
      <c r="B725" s="313"/>
      <c r="C725" s="9" t="s">
        <v>15</v>
      </c>
      <c r="D725" s="9">
        <f t="shared" si="432"/>
        <v>482</v>
      </c>
      <c r="E725" s="9">
        <v>0</v>
      </c>
      <c r="F725" s="96">
        <v>0</v>
      </c>
      <c r="G725" s="9">
        <v>0</v>
      </c>
      <c r="H725" s="9">
        <v>482</v>
      </c>
      <c r="I725" s="9">
        <v>0</v>
      </c>
      <c r="J725" s="9">
        <v>0</v>
      </c>
    </row>
    <row r="726" spans="1:10" ht="30" x14ac:dyDescent="0.25">
      <c r="A726" s="308"/>
      <c r="B726" s="313"/>
      <c r="C726" s="183" t="s">
        <v>403</v>
      </c>
      <c r="D726" s="183">
        <f t="shared" si="432"/>
        <v>385.6</v>
      </c>
      <c r="E726" s="183">
        <v>0</v>
      </c>
      <c r="F726" s="183">
        <v>0</v>
      </c>
      <c r="G726" s="183">
        <v>0</v>
      </c>
      <c r="H726" s="183">
        <v>385.6</v>
      </c>
      <c r="I726" s="183">
        <v>0</v>
      </c>
      <c r="J726" s="183">
        <v>0</v>
      </c>
    </row>
    <row r="727" spans="1:10" ht="49.5" customHeight="1" x14ac:dyDescent="0.25">
      <c r="A727" s="309"/>
      <c r="B727" s="314"/>
      <c r="C727" s="183" t="s">
        <v>404</v>
      </c>
      <c r="D727" s="183">
        <f t="shared" si="432"/>
        <v>385.6</v>
      </c>
      <c r="E727" s="183">
        <v>0</v>
      </c>
      <c r="F727" s="183">
        <v>0</v>
      </c>
      <c r="G727" s="183">
        <v>0</v>
      </c>
      <c r="H727" s="183">
        <v>385.6</v>
      </c>
      <c r="I727" s="183">
        <v>0</v>
      </c>
      <c r="J727" s="183">
        <v>0</v>
      </c>
    </row>
    <row r="728" spans="1:10" ht="36" customHeight="1" x14ac:dyDescent="0.25">
      <c r="A728" s="307" t="s">
        <v>140</v>
      </c>
      <c r="B728" s="312" t="s">
        <v>141</v>
      </c>
      <c r="C728" s="9" t="s">
        <v>318</v>
      </c>
      <c r="D728" s="9">
        <f>SUM(D729:D735)</f>
        <v>904.2</v>
      </c>
      <c r="E728" s="9">
        <f t="shared" ref="E728" si="433">SUM(E729:E735)</f>
        <v>365</v>
      </c>
      <c r="F728" s="9">
        <f t="shared" ref="F728" si="434">SUM(F729:F735)</f>
        <v>0</v>
      </c>
      <c r="G728" s="9">
        <f t="shared" ref="G728:J728" si="435">SUM(G729:G735)</f>
        <v>0</v>
      </c>
      <c r="H728" s="9">
        <f t="shared" si="435"/>
        <v>539.20000000000005</v>
      </c>
      <c r="I728" s="9">
        <f t="shared" ref="I728" si="436">SUM(I729:I735)</f>
        <v>0</v>
      </c>
      <c r="J728" s="9">
        <f t="shared" si="435"/>
        <v>0</v>
      </c>
    </row>
    <row r="729" spans="1:10" x14ac:dyDescent="0.25">
      <c r="A729" s="308"/>
      <c r="B729" s="313"/>
      <c r="C729" s="183" t="s">
        <v>11</v>
      </c>
      <c r="D729" s="183">
        <f>SUM(E729:G729)</f>
        <v>0</v>
      </c>
      <c r="E729" s="183">
        <v>0</v>
      </c>
      <c r="F729" s="95">
        <v>0</v>
      </c>
      <c r="G729" s="183">
        <v>0</v>
      </c>
      <c r="H729" s="183">
        <v>0</v>
      </c>
      <c r="I729" s="183">
        <v>0</v>
      </c>
      <c r="J729" s="183">
        <v>0</v>
      </c>
    </row>
    <row r="730" spans="1:10" x14ac:dyDescent="0.25">
      <c r="A730" s="308"/>
      <c r="B730" s="313"/>
      <c r="C730" s="183" t="s">
        <v>12</v>
      </c>
      <c r="D730" s="183">
        <f t="shared" ref="D730:D731" si="437">SUM(E730:G730)</f>
        <v>170</v>
      </c>
      <c r="E730" s="183">
        <v>170</v>
      </c>
      <c r="F730" s="95">
        <v>0</v>
      </c>
      <c r="G730" s="183">
        <v>0</v>
      </c>
      <c r="H730" s="183">
        <v>0</v>
      </c>
      <c r="I730" s="183">
        <v>0</v>
      </c>
      <c r="J730" s="183">
        <v>0</v>
      </c>
    </row>
    <row r="731" spans="1:10" x14ac:dyDescent="0.25">
      <c r="A731" s="308"/>
      <c r="B731" s="313"/>
      <c r="C731" s="183" t="s">
        <v>13</v>
      </c>
      <c r="D731" s="183">
        <f t="shared" si="437"/>
        <v>195</v>
      </c>
      <c r="E731" s="183">
        <v>195</v>
      </c>
      <c r="F731" s="95">
        <v>0</v>
      </c>
      <c r="G731" s="183">
        <v>0</v>
      </c>
      <c r="H731" s="183">
        <v>0</v>
      </c>
      <c r="I731" s="183">
        <v>0</v>
      </c>
      <c r="J731" s="183">
        <v>0</v>
      </c>
    </row>
    <row r="732" spans="1:10" x14ac:dyDescent="0.25">
      <c r="A732" s="308"/>
      <c r="B732" s="313"/>
      <c r="C732" s="183" t="s">
        <v>14</v>
      </c>
      <c r="D732" s="9">
        <f>SUM(E732:H732)</f>
        <v>0</v>
      </c>
      <c r="E732" s="9">
        <v>0</v>
      </c>
      <c r="F732" s="96">
        <v>0</v>
      </c>
      <c r="G732" s="9">
        <v>0</v>
      </c>
      <c r="H732" s="9">
        <v>0</v>
      </c>
      <c r="I732" s="9">
        <v>0</v>
      </c>
      <c r="J732" s="9">
        <v>0</v>
      </c>
    </row>
    <row r="733" spans="1:10" s="125" customFormat="1" ht="14.25" x14ac:dyDescent="0.2">
      <c r="A733" s="308"/>
      <c r="B733" s="313"/>
      <c r="C733" s="9" t="s">
        <v>15</v>
      </c>
      <c r="D733" s="9">
        <f t="shared" ref="D733:D735" si="438">SUM(E733:H733)</f>
        <v>78</v>
      </c>
      <c r="E733" s="9">
        <v>0</v>
      </c>
      <c r="F733" s="96">
        <v>0</v>
      </c>
      <c r="G733" s="9">
        <v>0</v>
      </c>
      <c r="H733" s="9">
        <v>78</v>
      </c>
      <c r="I733" s="9">
        <v>0</v>
      </c>
      <c r="J733" s="9">
        <v>0</v>
      </c>
    </row>
    <row r="734" spans="1:10" ht="30" x14ac:dyDescent="0.25">
      <c r="A734" s="308"/>
      <c r="B734" s="313"/>
      <c r="C734" s="183" t="s">
        <v>403</v>
      </c>
      <c r="D734" s="183">
        <f t="shared" si="438"/>
        <v>230.6</v>
      </c>
      <c r="E734" s="183">
        <v>0</v>
      </c>
      <c r="F734" s="95">
        <v>0</v>
      </c>
      <c r="G734" s="183">
        <v>0</v>
      </c>
      <c r="H734" s="183">
        <v>230.6</v>
      </c>
      <c r="I734" s="183">
        <v>0</v>
      </c>
      <c r="J734" s="183">
        <v>0</v>
      </c>
    </row>
    <row r="735" spans="1:10" ht="30" x14ac:dyDescent="0.25">
      <c r="A735" s="309"/>
      <c r="B735" s="314"/>
      <c r="C735" s="183" t="s">
        <v>404</v>
      </c>
      <c r="D735" s="183">
        <f t="shared" si="438"/>
        <v>230.6</v>
      </c>
      <c r="E735" s="183">
        <v>0</v>
      </c>
      <c r="F735" s="95">
        <v>0</v>
      </c>
      <c r="G735" s="183">
        <v>0</v>
      </c>
      <c r="H735" s="183">
        <v>230.6</v>
      </c>
      <c r="I735" s="183">
        <v>0</v>
      </c>
      <c r="J735" s="183">
        <v>0</v>
      </c>
    </row>
    <row r="736" spans="1:10" ht="28.5" x14ac:dyDescent="0.25">
      <c r="A736" s="307" t="s">
        <v>142</v>
      </c>
      <c r="B736" s="312" t="s">
        <v>143</v>
      </c>
      <c r="C736" s="9" t="s">
        <v>318</v>
      </c>
      <c r="D736" s="9">
        <f>SUM(D737:D743)</f>
        <v>4620.9000000000005</v>
      </c>
      <c r="E736" s="9">
        <f t="shared" ref="E736" si="439">SUM(E737:E743)</f>
        <v>1460</v>
      </c>
      <c r="F736" s="9">
        <f t="shared" ref="F736" si="440">SUM(F737:F743)</f>
        <v>0</v>
      </c>
      <c r="G736" s="9">
        <f t="shared" ref="G736:J736" si="441">SUM(G737:G743)</f>
        <v>0</v>
      </c>
      <c r="H736" s="9">
        <f t="shared" si="441"/>
        <v>3160.8999999999996</v>
      </c>
      <c r="I736" s="9">
        <f t="shared" ref="I736" si="442">SUM(I737:I743)</f>
        <v>0</v>
      </c>
      <c r="J736" s="9">
        <f t="shared" si="441"/>
        <v>0</v>
      </c>
    </row>
    <row r="737" spans="1:10" x14ac:dyDescent="0.25">
      <c r="A737" s="308"/>
      <c r="B737" s="313"/>
      <c r="C737" s="183" t="s">
        <v>11</v>
      </c>
      <c r="D737" s="183">
        <f>SUM(E737:G737)</f>
        <v>0</v>
      </c>
      <c r="E737" s="183">
        <v>0</v>
      </c>
      <c r="F737" s="95">
        <v>0</v>
      </c>
      <c r="G737" s="183">
        <v>0</v>
      </c>
      <c r="H737" s="183">
        <v>0</v>
      </c>
      <c r="I737" s="183">
        <v>0</v>
      </c>
      <c r="J737" s="183">
        <v>0</v>
      </c>
    </row>
    <row r="738" spans="1:10" x14ac:dyDescent="0.25">
      <c r="A738" s="308"/>
      <c r="B738" s="313"/>
      <c r="C738" s="183" t="s">
        <v>12</v>
      </c>
      <c r="D738" s="183">
        <f t="shared" ref="D738:D739" si="443">SUM(E738:G738)</f>
        <v>1050</v>
      </c>
      <c r="E738" s="183">
        <v>1050</v>
      </c>
      <c r="F738" s="95">
        <v>0</v>
      </c>
      <c r="G738" s="183">
        <v>0</v>
      </c>
      <c r="H738" s="183">
        <v>0</v>
      </c>
      <c r="I738" s="183">
        <v>0</v>
      </c>
      <c r="J738" s="183">
        <v>0</v>
      </c>
    </row>
    <row r="739" spans="1:10" x14ac:dyDescent="0.25">
      <c r="A739" s="308"/>
      <c r="B739" s="313"/>
      <c r="C739" s="183" t="s">
        <v>13</v>
      </c>
      <c r="D739" s="183">
        <f t="shared" si="443"/>
        <v>410</v>
      </c>
      <c r="E739" s="183">
        <v>410</v>
      </c>
      <c r="F739" s="95">
        <v>0</v>
      </c>
      <c r="G739" s="183">
        <v>0</v>
      </c>
      <c r="H739" s="183">
        <v>0</v>
      </c>
      <c r="I739" s="183">
        <v>0</v>
      </c>
      <c r="J739" s="183">
        <v>0</v>
      </c>
    </row>
    <row r="740" spans="1:10" x14ac:dyDescent="0.25">
      <c r="A740" s="308"/>
      <c r="B740" s="313"/>
      <c r="C740" s="183" t="s">
        <v>14</v>
      </c>
      <c r="D740" s="183">
        <f>SUM(E740:H740)</f>
        <v>706.8</v>
      </c>
      <c r="E740" s="183">
        <v>0</v>
      </c>
      <c r="F740" s="95">
        <v>0</v>
      </c>
      <c r="G740" s="183">
        <v>0</v>
      </c>
      <c r="H740" s="183">
        <v>706.8</v>
      </c>
      <c r="I740" s="183">
        <v>0</v>
      </c>
      <c r="J740" s="183">
        <v>0</v>
      </c>
    </row>
    <row r="741" spans="1:10" s="125" customFormat="1" ht="14.25" x14ac:dyDescent="0.2">
      <c r="A741" s="308"/>
      <c r="B741" s="313"/>
      <c r="C741" s="9" t="s">
        <v>15</v>
      </c>
      <c r="D741" s="9">
        <f t="shared" ref="D741:D743" si="444">SUM(E741:H741)</f>
        <v>1040.5</v>
      </c>
      <c r="E741" s="9">
        <v>0</v>
      </c>
      <c r="F741" s="96">
        <v>0</v>
      </c>
      <c r="G741" s="9">
        <v>0</v>
      </c>
      <c r="H741" s="9">
        <v>1040.5</v>
      </c>
      <c r="I741" s="9">
        <v>0</v>
      </c>
      <c r="J741" s="9">
        <v>0</v>
      </c>
    </row>
    <row r="742" spans="1:10" ht="30" x14ac:dyDescent="0.25">
      <c r="A742" s="308"/>
      <c r="B742" s="313"/>
      <c r="C742" s="183" t="s">
        <v>403</v>
      </c>
      <c r="D742" s="183">
        <f t="shared" si="444"/>
        <v>706.8</v>
      </c>
      <c r="E742" s="183">
        <v>0</v>
      </c>
      <c r="F742" s="95">
        <v>0</v>
      </c>
      <c r="G742" s="183">
        <v>0</v>
      </c>
      <c r="H742" s="183">
        <v>706.8</v>
      </c>
      <c r="I742" s="183">
        <v>0</v>
      </c>
      <c r="J742" s="183">
        <v>0</v>
      </c>
    </row>
    <row r="743" spans="1:10" ht="30" x14ac:dyDescent="0.25">
      <c r="A743" s="309"/>
      <c r="B743" s="314"/>
      <c r="C743" s="183" t="s">
        <v>404</v>
      </c>
      <c r="D743" s="183">
        <f t="shared" si="444"/>
        <v>706.8</v>
      </c>
      <c r="E743" s="183">
        <v>0</v>
      </c>
      <c r="F743" s="95">
        <v>0</v>
      </c>
      <c r="G743" s="183">
        <v>0</v>
      </c>
      <c r="H743" s="183">
        <v>706.8</v>
      </c>
      <c r="I743" s="183">
        <v>0</v>
      </c>
      <c r="J743" s="183">
        <v>0</v>
      </c>
    </row>
    <row r="744" spans="1:10" ht="28.5" x14ac:dyDescent="0.25">
      <c r="A744" s="307" t="s">
        <v>144</v>
      </c>
      <c r="B744" s="312" t="s">
        <v>145</v>
      </c>
      <c r="C744" s="9" t="s">
        <v>318</v>
      </c>
      <c r="D744" s="9">
        <f>SUM(D745:D751)</f>
        <v>1900</v>
      </c>
      <c r="E744" s="9">
        <f t="shared" ref="E744" si="445">SUM(E745:E751)</f>
        <v>0</v>
      </c>
      <c r="F744" s="9">
        <f t="shared" ref="F744" si="446">SUM(F745:F751)</f>
        <v>0</v>
      </c>
      <c r="G744" s="9">
        <f t="shared" ref="G744:J744" si="447">SUM(G745:G751)</f>
        <v>1000</v>
      </c>
      <c r="H744" s="9">
        <f t="shared" si="447"/>
        <v>900</v>
      </c>
      <c r="I744" s="9">
        <f t="shared" ref="I744" si="448">SUM(I745:I751)</f>
        <v>0</v>
      </c>
      <c r="J744" s="9">
        <f t="shared" si="447"/>
        <v>0</v>
      </c>
    </row>
    <row r="745" spans="1:10" ht="20.25" customHeight="1" x14ac:dyDescent="0.25">
      <c r="A745" s="308"/>
      <c r="B745" s="313"/>
      <c r="C745" s="183" t="s">
        <v>11</v>
      </c>
      <c r="D745" s="183">
        <f>SUM(E745:G745)</f>
        <v>0</v>
      </c>
      <c r="E745" s="95">
        <v>0</v>
      </c>
      <c r="F745" s="95">
        <v>0</v>
      </c>
      <c r="G745" s="183">
        <v>0</v>
      </c>
      <c r="H745" s="183">
        <v>0</v>
      </c>
      <c r="I745" s="183">
        <v>0</v>
      </c>
      <c r="J745" s="183">
        <v>0</v>
      </c>
    </row>
    <row r="746" spans="1:10" ht="23.25" customHeight="1" x14ac:dyDescent="0.25">
      <c r="A746" s="308"/>
      <c r="B746" s="313"/>
      <c r="C746" s="183" t="s">
        <v>12</v>
      </c>
      <c r="D746" s="183">
        <f t="shared" ref="D746:D750" si="449">SUM(E746:G746)</f>
        <v>500</v>
      </c>
      <c r="E746" s="95">
        <v>0</v>
      </c>
      <c r="F746" s="95">
        <v>0</v>
      </c>
      <c r="G746" s="183">
        <v>500</v>
      </c>
      <c r="H746" s="183">
        <v>0</v>
      </c>
      <c r="I746" s="183">
        <v>0</v>
      </c>
      <c r="J746" s="183">
        <v>0</v>
      </c>
    </row>
    <row r="747" spans="1:10" x14ac:dyDescent="0.25">
      <c r="A747" s="308"/>
      <c r="B747" s="313"/>
      <c r="C747" s="183" t="s">
        <v>13</v>
      </c>
      <c r="D747" s="183">
        <f t="shared" si="449"/>
        <v>500</v>
      </c>
      <c r="E747" s="95">
        <v>0</v>
      </c>
      <c r="F747" s="95">
        <v>0</v>
      </c>
      <c r="G747" s="183">
        <v>500</v>
      </c>
      <c r="H747" s="183">
        <v>0</v>
      </c>
      <c r="I747" s="183">
        <v>0</v>
      </c>
      <c r="J747" s="183">
        <v>0</v>
      </c>
    </row>
    <row r="748" spans="1:10" x14ac:dyDescent="0.25">
      <c r="A748" s="308"/>
      <c r="B748" s="313"/>
      <c r="C748" s="183" t="s">
        <v>14</v>
      </c>
      <c r="D748" s="183">
        <f t="shared" si="449"/>
        <v>0</v>
      </c>
      <c r="E748" s="95">
        <v>0</v>
      </c>
      <c r="F748" s="95">
        <v>0</v>
      </c>
      <c r="G748" s="183">
        <v>0</v>
      </c>
      <c r="H748" s="183">
        <v>0</v>
      </c>
      <c r="I748" s="183">
        <v>0</v>
      </c>
      <c r="J748" s="183">
        <v>0</v>
      </c>
    </row>
    <row r="749" spans="1:10" s="125" customFormat="1" ht="14.25" x14ac:dyDescent="0.2">
      <c r="A749" s="308"/>
      <c r="B749" s="313"/>
      <c r="C749" s="9" t="s">
        <v>15</v>
      </c>
      <c r="D749" s="9">
        <f>SUM(E749:J749)</f>
        <v>900</v>
      </c>
      <c r="E749" s="96">
        <v>0</v>
      </c>
      <c r="F749" s="96">
        <v>0</v>
      </c>
      <c r="G749" s="9">
        <v>0</v>
      </c>
      <c r="H749" s="9">
        <v>900</v>
      </c>
      <c r="I749" s="9">
        <v>0</v>
      </c>
      <c r="J749" s="9">
        <v>0</v>
      </c>
    </row>
    <row r="750" spans="1:10" ht="30" x14ac:dyDescent="0.25">
      <c r="A750" s="308"/>
      <c r="B750" s="313"/>
      <c r="C750" s="183" t="s">
        <v>403</v>
      </c>
      <c r="D750" s="183">
        <f t="shared" si="449"/>
        <v>0</v>
      </c>
      <c r="E750" s="95">
        <v>0</v>
      </c>
      <c r="F750" s="95">
        <v>0</v>
      </c>
      <c r="G750" s="183">
        <v>0</v>
      </c>
      <c r="H750" s="183">
        <v>0</v>
      </c>
      <c r="I750" s="183">
        <v>0</v>
      </c>
      <c r="J750" s="183">
        <v>0</v>
      </c>
    </row>
    <row r="751" spans="1:10" ht="30" x14ac:dyDescent="0.25">
      <c r="A751" s="309"/>
      <c r="B751" s="314"/>
      <c r="C751" s="183" t="s">
        <v>404</v>
      </c>
      <c r="D751" s="183">
        <f>SUM(E751:G751)</f>
        <v>0</v>
      </c>
      <c r="E751" s="95">
        <v>0</v>
      </c>
      <c r="F751" s="95">
        <v>0</v>
      </c>
      <c r="G751" s="183">
        <v>0</v>
      </c>
      <c r="H751" s="183">
        <v>0</v>
      </c>
      <c r="I751" s="183">
        <v>0</v>
      </c>
      <c r="J751" s="183">
        <v>0</v>
      </c>
    </row>
    <row r="752" spans="1:10" ht="28.5" x14ac:dyDescent="0.25">
      <c r="A752" s="307" t="s">
        <v>232</v>
      </c>
      <c r="B752" s="312" t="s">
        <v>231</v>
      </c>
      <c r="C752" s="9" t="s">
        <v>318</v>
      </c>
      <c r="D752" s="9">
        <f>SUM(D753:D759)</f>
        <v>261</v>
      </c>
      <c r="E752" s="9">
        <f t="shared" ref="E752" si="450">SUM(E753:E759)</f>
        <v>0</v>
      </c>
      <c r="F752" s="9">
        <f t="shared" ref="F752" si="451">SUM(F753:F759)</f>
        <v>0</v>
      </c>
      <c r="G752" s="9">
        <f>SUM(G753:G759)</f>
        <v>261</v>
      </c>
      <c r="H752" s="9">
        <f t="shared" ref="H752:J752" si="452">SUM(H753:H759)</f>
        <v>0</v>
      </c>
      <c r="I752" s="9">
        <f t="shared" ref="I752" si="453">SUM(I753:I759)</f>
        <v>0</v>
      </c>
      <c r="J752" s="9">
        <f t="shared" si="452"/>
        <v>0</v>
      </c>
    </row>
    <row r="753" spans="1:10" x14ac:dyDescent="0.25">
      <c r="A753" s="308"/>
      <c r="B753" s="313"/>
      <c r="C753" s="183" t="s">
        <v>11</v>
      </c>
      <c r="D753" s="183">
        <f>SUM(E753:G753)</f>
        <v>0</v>
      </c>
      <c r="E753" s="95">
        <v>0</v>
      </c>
      <c r="F753" s="95">
        <v>0</v>
      </c>
      <c r="G753" s="183">
        <v>0</v>
      </c>
      <c r="H753" s="183">
        <v>0</v>
      </c>
      <c r="I753" s="183">
        <v>0</v>
      </c>
      <c r="J753" s="183">
        <v>0</v>
      </c>
    </row>
    <row r="754" spans="1:10" ht="18.75" customHeight="1" x14ac:dyDescent="0.25">
      <c r="A754" s="308"/>
      <c r="B754" s="313"/>
      <c r="C754" s="183" t="s">
        <v>12</v>
      </c>
      <c r="D754" s="183">
        <f t="shared" ref="D754:D758" si="454">SUM(E754:G754)</f>
        <v>0</v>
      </c>
      <c r="E754" s="95">
        <v>0</v>
      </c>
      <c r="F754" s="95">
        <v>0</v>
      </c>
      <c r="G754" s="183">
        <v>0</v>
      </c>
      <c r="H754" s="183">
        <v>0</v>
      </c>
      <c r="I754" s="183">
        <v>0</v>
      </c>
      <c r="J754" s="183">
        <v>0</v>
      </c>
    </row>
    <row r="755" spans="1:10" x14ac:dyDescent="0.25">
      <c r="A755" s="308"/>
      <c r="B755" s="313"/>
      <c r="C755" s="183" t="s">
        <v>13</v>
      </c>
      <c r="D755" s="183">
        <f t="shared" si="454"/>
        <v>261</v>
      </c>
      <c r="E755" s="95">
        <v>0</v>
      </c>
      <c r="F755" s="95">
        <v>0</v>
      </c>
      <c r="G755" s="183">
        <v>261</v>
      </c>
      <c r="H755" s="183">
        <v>0</v>
      </c>
      <c r="I755" s="183">
        <v>0</v>
      </c>
      <c r="J755" s="183">
        <v>0</v>
      </c>
    </row>
    <row r="756" spans="1:10" ht="25.5" customHeight="1" x14ac:dyDescent="0.25">
      <c r="A756" s="308"/>
      <c r="B756" s="313"/>
      <c r="C756" s="183" t="s">
        <v>14</v>
      </c>
      <c r="D756" s="183">
        <f t="shared" si="454"/>
        <v>0</v>
      </c>
      <c r="E756" s="95">
        <v>0</v>
      </c>
      <c r="F756" s="95">
        <v>0</v>
      </c>
      <c r="G756" s="183">
        <v>0</v>
      </c>
      <c r="H756" s="183">
        <v>0</v>
      </c>
      <c r="I756" s="183">
        <v>0</v>
      </c>
      <c r="J756" s="183">
        <v>0</v>
      </c>
    </row>
    <row r="757" spans="1:10" s="125" customFormat="1" ht="14.25" x14ac:dyDescent="0.2">
      <c r="A757" s="308"/>
      <c r="B757" s="313"/>
      <c r="C757" s="9" t="s">
        <v>15</v>
      </c>
      <c r="D757" s="9">
        <f t="shared" si="454"/>
        <v>0</v>
      </c>
      <c r="E757" s="96">
        <v>0</v>
      </c>
      <c r="F757" s="96">
        <v>0</v>
      </c>
      <c r="G757" s="9">
        <v>0</v>
      </c>
      <c r="H757" s="9">
        <v>0</v>
      </c>
      <c r="I757" s="9">
        <v>0</v>
      </c>
      <c r="J757" s="9">
        <v>0</v>
      </c>
    </row>
    <row r="758" spans="1:10" ht="30" x14ac:dyDescent="0.25">
      <c r="A758" s="308"/>
      <c r="B758" s="313"/>
      <c r="C758" s="183" t="s">
        <v>403</v>
      </c>
      <c r="D758" s="183">
        <f t="shared" si="454"/>
        <v>0</v>
      </c>
      <c r="E758" s="95">
        <v>0</v>
      </c>
      <c r="F758" s="95">
        <v>0</v>
      </c>
      <c r="G758" s="183">
        <v>0</v>
      </c>
      <c r="H758" s="183">
        <v>0</v>
      </c>
      <c r="I758" s="183">
        <v>0</v>
      </c>
      <c r="J758" s="183">
        <v>0</v>
      </c>
    </row>
    <row r="759" spans="1:10" ht="30" x14ac:dyDescent="0.25">
      <c r="A759" s="309"/>
      <c r="B759" s="314"/>
      <c r="C759" s="183" t="s">
        <v>404</v>
      </c>
      <c r="D759" s="183">
        <f>SUM(E759:G759)</f>
        <v>0</v>
      </c>
      <c r="E759" s="95">
        <v>0</v>
      </c>
      <c r="F759" s="95">
        <v>0</v>
      </c>
      <c r="G759" s="183">
        <v>0</v>
      </c>
      <c r="H759" s="183">
        <v>0</v>
      </c>
      <c r="I759" s="183">
        <v>0</v>
      </c>
      <c r="J759" s="183">
        <v>0</v>
      </c>
    </row>
    <row r="760" spans="1:10" s="128" customFormat="1" ht="28.5" customHeight="1" x14ac:dyDescent="0.25">
      <c r="A760" s="307" t="s">
        <v>557</v>
      </c>
      <c r="B760" s="312" t="s">
        <v>400</v>
      </c>
      <c r="C760" s="9" t="s">
        <v>318</v>
      </c>
      <c r="D760" s="9">
        <f>SUM(D761:D767)</f>
        <v>3243.3</v>
      </c>
      <c r="E760" s="9">
        <f>SUM(E761:E767)</f>
        <v>0</v>
      </c>
      <c r="F760" s="9">
        <f>SUM(F761:F767)</f>
        <v>0</v>
      </c>
      <c r="G760" s="9">
        <f t="shared" ref="G760:J760" si="455">SUM(G761:G767)</f>
        <v>1200</v>
      </c>
      <c r="H760" s="9">
        <f t="shared" si="455"/>
        <v>2043.3000000000002</v>
      </c>
      <c r="I760" s="9">
        <f t="shared" ref="I760" si="456">SUM(I761:I767)</f>
        <v>0</v>
      </c>
      <c r="J760" s="9">
        <f t="shared" si="455"/>
        <v>0</v>
      </c>
    </row>
    <row r="761" spans="1:10" s="128" customFormat="1" x14ac:dyDescent="0.25">
      <c r="A761" s="308"/>
      <c r="B761" s="313"/>
      <c r="C761" s="183" t="s">
        <v>11</v>
      </c>
      <c r="D761" s="183">
        <f>SUM(E761:G761)</f>
        <v>0</v>
      </c>
      <c r="E761" s="95">
        <v>0</v>
      </c>
      <c r="F761" s="95">
        <v>0</v>
      </c>
      <c r="G761" s="183">
        <v>0</v>
      </c>
      <c r="H761" s="183">
        <v>0</v>
      </c>
      <c r="I761" s="183">
        <v>0</v>
      </c>
      <c r="J761" s="183">
        <v>0</v>
      </c>
    </row>
    <row r="762" spans="1:10" s="128" customFormat="1" x14ac:dyDescent="0.25">
      <c r="A762" s="308"/>
      <c r="B762" s="313"/>
      <c r="C762" s="183" t="s">
        <v>12</v>
      </c>
      <c r="D762" s="183">
        <f>SUM(E762:G762)</f>
        <v>0</v>
      </c>
      <c r="E762" s="95">
        <v>0</v>
      </c>
      <c r="F762" s="95">
        <v>0</v>
      </c>
      <c r="G762" s="183">
        <v>0</v>
      </c>
      <c r="H762" s="183">
        <v>0</v>
      </c>
      <c r="I762" s="183">
        <v>0</v>
      </c>
      <c r="J762" s="183">
        <v>0</v>
      </c>
    </row>
    <row r="763" spans="1:10" s="128" customFormat="1" x14ac:dyDescent="0.25">
      <c r="A763" s="308"/>
      <c r="B763" s="313"/>
      <c r="C763" s="183" t="s">
        <v>13</v>
      </c>
      <c r="D763" s="183">
        <f>SUM(F763:H763)</f>
        <v>1200</v>
      </c>
      <c r="E763" s="95">
        <v>0</v>
      </c>
      <c r="F763" s="95">
        <v>0</v>
      </c>
      <c r="G763" s="183">
        <v>1200</v>
      </c>
      <c r="H763" s="183">
        <v>0</v>
      </c>
      <c r="I763" s="183">
        <v>0</v>
      </c>
      <c r="J763" s="183">
        <v>0</v>
      </c>
    </row>
    <row r="764" spans="1:10" s="128" customFormat="1" x14ac:dyDescent="0.25">
      <c r="A764" s="308"/>
      <c r="B764" s="313"/>
      <c r="C764" s="183" t="s">
        <v>14</v>
      </c>
      <c r="D764" s="183">
        <f t="shared" ref="D764:D767" si="457">SUM(F764:H764)</f>
        <v>1200</v>
      </c>
      <c r="E764" s="95">
        <v>0</v>
      </c>
      <c r="F764" s="95">
        <v>0</v>
      </c>
      <c r="G764" s="183">
        <v>0</v>
      </c>
      <c r="H764" s="183">
        <v>1200</v>
      </c>
      <c r="I764" s="183">
        <v>0</v>
      </c>
      <c r="J764" s="183">
        <v>0</v>
      </c>
    </row>
    <row r="765" spans="1:10" s="130" customFormat="1" x14ac:dyDescent="0.2">
      <c r="A765" s="308"/>
      <c r="B765" s="313"/>
      <c r="C765" s="9" t="s">
        <v>15</v>
      </c>
      <c r="D765" s="9">
        <f t="shared" si="457"/>
        <v>0</v>
      </c>
      <c r="E765" s="96">
        <v>0</v>
      </c>
      <c r="F765" s="96">
        <v>0</v>
      </c>
      <c r="G765" s="9">
        <v>0</v>
      </c>
      <c r="H765" s="9">
        <v>0</v>
      </c>
      <c r="I765" s="9">
        <v>0</v>
      </c>
      <c r="J765" s="9">
        <v>0</v>
      </c>
    </row>
    <row r="766" spans="1:10" s="128" customFormat="1" ht="30" x14ac:dyDescent="0.25">
      <c r="A766" s="308"/>
      <c r="B766" s="313"/>
      <c r="C766" s="183" t="s">
        <v>403</v>
      </c>
      <c r="D766" s="183">
        <f t="shared" si="457"/>
        <v>398.9</v>
      </c>
      <c r="E766" s="95">
        <v>0</v>
      </c>
      <c r="F766" s="95">
        <v>0</v>
      </c>
      <c r="G766" s="183">
        <v>0</v>
      </c>
      <c r="H766" s="183">
        <v>398.9</v>
      </c>
      <c r="I766" s="183">
        <v>0</v>
      </c>
      <c r="J766" s="183">
        <v>0</v>
      </c>
    </row>
    <row r="767" spans="1:10" s="128" customFormat="1" ht="30" x14ac:dyDescent="0.25">
      <c r="A767" s="309"/>
      <c r="B767" s="314"/>
      <c r="C767" s="183" t="s">
        <v>404</v>
      </c>
      <c r="D767" s="183">
        <f t="shared" si="457"/>
        <v>444.4</v>
      </c>
      <c r="E767" s="95">
        <v>0</v>
      </c>
      <c r="F767" s="95">
        <v>0</v>
      </c>
      <c r="G767" s="183">
        <v>0</v>
      </c>
      <c r="H767" s="183">
        <v>444.4</v>
      </c>
      <c r="I767" s="183">
        <v>0</v>
      </c>
      <c r="J767" s="183">
        <v>0</v>
      </c>
    </row>
    <row r="768" spans="1:10" s="128" customFormat="1" ht="28.5" customHeight="1" x14ac:dyDescent="0.25">
      <c r="A768" s="307" t="s">
        <v>558</v>
      </c>
      <c r="B768" s="312" t="s">
        <v>554</v>
      </c>
      <c r="C768" s="9" t="s">
        <v>318</v>
      </c>
      <c r="D768" s="9">
        <f>SUM(D769:D775)</f>
        <v>125.9</v>
      </c>
      <c r="E768" s="9">
        <f t="shared" ref="E768:J768" si="458">SUM(E769:E775)</f>
        <v>125.9</v>
      </c>
      <c r="F768" s="9">
        <f t="shared" si="458"/>
        <v>0</v>
      </c>
      <c r="G768" s="9">
        <f t="shared" si="458"/>
        <v>0</v>
      </c>
      <c r="H768" s="9">
        <f t="shared" si="458"/>
        <v>0</v>
      </c>
      <c r="I768" s="9">
        <f t="shared" ref="I768" si="459">SUM(I769:I775)</f>
        <v>0</v>
      </c>
      <c r="J768" s="9">
        <f t="shared" si="458"/>
        <v>0</v>
      </c>
    </row>
    <row r="769" spans="1:10" s="128" customFormat="1" x14ac:dyDescent="0.25">
      <c r="A769" s="308"/>
      <c r="B769" s="313"/>
      <c r="C769" s="183" t="s">
        <v>11</v>
      </c>
      <c r="D769" s="183">
        <f t="shared" ref="D769:D775" si="460">SUM(E769:G769)</f>
        <v>0</v>
      </c>
      <c r="E769" s="183">
        <v>0</v>
      </c>
      <c r="F769" s="95">
        <v>0</v>
      </c>
      <c r="G769" s="95">
        <v>0</v>
      </c>
      <c r="H769" s="183">
        <v>0</v>
      </c>
      <c r="I769" s="183">
        <v>0</v>
      </c>
      <c r="J769" s="183">
        <v>0</v>
      </c>
    </row>
    <row r="770" spans="1:10" s="128" customFormat="1" x14ac:dyDescent="0.25">
      <c r="A770" s="308"/>
      <c r="B770" s="313"/>
      <c r="C770" s="183" t="s">
        <v>12</v>
      </c>
      <c r="D770" s="183">
        <f t="shared" si="460"/>
        <v>0</v>
      </c>
      <c r="E770" s="183">
        <v>0</v>
      </c>
      <c r="F770" s="95">
        <v>0</v>
      </c>
      <c r="G770" s="95">
        <v>0</v>
      </c>
      <c r="H770" s="183">
        <v>0</v>
      </c>
      <c r="I770" s="183">
        <v>0</v>
      </c>
      <c r="J770" s="183">
        <v>0</v>
      </c>
    </row>
    <row r="771" spans="1:10" s="128" customFormat="1" x14ac:dyDescent="0.25">
      <c r="A771" s="308"/>
      <c r="B771" s="313"/>
      <c r="C771" s="183" t="s">
        <v>13</v>
      </c>
      <c r="D771" s="183">
        <f t="shared" si="460"/>
        <v>125.9</v>
      </c>
      <c r="E771" s="183">
        <v>125.9</v>
      </c>
      <c r="F771" s="95">
        <v>0</v>
      </c>
      <c r="G771" s="95">
        <v>0</v>
      </c>
      <c r="H771" s="183">
        <v>0</v>
      </c>
      <c r="I771" s="183">
        <v>0</v>
      </c>
      <c r="J771" s="183">
        <v>0</v>
      </c>
    </row>
    <row r="772" spans="1:10" s="128" customFormat="1" x14ac:dyDescent="0.25">
      <c r="A772" s="308"/>
      <c r="B772" s="313"/>
      <c r="C772" s="183" t="s">
        <v>14</v>
      </c>
      <c r="D772" s="183">
        <f t="shared" si="460"/>
        <v>0</v>
      </c>
      <c r="E772" s="183">
        <v>0</v>
      </c>
      <c r="F772" s="95">
        <v>0</v>
      </c>
      <c r="G772" s="95">
        <v>0</v>
      </c>
      <c r="H772" s="183">
        <v>0</v>
      </c>
      <c r="I772" s="183">
        <v>0</v>
      </c>
      <c r="J772" s="183">
        <v>0</v>
      </c>
    </row>
    <row r="773" spans="1:10" s="130" customFormat="1" x14ac:dyDescent="0.2">
      <c r="A773" s="308"/>
      <c r="B773" s="313"/>
      <c r="C773" s="9" t="s">
        <v>15</v>
      </c>
      <c r="D773" s="9">
        <f t="shared" si="460"/>
        <v>0</v>
      </c>
      <c r="E773" s="9">
        <v>0</v>
      </c>
      <c r="F773" s="96">
        <v>0</v>
      </c>
      <c r="G773" s="96">
        <v>0</v>
      </c>
      <c r="H773" s="9">
        <v>0</v>
      </c>
      <c r="I773" s="9">
        <v>0</v>
      </c>
      <c r="J773" s="9">
        <v>0</v>
      </c>
    </row>
    <row r="774" spans="1:10" s="128" customFormat="1" ht="30" x14ac:dyDescent="0.25">
      <c r="A774" s="308"/>
      <c r="B774" s="313"/>
      <c r="C774" s="183" t="s">
        <v>403</v>
      </c>
      <c r="D774" s="183">
        <f t="shared" si="460"/>
        <v>0</v>
      </c>
      <c r="E774" s="183">
        <v>0</v>
      </c>
      <c r="F774" s="95">
        <v>0</v>
      </c>
      <c r="G774" s="95">
        <v>0</v>
      </c>
      <c r="H774" s="183">
        <v>0</v>
      </c>
      <c r="I774" s="183">
        <v>0</v>
      </c>
      <c r="J774" s="183">
        <v>0</v>
      </c>
    </row>
    <row r="775" spans="1:10" s="128" customFormat="1" ht="30" x14ac:dyDescent="0.25">
      <c r="A775" s="309"/>
      <c r="B775" s="314"/>
      <c r="C775" s="183" t="s">
        <v>404</v>
      </c>
      <c r="D775" s="183">
        <f t="shared" si="460"/>
        <v>0</v>
      </c>
      <c r="E775" s="183">
        <v>0</v>
      </c>
      <c r="F775" s="95">
        <v>0</v>
      </c>
      <c r="G775" s="95">
        <v>0</v>
      </c>
      <c r="H775" s="183">
        <v>0</v>
      </c>
      <c r="I775" s="183">
        <v>0</v>
      </c>
      <c r="J775" s="183">
        <v>0</v>
      </c>
    </row>
    <row r="776" spans="1:10" s="128" customFormat="1" ht="28.5" x14ac:dyDescent="0.25">
      <c r="A776" s="307" t="s">
        <v>826</v>
      </c>
      <c r="B776" s="312" t="s">
        <v>825</v>
      </c>
      <c r="C776" s="9" t="s">
        <v>318</v>
      </c>
      <c r="D776" s="183">
        <f t="shared" ref="D776:J776" si="461">SUM(D777:D783)</f>
        <v>3000.0142799999999</v>
      </c>
      <c r="E776" s="183">
        <f t="shared" si="461"/>
        <v>0</v>
      </c>
      <c r="F776" s="95">
        <f t="shared" si="461"/>
        <v>0</v>
      </c>
      <c r="G776" s="95">
        <f t="shared" si="461"/>
        <v>0</v>
      </c>
      <c r="H776" s="183">
        <f t="shared" si="461"/>
        <v>3000.0142799999999</v>
      </c>
      <c r="I776" s="183">
        <f t="shared" ref="I776" si="462">SUM(I777:I783)</f>
        <v>0</v>
      </c>
      <c r="J776" s="183">
        <f t="shared" si="461"/>
        <v>0</v>
      </c>
    </row>
    <row r="777" spans="1:10" s="128" customFormat="1" x14ac:dyDescent="0.25">
      <c r="A777" s="287"/>
      <c r="B777" s="326"/>
      <c r="C777" s="183" t="s">
        <v>11</v>
      </c>
      <c r="D777" s="183">
        <f>SUM(E777:J777)</f>
        <v>0</v>
      </c>
      <c r="E777" s="183">
        <v>0</v>
      </c>
      <c r="F777" s="95">
        <v>0</v>
      </c>
      <c r="G777" s="95">
        <v>0</v>
      </c>
      <c r="H777" s="183">
        <v>0</v>
      </c>
      <c r="I777" s="183">
        <v>0</v>
      </c>
      <c r="J777" s="183">
        <v>0</v>
      </c>
    </row>
    <row r="778" spans="1:10" s="128" customFormat="1" x14ac:dyDescent="0.25">
      <c r="A778" s="287"/>
      <c r="B778" s="326"/>
      <c r="C778" s="183" t="s">
        <v>12</v>
      </c>
      <c r="D778" s="183">
        <f t="shared" ref="D778:D782" si="463">SUM(E778:J778)</f>
        <v>0</v>
      </c>
      <c r="E778" s="183">
        <v>0</v>
      </c>
      <c r="F778" s="95">
        <v>0</v>
      </c>
      <c r="G778" s="95">
        <v>0</v>
      </c>
      <c r="H778" s="183">
        <v>0</v>
      </c>
      <c r="I778" s="183">
        <v>0</v>
      </c>
      <c r="J778" s="183">
        <v>0</v>
      </c>
    </row>
    <row r="779" spans="1:10" s="128" customFormat="1" x14ac:dyDescent="0.25">
      <c r="A779" s="287"/>
      <c r="B779" s="326"/>
      <c r="C779" s="183" t="s">
        <v>13</v>
      </c>
      <c r="D779" s="183">
        <f t="shared" si="463"/>
        <v>0</v>
      </c>
      <c r="E779" s="183">
        <v>0</v>
      </c>
      <c r="F779" s="95">
        <v>0</v>
      </c>
      <c r="G779" s="95">
        <v>0</v>
      </c>
      <c r="H779" s="183">
        <v>0</v>
      </c>
      <c r="I779" s="183">
        <v>0</v>
      </c>
      <c r="J779" s="183">
        <v>0</v>
      </c>
    </row>
    <row r="780" spans="1:10" s="128" customFormat="1" x14ac:dyDescent="0.25">
      <c r="A780" s="287"/>
      <c r="B780" s="326"/>
      <c r="C780" s="183" t="s">
        <v>14</v>
      </c>
      <c r="D780" s="183">
        <f t="shared" si="463"/>
        <v>3000.0142799999999</v>
      </c>
      <c r="E780" s="183">
        <v>0</v>
      </c>
      <c r="F780" s="95">
        <v>0</v>
      </c>
      <c r="G780" s="95">
        <v>0</v>
      </c>
      <c r="H780" s="183">
        <f>2909.9+90.11428</f>
        <v>3000.0142799999999</v>
      </c>
      <c r="I780" s="183">
        <v>0</v>
      </c>
      <c r="J780" s="183">
        <v>0</v>
      </c>
    </row>
    <row r="781" spans="1:10" s="130" customFormat="1" x14ac:dyDescent="0.2">
      <c r="A781" s="287"/>
      <c r="B781" s="326"/>
      <c r="C781" s="9" t="s">
        <v>15</v>
      </c>
      <c r="D781" s="9">
        <f t="shared" si="463"/>
        <v>0</v>
      </c>
      <c r="E781" s="9">
        <v>0</v>
      </c>
      <c r="F781" s="96">
        <v>0</v>
      </c>
      <c r="G781" s="96">
        <v>0</v>
      </c>
      <c r="H781" s="9">
        <v>0</v>
      </c>
      <c r="I781" s="9">
        <v>0</v>
      </c>
      <c r="J781" s="9">
        <v>0</v>
      </c>
    </row>
    <row r="782" spans="1:10" s="128" customFormat="1" ht="30" x14ac:dyDescent="0.25">
      <c r="A782" s="287"/>
      <c r="B782" s="326"/>
      <c r="C782" s="183" t="s">
        <v>403</v>
      </c>
      <c r="D782" s="183">
        <f t="shared" si="463"/>
        <v>0</v>
      </c>
      <c r="E782" s="183">
        <v>0</v>
      </c>
      <c r="F782" s="95">
        <v>0</v>
      </c>
      <c r="G782" s="95">
        <v>0</v>
      </c>
      <c r="H782" s="183">
        <v>0</v>
      </c>
      <c r="I782" s="183">
        <v>0</v>
      </c>
      <c r="J782" s="183">
        <v>0</v>
      </c>
    </row>
    <row r="783" spans="1:10" s="128" customFormat="1" ht="30" x14ac:dyDescent="0.25">
      <c r="A783" s="288"/>
      <c r="B783" s="327"/>
      <c r="C783" s="183" t="s">
        <v>404</v>
      </c>
      <c r="D783" s="183">
        <f>SUM(E783:J783)</f>
        <v>0</v>
      </c>
      <c r="E783" s="183">
        <v>0</v>
      </c>
      <c r="F783" s="95">
        <v>0</v>
      </c>
      <c r="G783" s="95">
        <v>0</v>
      </c>
      <c r="H783" s="183">
        <v>0</v>
      </c>
      <c r="I783" s="183">
        <v>0</v>
      </c>
      <c r="J783" s="183">
        <v>0</v>
      </c>
    </row>
    <row r="784" spans="1:10" ht="30" x14ac:dyDescent="0.25">
      <c r="A784" s="307" t="s">
        <v>840</v>
      </c>
      <c r="B784" s="346" t="s">
        <v>841</v>
      </c>
      <c r="C784" s="183" t="s">
        <v>318</v>
      </c>
      <c r="D784" s="183">
        <f t="shared" ref="D784:J784" si="464">SUM(D785:D791)</f>
        <v>969.2</v>
      </c>
      <c r="E784" s="183">
        <f t="shared" si="464"/>
        <v>0</v>
      </c>
      <c r="F784" s="183">
        <f t="shared" si="464"/>
        <v>969.2</v>
      </c>
      <c r="G784" s="183">
        <f t="shared" si="464"/>
        <v>0</v>
      </c>
      <c r="H784" s="115">
        <f t="shared" si="464"/>
        <v>0</v>
      </c>
      <c r="I784" s="115">
        <f t="shared" ref="I784" si="465">SUM(I785:I791)</f>
        <v>0</v>
      </c>
      <c r="J784" s="115">
        <f t="shared" si="464"/>
        <v>0</v>
      </c>
    </row>
    <row r="785" spans="1:10" s="128" customFormat="1" x14ac:dyDescent="0.25">
      <c r="A785" s="287"/>
      <c r="B785" s="347"/>
      <c r="C785" s="183" t="s">
        <v>11</v>
      </c>
      <c r="D785" s="183">
        <f>SUM(E785:J785)</f>
        <v>0</v>
      </c>
      <c r="E785" s="183">
        <v>0</v>
      </c>
      <c r="F785" s="95">
        <v>0</v>
      </c>
      <c r="G785" s="95">
        <v>0</v>
      </c>
      <c r="H785" s="183">
        <v>0</v>
      </c>
      <c r="I785" s="183">
        <v>0</v>
      </c>
      <c r="J785" s="183">
        <v>0</v>
      </c>
    </row>
    <row r="786" spans="1:10" s="128" customFormat="1" x14ac:dyDescent="0.25">
      <c r="A786" s="287"/>
      <c r="B786" s="347"/>
      <c r="C786" s="183" t="s">
        <v>12</v>
      </c>
      <c r="D786" s="183">
        <f t="shared" ref="D786:D790" si="466">SUM(E786:J786)</f>
        <v>0</v>
      </c>
      <c r="E786" s="183">
        <v>0</v>
      </c>
      <c r="F786" s="95">
        <v>0</v>
      </c>
      <c r="G786" s="95">
        <v>0</v>
      </c>
      <c r="H786" s="183">
        <v>0</v>
      </c>
      <c r="I786" s="183">
        <v>0</v>
      </c>
      <c r="J786" s="183">
        <v>0</v>
      </c>
    </row>
    <row r="787" spans="1:10" s="128" customFormat="1" x14ac:dyDescent="0.25">
      <c r="A787" s="287"/>
      <c r="B787" s="347"/>
      <c r="C787" s="183" t="s">
        <v>13</v>
      </c>
      <c r="D787" s="183">
        <f t="shared" si="466"/>
        <v>0</v>
      </c>
      <c r="E787" s="183">
        <v>0</v>
      </c>
      <c r="F787" s="95">
        <v>0</v>
      </c>
      <c r="G787" s="95">
        <v>0</v>
      </c>
      <c r="H787" s="183">
        <v>0</v>
      </c>
      <c r="I787" s="183">
        <v>0</v>
      </c>
      <c r="J787" s="183">
        <v>0</v>
      </c>
    </row>
    <row r="788" spans="1:10" s="128" customFormat="1" x14ac:dyDescent="0.25">
      <c r="A788" s="287"/>
      <c r="B788" s="347"/>
      <c r="C788" s="183" t="s">
        <v>14</v>
      </c>
      <c r="D788" s="183">
        <f t="shared" si="466"/>
        <v>969.2</v>
      </c>
      <c r="E788" s="183">
        <v>0</v>
      </c>
      <c r="F788" s="95">
        <v>969.2</v>
      </c>
      <c r="G788" s="95">
        <v>0</v>
      </c>
      <c r="H788" s="183">
        <v>0</v>
      </c>
      <c r="I788" s="183">
        <v>0</v>
      </c>
      <c r="J788" s="183">
        <v>0</v>
      </c>
    </row>
    <row r="789" spans="1:10" s="130" customFormat="1" x14ac:dyDescent="0.2">
      <c r="A789" s="287"/>
      <c r="B789" s="347"/>
      <c r="C789" s="9" t="s">
        <v>15</v>
      </c>
      <c r="D789" s="9">
        <f t="shared" si="466"/>
        <v>0</v>
      </c>
      <c r="E789" s="9">
        <v>0</v>
      </c>
      <c r="F789" s="96">
        <v>0</v>
      </c>
      <c r="G789" s="96">
        <v>0</v>
      </c>
      <c r="H789" s="9">
        <v>0</v>
      </c>
      <c r="I789" s="9">
        <v>0</v>
      </c>
      <c r="J789" s="9">
        <v>0</v>
      </c>
    </row>
    <row r="790" spans="1:10" s="128" customFormat="1" ht="30" x14ac:dyDescent="0.25">
      <c r="A790" s="287"/>
      <c r="B790" s="347"/>
      <c r="C790" s="183" t="s">
        <v>403</v>
      </c>
      <c r="D790" s="183">
        <f t="shared" si="466"/>
        <v>0</v>
      </c>
      <c r="E790" s="183">
        <v>0</v>
      </c>
      <c r="F790" s="95">
        <v>0</v>
      </c>
      <c r="G790" s="95">
        <v>0</v>
      </c>
      <c r="H790" s="183">
        <v>0</v>
      </c>
      <c r="I790" s="183">
        <v>0</v>
      </c>
      <c r="J790" s="183">
        <v>0</v>
      </c>
    </row>
    <row r="791" spans="1:10" s="128" customFormat="1" ht="30" x14ac:dyDescent="0.25">
      <c r="A791" s="288"/>
      <c r="B791" s="348"/>
      <c r="C791" s="183" t="s">
        <v>404</v>
      </c>
      <c r="D791" s="183">
        <f>SUM(E791:J791)</f>
        <v>0</v>
      </c>
      <c r="E791" s="183">
        <v>0</v>
      </c>
      <c r="F791" s="95">
        <v>0</v>
      </c>
      <c r="G791" s="95">
        <v>0</v>
      </c>
      <c r="H791" s="183">
        <v>0</v>
      </c>
      <c r="I791" s="183">
        <v>0</v>
      </c>
      <c r="J791" s="183">
        <v>0</v>
      </c>
    </row>
    <row r="792" spans="1:10" ht="36" customHeight="1" x14ac:dyDescent="0.25">
      <c r="A792" s="180">
        <v>12</v>
      </c>
      <c r="B792" s="342" t="s">
        <v>146</v>
      </c>
      <c r="C792" s="343"/>
      <c r="D792" s="343"/>
      <c r="E792" s="343"/>
      <c r="F792" s="343"/>
      <c r="G792" s="343"/>
      <c r="H792" s="343"/>
      <c r="I792" s="343"/>
      <c r="J792" s="352"/>
    </row>
    <row r="793" spans="1:10" ht="31.5" customHeight="1" x14ac:dyDescent="0.25">
      <c r="A793" s="307" t="s">
        <v>209</v>
      </c>
      <c r="B793" s="312" t="s">
        <v>837</v>
      </c>
      <c r="C793" s="9" t="s">
        <v>318</v>
      </c>
      <c r="D793" s="9">
        <f>SUM(D794:D800)</f>
        <v>24716.5</v>
      </c>
      <c r="E793" s="9">
        <f t="shared" ref="E793:G793" si="467">SUM(E794:E800)</f>
        <v>583</v>
      </c>
      <c r="F793" s="9">
        <f t="shared" si="467"/>
        <v>0</v>
      </c>
      <c r="G793" s="9">
        <f t="shared" si="467"/>
        <v>17706.599999999999</v>
      </c>
      <c r="H793" s="9">
        <f>SUM(H794:H800)</f>
        <v>6426.9</v>
      </c>
      <c r="I793" s="9">
        <f>SUM(I794:I800)</f>
        <v>0</v>
      </c>
      <c r="J793" s="9">
        <f>SUM(J794:J800)</f>
        <v>0</v>
      </c>
    </row>
    <row r="794" spans="1:10" ht="22.5" customHeight="1" x14ac:dyDescent="0.25">
      <c r="A794" s="308"/>
      <c r="B794" s="313"/>
      <c r="C794" s="183" t="s">
        <v>11</v>
      </c>
      <c r="D794" s="183">
        <f>SUM(E794:H794)</f>
        <v>5379.5</v>
      </c>
      <c r="E794" s="183">
        <f>E802</f>
        <v>0</v>
      </c>
      <c r="F794" s="183">
        <f t="shared" ref="F794" si="468">F802</f>
        <v>0</v>
      </c>
      <c r="G794" s="183">
        <f>G802</f>
        <v>5379.5</v>
      </c>
      <c r="H794" s="183">
        <f>H802</f>
        <v>0</v>
      </c>
      <c r="I794" s="183">
        <f>I802</f>
        <v>0</v>
      </c>
      <c r="J794" s="183">
        <f>J802</f>
        <v>0</v>
      </c>
    </row>
    <row r="795" spans="1:10" ht="18.75" customHeight="1" x14ac:dyDescent="0.25">
      <c r="A795" s="308"/>
      <c r="B795" s="313"/>
      <c r="C795" s="183" t="s">
        <v>12</v>
      </c>
      <c r="D795" s="183">
        <f t="shared" ref="D795:D800" si="469">SUM(E795:H795)</f>
        <v>5921.3</v>
      </c>
      <c r="E795" s="183">
        <f t="shared" ref="E795:J795" si="470">E803</f>
        <v>0</v>
      </c>
      <c r="F795" s="183">
        <f t="shared" si="470"/>
        <v>0</v>
      </c>
      <c r="G795" s="183">
        <f t="shared" si="470"/>
        <v>5921.3</v>
      </c>
      <c r="H795" s="183">
        <f t="shared" si="470"/>
        <v>0</v>
      </c>
      <c r="I795" s="183">
        <f t="shared" ref="I795" si="471">I803</f>
        <v>0</v>
      </c>
      <c r="J795" s="183">
        <f t="shared" si="470"/>
        <v>0</v>
      </c>
    </row>
    <row r="796" spans="1:10" ht="21.75" customHeight="1" x14ac:dyDescent="0.25">
      <c r="A796" s="308"/>
      <c r="B796" s="313"/>
      <c r="C796" s="183" t="s">
        <v>13</v>
      </c>
      <c r="D796" s="183">
        <f>SUM(E796:H796)</f>
        <v>6988.8</v>
      </c>
      <c r="E796" s="183">
        <f>E804</f>
        <v>583</v>
      </c>
      <c r="F796" s="183">
        <f t="shared" ref="F796:J796" si="472">F804</f>
        <v>0</v>
      </c>
      <c r="G796" s="183">
        <f>G804</f>
        <v>6405.8</v>
      </c>
      <c r="H796" s="183">
        <f t="shared" si="472"/>
        <v>0</v>
      </c>
      <c r="I796" s="183">
        <f t="shared" ref="I796" si="473">I804</f>
        <v>0</v>
      </c>
      <c r="J796" s="183">
        <f t="shared" si="472"/>
        <v>0</v>
      </c>
    </row>
    <row r="797" spans="1:10" ht="21.75" customHeight="1" x14ac:dyDescent="0.25">
      <c r="A797" s="308"/>
      <c r="B797" s="313"/>
      <c r="C797" s="183" t="s">
        <v>14</v>
      </c>
      <c r="D797" s="183">
        <f>SUM(E797:H797)</f>
        <v>6426.9</v>
      </c>
      <c r="E797" s="183">
        <v>0</v>
      </c>
      <c r="F797" s="183">
        <f t="shared" ref="F797:J797" si="474">F805</f>
        <v>0</v>
      </c>
      <c r="G797" s="183">
        <f t="shared" si="474"/>
        <v>0</v>
      </c>
      <c r="H797" s="183">
        <f>H805</f>
        <v>6426.9</v>
      </c>
      <c r="I797" s="183">
        <f t="shared" ref="I797" si="475">I805</f>
        <v>0</v>
      </c>
      <c r="J797" s="183">
        <f t="shared" si="474"/>
        <v>0</v>
      </c>
    </row>
    <row r="798" spans="1:10" s="125" customFormat="1" ht="14.25" x14ac:dyDescent="0.2">
      <c r="A798" s="308"/>
      <c r="B798" s="313"/>
      <c r="C798" s="9" t="s">
        <v>15</v>
      </c>
      <c r="D798" s="9">
        <f t="shared" si="469"/>
        <v>0</v>
      </c>
      <c r="E798" s="9">
        <f t="shared" ref="E798:J798" si="476">E806</f>
        <v>0</v>
      </c>
      <c r="F798" s="9">
        <f t="shared" si="476"/>
        <v>0</v>
      </c>
      <c r="G798" s="9">
        <f t="shared" si="476"/>
        <v>0</v>
      </c>
      <c r="H798" s="9">
        <f>H806</f>
        <v>0</v>
      </c>
      <c r="I798" s="9">
        <f t="shared" ref="I798" si="477">I806</f>
        <v>0</v>
      </c>
      <c r="J798" s="9">
        <f t="shared" si="476"/>
        <v>0</v>
      </c>
    </row>
    <row r="799" spans="1:10" ht="30" x14ac:dyDescent="0.25">
      <c r="A799" s="308"/>
      <c r="B799" s="313"/>
      <c r="C799" s="183" t="s">
        <v>403</v>
      </c>
      <c r="D799" s="183">
        <f t="shared" si="469"/>
        <v>0</v>
      </c>
      <c r="E799" s="183">
        <f t="shared" ref="E799:J799" si="478">E807</f>
        <v>0</v>
      </c>
      <c r="F799" s="183">
        <f t="shared" si="478"/>
        <v>0</v>
      </c>
      <c r="G799" s="183">
        <f t="shared" si="478"/>
        <v>0</v>
      </c>
      <c r="H799" s="183">
        <f t="shared" si="478"/>
        <v>0</v>
      </c>
      <c r="I799" s="183">
        <f t="shared" ref="I799" si="479">I807</f>
        <v>0</v>
      </c>
      <c r="J799" s="183">
        <f t="shared" si="478"/>
        <v>0</v>
      </c>
    </row>
    <row r="800" spans="1:10" ht="49.5" customHeight="1" x14ac:dyDescent="0.25">
      <c r="A800" s="309"/>
      <c r="B800" s="314"/>
      <c r="C800" s="183" t="s">
        <v>404</v>
      </c>
      <c r="D800" s="183">
        <f t="shared" si="469"/>
        <v>0</v>
      </c>
      <c r="E800" s="183">
        <f t="shared" ref="E800:J800" si="480">E808</f>
        <v>0</v>
      </c>
      <c r="F800" s="183">
        <f t="shared" si="480"/>
        <v>0</v>
      </c>
      <c r="G800" s="183">
        <f t="shared" si="480"/>
        <v>0</v>
      </c>
      <c r="H800" s="183">
        <f t="shared" si="480"/>
        <v>0</v>
      </c>
      <c r="I800" s="183">
        <f t="shared" ref="I800" si="481">I808</f>
        <v>0</v>
      </c>
      <c r="J800" s="183">
        <f t="shared" si="480"/>
        <v>0</v>
      </c>
    </row>
    <row r="801" spans="1:10" ht="34.5" customHeight="1" x14ac:dyDescent="0.25">
      <c r="A801" s="307" t="s">
        <v>210</v>
      </c>
      <c r="B801" s="312" t="s">
        <v>147</v>
      </c>
      <c r="C801" s="9" t="s">
        <v>318</v>
      </c>
      <c r="D801" s="9">
        <f>SUM(D802:D808)</f>
        <v>24716.5</v>
      </c>
      <c r="E801" s="9">
        <f t="shared" ref="E801" si="482">SUM(E802:E808)</f>
        <v>583</v>
      </c>
      <c r="F801" s="9">
        <f t="shared" ref="F801" si="483">SUM(F802:F808)</f>
        <v>0</v>
      </c>
      <c r="G801" s="9">
        <f t="shared" ref="G801" si="484">SUM(G802:G808)</f>
        <v>17706.599999999999</v>
      </c>
      <c r="H801" s="9">
        <f>SUM(H802:H808)</f>
        <v>6426.9</v>
      </c>
      <c r="I801" s="9">
        <f>SUM(I802:I808)</f>
        <v>0</v>
      </c>
      <c r="J801" s="9">
        <f>SUM(J802:J808)</f>
        <v>0</v>
      </c>
    </row>
    <row r="802" spans="1:10" x14ac:dyDescent="0.25">
      <c r="A802" s="308"/>
      <c r="B802" s="313"/>
      <c r="C802" s="183" t="s">
        <v>11</v>
      </c>
      <c r="D802" s="183">
        <f>SUM(E802:G802)</f>
        <v>5379.5</v>
      </c>
      <c r="E802" s="183">
        <v>0</v>
      </c>
      <c r="F802" s="183">
        <v>0</v>
      </c>
      <c r="G802" s="183">
        <v>5379.5</v>
      </c>
      <c r="H802" s="183">
        <v>0</v>
      </c>
      <c r="I802" s="183">
        <v>0</v>
      </c>
      <c r="J802" s="183">
        <v>0</v>
      </c>
    </row>
    <row r="803" spans="1:10" x14ac:dyDescent="0.25">
      <c r="A803" s="308"/>
      <c r="B803" s="313"/>
      <c r="C803" s="183" t="s">
        <v>12</v>
      </c>
      <c r="D803" s="183">
        <f t="shared" ref="D803" si="485">SUM(E803:G803)</f>
        <v>5921.3</v>
      </c>
      <c r="E803" s="183">
        <v>0</v>
      </c>
      <c r="F803" s="183">
        <v>0</v>
      </c>
      <c r="G803" s="183">
        <v>5921.3</v>
      </c>
      <c r="H803" s="183">
        <v>0</v>
      </c>
      <c r="I803" s="183">
        <v>0</v>
      </c>
      <c r="J803" s="183">
        <v>0</v>
      </c>
    </row>
    <row r="804" spans="1:10" x14ac:dyDescent="0.25">
      <c r="A804" s="308"/>
      <c r="B804" s="313"/>
      <c r="C804" s="183" t="s">
        <v>13</v>
      </c>
      <c r="D804" s="183">
        <f>SUM(E804:H804)</f>
        <v>6988.8</v>
      </c>
      <c r="E804" s="183">
        <v>583</v>
      </c>
      <c r="F804" s="183">
        <v>0</v>
      </c>
      <c r="G804" s="183">
        <v>6405.8</v>
      </c>
      <c r="H804" s="183">
        <v>0</v>
      </c>
      <c r="I804" s="183">
        <v>0</v>
      </c>
      <c r="J804" s="183">
        <v>0</v>
      </c>
    </row>
    <row r="805" spans="1:10" x14ac:dyDescent="0.25">
      <c r="A805" s="308"/>
      <c r="B805" s="313"/>
      <c r="C805" s="183" t="s">
        <v>14</v>
      </c>
      <c r="D805" s="183">
        <f>SUM(E805:J805)</f>
        <v>6426.9</v>
      </c>
      <c r="E805" s="183">
        <v>0</v>
      </c>
      <c r="F805" s="183">
        <v>0</v>
      </c>
      <c r="G805" s="183">
        <v>0</v>
      </c>
      <c r="H805" s="183">
        <v>6426.9</v>
      </c>
      <c r="I805" s="183">
        <v>0</v>
      </c>
      <c r="J805" s="183">
        <v>0</v>
      </c>
    </row>
    <row r="806" spans="1:10" s="125" customFormat="1" ht="14.25" x14ac:dyDescent="0.2">
      <c r="A806" s="308"/>
      <c r="B806" s="313"/>
      <c r="C806" s="9" t="s">
        <v>15</v>
      </c>
      <c r="D806" s="9">
        <f t="shared" ref="D806:D808" si="486">SUM(E806:H806)</f>
        <v>0</v>
      </c>
      <c r="E806" s="9">
        <v>0</v>
      </c>
      <c r="F806" s="9">
        <v>0</v>
      </c>
      <c r="G806" s="9">
        <v>0</v>
      </c>
      <c r="H806" s="9">
        <v>0</v>
      </c>
      <c r="I806" s="9">
        <v>0</v>
      </c>
      <c r="J806" s="9">
        <v>0</v>
      </c>
    </row>
    <row r="807" spans="1:10" ht="30" x14ac:dyDescent="0.25">
      <c r="A807" s="308"/>
      <c r="B807" s="313"/>
      <c r="C807" s="183" t="s">
        <v>403</v>
      </c>
      <c r="D807" s="183">
        <f t="shared" si="486"/>
        <v>0</v>
      </c>
      <c r="E807" s="183">
        <v>0</v>
      </c>
      <c r="F807" s="183">
        <v>0</v>
      </c>
      <c r="G807" s="183">
        <v>0</v>
      </c>
      <c r="H807" s="183">
        <v>0</v>
      </c>
      <c r="I807" s="183">
        <v>0</v>
      </c>
      <c r="J807" s="183">
        <v>0</v>
      </c>
    </row>
    <row r="808" spans="1:10" ht="30" x14ac:dyDescent="0.25">
      <c r="A808" s="309"/>
      <c r="B808" s="314"/>
      <c r="C808" s="183" t="s">
        <v>404</v>
      </c>
      <c r="D808" s="183">
        <f t="shared" si="486"/>
        <v>0</v>
      </c>
      <c r="E808" s="183">
        <v>0</v>
      </c>
      <c r="F808" s="183">
        <v>0</v>
      </c>
      <c r="G808" s="183">
        <v>0</v>
      </c>
      <c r="H808" s="183">
        <v>0</v>
      </c>
      <c r="I808" s="183">
        <v>0</v>
      </c>
      <c r="J808" s="183">
        <v>0</v>
      </c>
    </row>
    <row r="809" spans="1:10" ht="28.5" x14ac:dyDescent="0.25">
      <c r="A809" s="307"/>
      <c r="B809" s="312" t="s">
        <v>148</v>
      </c>
      <c r="C809" s="9" t="s">
        <v>318</v>
      </c>
      <c r="D809" s="9">
        <f>SUM(D810:D816)</f>
        <v>140678.51428</v>
      </c>
      <c r="E809" s="9">
        <f>SUM(E810:E816)</f>
        <v>19561.599999999999</v>
      </c>
      <c r="F809" s="9">
        <f t="shared" ref="F809" si="487">SUM(F810:F816)</f>
        <v>969.2</v>
      </c>
      <c r="G809" s="9">
        <f>SUM(G810:G816)</f>
        <v>20847.599999999999</v>
      </c>
      <c r="H809" s="9">
        <f>SUM(H810:H816)</f>
        <v>75499.814280000006</v>
      </c>
      <c r="I809" s="9">
        <f>SUM(I810:I816)</f>
        <v>21800.699999999993</v>
      </c>
      <c r="J809" s="9">
        <f>SUM(J810:J816)</f>
        <v>1999.6000000000001</v>
      </c>
    </row>
    <row r="810" spans="1:10" x14ac:dyDescent="0.25">
      <c r="A810" s="308"/>
      <c r="B810" s="313"/>
      <c r="C810" s="183" t="s">
        <v>11</v>
      </c>
      <c r="D810" s="183">
        <f>SUM(E810:G810)</f>
        <v>10011.5</v>
      </c>
      <c r="E810" s="183">
        <v>4632</v>
      </c>
      <c r="F810" s="183">
        <v>0</v>
      </c>
      <c r="G810" s="183">
        <v>5379.5</v>
      </c>
      <c r="H810" s="183">
        <v>0</v>
      </c>
      <c r="I810" s="183">
        <v>0</v>
      </c>
      <c r="J810" s="183">
        <v>0</v>
      </c>
    </row>
    <row r="811" spans="1:10" x14ac:dyDescent="0.25">
      <c r="A811" s="308"/>
      <c r="B811" s="313"/>
      <c r="C811" s="183" t="s">
        <v>12</v>
      </c>
      <c r="D811" s="183">
        <f t="shared" ref="D811:D812" si="488">SUM(E811:G811)</f>
        <v>12337.1</v>
      </c>
      <c r="E811" s="183">
        <f t="shared" ref="E811:J813" si="489">E561+E698+E795+E601</f>
        <v>5575.8</v>
      </c>
      <c r="F811" s="183">
        <f t="shared" si="489"/>
        <v>0</v>
      </c>
      <c r="G811" s="183">
        <f t="shared" si="489"/>
        <v>6761.3</v>
      </c>
      <c r="H811" s="183">
        <f t="shared" si="489"/>
        <v>0</v>
      </c>
      <c r="I811" s="183">
        <f t="shared" ref="I811" si="490">I561+I698+I795+I601</f>
        <v>0</v>
      </c>
      <c r="J811" s="183">
        <f t="shared" si="489"/>
        <v>0</v>
      </c>
    </row>
    <row r="812" spans="1:10" x14ac:dyDescent="0.25">
      <c r="A812" s="308"/>
      <c r="B812" s="313"/>
      <c r="C812" s="183" t="s">
        <v>13</v>
      </c>
      <c r="D812" s="183">
        <f t="shared" si="488"/>
        <v>17833.8</v>
      </c>
      <c r="E812" s="183">
        <f t="shared" si="489"/>
        <v>9127</v>
      </c>
      <c r="F812" s="183">
        <f t="shared" si="489"/>
        <v>0</v>
      </c>
      <c r="G812" s="183">
        <f t="shared" si="489"/>
        <v>8706.7999999999993</v>
      </c>
      <c r="H812" s="183">
        <f t="shared" si="489"/>
        <v>0</v>
      </c>
      <c r="I812" s="183">
        <f t="shared" ref="I812" si="491">I562+I699+I796+I602</f>
        <v>0</v>
      </c>
      <c r="J812" s="183">
        <f t="shared" si="489"/>
        <v>0</v>
      </c>
    </row>
    <row r="813" spans="1:10" x14ac:dyDescent="0.25">
      <c r="A813" s="308"/>
      <c r="B813" s="313"/>
      <c r="C813" s="183" t="s">
        <v>14</v>
      </c>
      <c r="D813" s="183">
        <f>SUM(E813:J813)</f>
        <v>41879.814279999991</v>
      </c>
      <c r="E813" s="183">
        <f t="shared" si="489"/>
        <v>226.8</v>
      </c>
      <c r="F813" s="183">
        <f t="shared" si="489"/>
        <v>969.2</v>
      </c>
      <c r="G813" s="183">
        <f t="shared" si="489"/>
        <v>0</v>
      </c>
      <c r="H813" s="183">
        <f t="shared" si="489"/>
        <v>18883.114280000002</v>
      </c>
      <c r="I813" s="183">
        <f t="shared" ref="I813" si="492">I563+I700+I797+I603</f>
        <v>21800.699999999993</v>
      </c>
      <c r="J813" s="183">
        <f t="shared" si="489"/>
        <v>0</v>
      </c>
    </row>
    <row r="814" spans="1:10" x14ac:dyDescent="0.25">
      <c r="A814" s="308"/>
      <c r="B814" s="313"/>
      <c r="C814" s="9" t="s">
        <v>15</v>
      </c>
      <c r="D814" s="9">
        <f>SUM(E814:J814)</f>
        <v>23136.300000000003</v>
      </c>
      <c r="E814" s="9">
        <f>E564+E701+E798+E604+E660</f>
        <v>0</v>
      </c>
      <c r="F814" s="9">
        <f>F564+F701+F798+F604+F660</f>
        <v>0</v>
      </c>
      <c r="G814" s="9">
        <f>G564+G701+G798+G604+G660</f>
        <v>0</v>
      </c>
      <c r="H814" s="9">
        <f>H564+H701+H798+H604+H660+H692</f>
        <v>22459.100000000002</v>
      </c>
      <c r="I814" s="9">
        <f>I564+I701+I798+I604+I660</f>
        <v>0</v>
      </c>
      <c r="J814" s="9">
        <f>J564+J701+J798+J604+J660</f>
        <v>677.2</v>
      </c>
    </row>
    <row r="815" spans="1:10" ht="30" x14ac:dyDescent="0.25">
      <c r="A815" s="308"/>
      <c r="B815" s="313"/>
      <c r="C815" s="183" t="s">
        <v>403</v>
      </c>
      <c r="D815" s="183">
        <f t="shared" ref="D815:D816" si="493">SUM(E815:J815)</f>
        <v>17375</v>
      </c>
      <c r="E815" s="183">
        <f t="shared" ref="E815:J816" si="494">E565+E702+E799+E605+E661+E693</f>
        <v>0</v>
      </c>
      <c r="F815" s="183">
        <f t="shared" si="494"/>
        <v>0</v>
      </c>
      <c r="G815" s="183">
        <f t="shared" si="494"/>
        <v>0</v>
      </c>
      <c r="H815" s="183">
        <f>H565+H702+H799+H605+H661+H693</f>
        <v>16713.8</v>
      </c>
      <c r="I815" s="183">
        <f t="shared" ref="I815:J815" si="495">I565+I702+I799+I605+I661+I693</f>
        <v>0</v>
      </c>
      <c r="J815" s="183">
        <f t="shared" si="495"/>
        <v>661.2</v>
      </c>
    </row>
    <row r="816" spans="1:10" ht="30" x14ac:dyDescent="0.25">
      <c r="A816" s="309"/>
      <c r="B816" s="314"/>
      <c r="C816" s="183" t="s">
        <v>404</v>
      </c>
      <c r="D816" s="183">
        <f t="shared" si="493"/>
        <v>18105</v>
      </c>
      <c r="E816" s="183">
        <f t="shared" si="494"/>
        <v>0</v>
      </c>
      <c r="F816" s="183">
        <f t="shared" si="494"/>
        <v>0</v>
      </c>
      <c r="G816" s="183">
        <f t="shared" si="494"/>
        <v>0</v>
      </c>
      <c r="H816" s="183">
        <f>H566+H703+H800+H606+H662+H694</f>
        <v>17443.8</v>
      </c>
      <c r="I816" s="183">
        <f t="shared" ref="I816" si="496">I566+I703+I800+I606+I662+I694</f>
        <v>0</v>
      </c>
      <c r="J816" s="183">
        <f t="shared" si="494"/>
        <v>661.2</v>
      </c>
    </row>
    <row r="817" spans="1:10" ht="15" customHeight="1" x14ac:dyDescent="0.25">
      <c r="A817" s="180"/>
      <c r="B817" s="349" t="s">
        <v>3</v>
      </c>
      <c r="C817" s="350"/>
      <c r="D817" s="350"/>
      <c r="E817" s="350"/>
      <c r="F817" s="350"/>
      <c r="G817" s="350"/>
      <c r="H817" s="351"/>
      <c r="I817" s="114"/>
      <c r="J817" s="114"/>
    </row>
    <row r="818" spans="1:10" ht="15" customHeight="1" x14ac:dyDescent="0.25">
      <c r="A818" s="180">
        <v>13</v>
      </c>
      <c r="B818" s="349" t="s">
        <v>149</v>
      </c>
      <c r="C818" s="350"/>
      <c r="D818" s="350"/>
      <c r="E818" s="350"/>
      <c r="F818" s="350"/>
      <c r="G818" s="350"/>
      <c r="H818" s="351"/>
      <c r="I818" s="114"/>
      <c r="J818" s="114"/>
    </row>
    <row r="819" spans="1:10" ht="45" x14ac:dyDescent="0.25">
      <c r="A819" s="180"/>
      <c r="B819" s="114" t="s">
        <v>8</v>
      </c>
      <c r="C819" s="183" t="s">
        <v>11</v>
      </c>
      <c r="D819" s="183">
        <v>1001.2</v>
      </c>
      <c r="E819" s="183">
        <v>1001.2</v>
      </c>
      <c r="F819" s="183">
        <v>0</v>
      </c>
      <c r="G819" s="183">
        <v>0</v>
      </c>
      <c r="H819" s="183">
        <v>0</v>
      </c>
      <c r="I819" s="183">
        <v>0</v>
      </c>
      <c r="J819" s="183">
        <v>0</v>
      </c>
    </row>
    <row r="820" spans="1:10" ht="28.5" x14ac:dyDescent="0.25">
      <c r="A820" s="307" t="s">
        <v>213</v>
      </c>
      <c r="B820" s="312" t="s">
        <v>177</v>
      </c>
      <c r="C820" s="9" t="s">
        <v>319</v>
      </c>
      <c r="D820" s="9">
        <f>SUM(D821:D826)</f>
        <v>10252.5</v>
      </c>
      <c r="E820" s="9">
        <f t="shared" ref="E820:J820" si="497">SUM(E821:E826)</f>
        <v>1082</v>
      </c>
      <c r="F820" s="9">
        <f t="shared" si="497"/>
        <v>0</v>
      </c>
      <c r="G820" s="9">
        <f>SUM(G821:G826)</f>
        <v>1233</v>
      </c>
      <c r="H820" s="9">
        <f t="shared" si="497"/>
        <v>7937.5</v>
      </c>
      <c r="I820" s="9">
        <f t="shared" ref="I820" si="498">SUM(I821:I826)</f>
        <v>0</v>
      </c>
      <c r="J820" s="9">
        <f t="shared" si="497"/>
        <v>0</v>
      </c>
    </row>
    <row r="821" spans="1:10" x14ac:dyDescent="0.25">
      <c r="A821" s="308"/>
      <c r="B821" s="313"/>
      <c r="C821" s="183" t="s">
        <v>12</v>
      </c>
      <c r="D821" s="183">
        <f>SUM(E821:H821)</f>
        <v>1140</v>
      </c>
      <c r="E821" s="183">
        <f>E829+E837+E845+E853+E869+E877+E885+E893+E901+E861</f>
        <v>560</v>
      </c>
      <c r="F821" s="183">
        <f t="shared" ref="F821:J821" si="499">F829+F837+F845+F853+F869+F877+F885+F893+F901</f>
        <v>0</v>
      </c>
      <c r="G821" s="183">
        <f t="shared" si="499"/>
        <v>580</v>
      </c>
      <c r="H821" s="183">
        <f t="shared" si="499"/>
        <v>0</v>
      </c>
      <c r="I821" s="183">
        <f t="shared" ref="I821" si="500">I829+I837+I845+I853+I869+I877+I885+I893+I901</f>
        <v>0</v>
      </c>
      <c r="J821" s="183">
        <f t="shared" si="499"/>
        <v>0</v>
      </c>
    </row>
    <row r="822" spans="1:10" x14ac:dyDescent="0.25">
      <c r="A822" s="308"/>
      <c r="B822" s="313"/>
      <c r="C822" s="183" t="s">
        <v>13</v>
      </c>
      <c r="D822" s="183">
        <f t="shared" ref="D822:D825" si="501">SUM(E822:H822)</f>
        <v>1140</v>
      </c>
      <c r="E822" s="183">
        <f t="shared" ref="E822:E826" si="502">E830+E838+E846+E854+E870+E878+E886+E894+E902+E862</f>
        <v>487</v>
      </c>
      <c r="F822" s="183">
        <f t="shared" ref="F822:J824" si="503">F830+F838+F846+F854+F870+F878+F886+F894+F902</f>
        <v>0</v>
      </c>
      <c r="G822" s="183">
        <f t="shared" si="503"/>
        <v>653</v>
      </c>
      <c r="H822" s="183">
        <f t="shared" si="503"/>
        <v>0</v>
      </c>
      <c r="I822" s="183">
        <f t="shared" ref="I822" si="504">I830+I838+I846+I854+I870+I878+I886+I894+I902</f>
        <v>0</v>
      </c>
      <c r="J822" s="183">
        <f t="shared" si="503"/>
        <v>0</v>
      </c>
    </row>
    <row r="823" spans="1:10" x14ac:dyDescent="0.25">
      <c r="A823" s="308"/>
      <c r="B823" s="313"/>
      <c r="C823" s="183" t="s">
        <v>14</v>
      </c>
      <c r="D823" s="183">
        <f>SUM(E823:J823)</f>
        <v>1928.3000000000002</v>
      </c>
      <c r="E823" s="183">
        <f>E831+E839+E847+E855+E871+E879+E887+E895+E903+E863</f>
        <v>35</v>
      </c>
      <c r="F823" s="183">
        <f t="shared" si="503"/>
        <v>0</v>
      </c>
      <c r="G823" s="183">
        <f t="shared" si="503"/>
        <v>0</v>
      </c>
      <c r="H823" s="183">
        <f>H831+H839+H847+H855+H871+H879+H887+H895+H903+H863</f>
        <v>1893.3000000000002</v>
      </c>
      <c r="I823" s="183">
        <f t="shared" ref="I823:J823" si="505">I831+I839+I847+I855+I871+I879+I887+I895+I903</f>
        <v>0</v>
      </c>
      <c r="J823" s="183">
        <f t="shared" si="505"/>
        <v>0</v>
      </c>
    </row>
    <row r="824" spans="1:10" s="125" customFormat="1" ht="14.25" x14ac:dyDescent="0.2">
      <c r="A824" s="308"/>
      <c r="B824" s="313"/>
      <c r="C824" s="9" t="s">
        <v>15</v>
      </c>
      <c r="D824" s="9">
        <f t="shared" si="501"/>
        <v>2478.2000000000003</v>
      </c>
      <c r="E824" s="9">
        <f t="shared" si="502"/>
        <v>0</v>
      </c>
      <c r="F824" s="9">
        <f t="shared" si="503"/>
        <v>0</v>
      </c>
      <c r="G824" s="9">
        <f t="shared" si="503"/>
        <v>0</v>
      </c>
      <c r="H824" s="9">
        <f>H832+H840+H848+H856+H872+H880+H888+H896+H904+H864+H912</f>
        <v>2478.2000000000003</v>
      </c>
      <c r="I824" s="9">
        <f t="shared" ref="I824:J824" si="506">I832+I840+I848+I856+I872+I880+I888+I896+I904</f>
        <v>0</v>
      </c>
      <c r="J824" s="9">
        <f t="shared" si="506"/>
        <v>0</v>
      </c>
    </row>
    <row r="825" spans="1:10" ht="33.75" customHeight="1" x14ac:dyDescent="0.25">
      <c r="A825" s="308"/>
      <c r="B825" s="313"/>
      <c r="C825" s="183" t="s">
        <v>403</v>
      </c>
      <c r="D825" s="183">
        <f t="shared" si="501"/>
        <v>1677.9999999999998</v>
      </c>
      <c r="E825" s="183">
        <f t="shared" si="502"/>
        <v>0</v>
      </c>
      <c r="F825" s="183">
        <f t="shared" ref="F825:G825" si="507">F833+F841+F849+F857+F865+F873+F881</f>
        <v>0</v>
      </c>
      <c r="G825" s="183">
        <f t="shared" si="507"/>
        <v>0</v>
      </c>
      <c r="H825" s="183">
        <f t="shared" ref="H825:H826" si="508">H833+H841+H849+H857+H873+H881+H889+H897+H905+H865</f>
        <v>1677.9999999999998</v>
      </c>
      <c r="I825" s="183">
        <f t="shared" ref="I825:J825" si="509">I833+I841+I849+I857+I873+I881+I889+I897+I905</f>
        <v>0</v>
      </c>
      <c r="J825" s="183">
        <f t="shared" si="509"/>
        <v>0</v>
      </c>
    </row>
    <row r="826" spans="1:10" ht="34.5" customHeight="1" x14ac:dyDescent="0.25">
      <c r="A826" s="309"/>
      <c r="B826" s="314"/>
      <c r="C826" s="183" t="s">
        <v>404</v>
      </c>
      <c r="D826" s="183">
        <f>SUM(E826:H826)</f>
        <v>1888</v>
      </c>
      <c r="E826" s="183">
        <f t="shared" si="502"/>
        <v>0</v>
      </c>
      <c r="F826" s="183">
        <f t="shared" ref="F826:G826" si="510">F834+F842+F850+F858+F866+F874+F882</f>
        <v>0</v>
      </c>
      <c r="G826" s="183">
        <f t="shared" si="510"/>
        <v>0</v>
      </c>
      <c r="H826" s="183">
        <f t="shared" si="508"/>
        <v>1888</v>
      </c>
      <c r="I826" s="183">
        <f t="shared" ref="I826:J826" si="511">I834+I842+I850+I858+I874+I882+I890+I898+I906</f>
        <v>0</v>
      </c>
      <c r="J826" s="183">
        <f t="shared" si="511"/>
        <v>0</v>
      </c>
    </row>
    <row r="827" spans="1:10" ht="32.25" customHeight="1" x14ac:dyDescent="0.25">
      <c r="A827" s="307" t="s">
        <v>212</v>
      </c>
      <c r="B827" s="312" t="s">
        <v>150</v>
      </c>
      <c r="C827" s="9" t="s">
        <v>318</v>
      </c>
      <c r="D827" s="9">
        <f>SUM(D828:D834)</f>
        <v>183</v>
      </c>
      <c r="E827" s="9">
        <f t="shared" ref="E827" si="512">SUM(E828:E834)</f>
        <v>183</v>
      </c>
      <c r="F827" s="9">
        <f>SUM(F828:F834)</f>
        <v>0</v>
      </c>
      <c r="G827" s="9">
        <f>SUM(G828:G834)</f>
        <v>0</v>
      </c>
      <c r="H827" s="9">
        <f>SUM(H828:H834)</f>
        <v>0</v>
      </c>
      <c r="I827" s="9">
        <f>SUM(I828:I834)</f>
        <v>0</v>
      </c>
      <c r="J827" s="9">
        <f>SUM(J828:J834)</f>
        <v>0</v>
      </c>
    </row>
    <row r="828" spans="1:10" x14ac:dyDescent="0.25">
      <c r="A828" s="308"/>
      <c r="B828" s="313"/>
      <c r="C828" s="183" t="s">
        <v>11</v>
      </c>
      <c r="D828" s="183">
        <f>SUM(E828:H828)</f>
        <v>0</v>
      </c>
      <c r="E828" s="183">
        <v>0</v>
      </c>
      <c r="F828" s="183">
        <v>0</v>
      </c>
      <c r="G828" s="183">
        <v>0</v>
      </c>
      <c r="H828" s="183">
        <v>0</v>
      </c>
      <c r="I828" s="183">
        <v>0</v>
      </c>
      <c r="J828" s="183">
        <v>0</v>
      </c>
    </row>
    <row r="829" spans="1:10" x14ac:dyDescent="0.25">
      <c r="A829" s="308"/>
      <c r="B829" s="313"/>
      <c r="C829" s="183" t="s">
        <v>12</v>
      </c>
      <c r="D829" s="183">
        <f>SUM(E829:H829)</f>
        <v>183</v>
      </c>
      <c r="E829" s="183">
        <v>183</v>
      </c>
      <c r="F829" s="183">
        <v>0</v>
      </c>
      <c r="G829" s="183">
        <v>0</v>
      </c>
      <c r="H829" s="183">
        <v>0</v>
      </c>
      <c r="I829" s="183">
        <v>0</v>
      </c>
      <c r="J829" s="183">
        <v>0</v>
      </c>
    </row>
    <row r="830" spans="1:10" x14ac:dyDescent="0.25">
      <c r="A830" s="308"/>
      <c r="B830" s="313"/>
      <c r="C830" s="183" t="s">
        <v>13</v>
      </c>
      <c r="D830" s="183">
        <f t="shared" ref="D830:D834" si="513">SUM(E830:H830)</f>
        <v>0</v>
      </c>
      <c r="E830" s="183">
        <v>0</v>
      </c>
      <c r="F830" s="183">
        <v>0</v>
      </c>
      <c r="G830" s="183">
        <v>0</v>
      </c>
      <c r="H830" s="183">
        <v>0</v>
      </c>
      <c r="I830" s="183">
        <v>0</v>
      </c>
      <c r="J830" s="183">
        <v>0</v>
      </c>
    </row>
    <row r="831" spans="1:10" x14ac:dyDescent="0.25">
      <c r="A831" s="308"/>
      <c r="B831" s="313"/>
      <c r="C831" s="183" t="s">
        <v>14</v>
      </c>
      <c r="D831" s="183">
        <f t="shared" si="513"/>
        <v>0</v>
      </c>
      <c r="E831" s="183">
        <v>0</v>
      </c>
      <c r="F831" s="183">
        <v>0</v>
      </c>
      <c r="G831" s="183">
        <v>0</v>
      </c>
      <c r="H831" s="183">
        <v>0</v>
      </c>
      <c r="I831" s="183">
        <v>0</v>
      </c>
      <c r="J831" s="183">
        <v>0</v>
      </c>
    </row>
    <row r="832" spans="1:10" s="125" customFormat="1" ht="14.25" x14ac:dyDescent="0.2">
      <c r="A832" s="308"/>
      <c r="B832" s="313"/>
      <c r="C832" s="9" t="s">
        <v>15</v>
      </c>
      <c r="D832" s="9">
        <f t="shared" si="513"/>
        <v>0</v>
      </c>
      <c r="E832" s="9">
        <v>0</v>
      </c>
      <c r="F832" s="9">
        <v>0</v>
      </c>
      <c r="G832" s="9">
        <v>0</v>
      </c>
      <c r="H832" s="9">
        <v>0</v>
      </c>
      <c r="I832" s="9">
        <v>0</v>
      </c>
      <c r="J832" s="9">
        <v>0</v>
      </c>
    </row>
    <row r="833" spans="1:10" ht="33" customHeight="1" x14ac:dyDescent="0.25">
      <c r="A833" s="308"/>
      <c r="B833" s="313"/>
      <c r="C833" s="183" t="s">
        <v>403</v>
      </c>
      <c r="D833" s="183">
        <f t="shared" si="513"/>
        <v>0</v>
      </c>
      <c r="E833" s="183">
        <v>0</v>
      </c>
      <c r="F833" s="183">
        <v>0</v>
      </c>
      <c r="G833" s="183">
        <v>0</v>
      </c>
      <c r="H833" s="183">
        <v>0</v>
      </c>
      <c r="I833" s="183">
        <v>0</v>
      </c>
      <c r="J833" s="183">
        <v>0</v>
      </c>
    </row>
    <row r="834" spans="1:10" ht="36" customHeight="1" x14ac:dyDescent="0.25">
      <c r="A834" s="309"/>
      <c r="B834" s="314"/>
      <c r="C834" s="183" t="s">
        <v>404</v>
      </c>
      <c r="D834" s="183">
        <f t="shared" si="513"/>
        <v>0</v>
      </c>
      <c r="E834" s="183">
        <v>0</v>
      </c>
      <c r="F834" s="183">
        <v>0</v>
      </c>
      <c r="G834" s="183">
        <v>0</v>
      </c>
      <c r="H834" s="183">
        <v>0</v>
      </c>
      <c r="I834" s="183">
        <v>0</v>
      </c>
      <c r="J834" s="183">
        <v>0</v>
      </c>
    </row>
    <row r="835" spans="1:10" ht="34.5" customHeight="1" x14ac:dyDescent="0.25">
      <c r="A835" s="307" t="s">
        <v>211</v>
      </c>
      <c r="B835" s="312" t="s">
        <v>151</v>
      </c>
      <c r="C835" s="9" t="s">
        <v>318</v>
      </c>
      <c r="D835" s="9">
        <f>SUM(D836:D842)</f>
        <v>515</v>
      </c>
      <c r="E835" s="9">
        <f t="shared" ref="E835" si="514">SUM(E836:E842)</f>
        <v>155</v>
      </c>
      <c r="F835" s="9">
        <f>SUM(F836:F842)</f>
        <v>0</v>
      </c>
      <c r="G835" s="9">
        <f>SUM(G836:G842)</f>
        <v>0</v>
      </c>
      <c r="H835" s="9">
        <f>SUM(H836:H842)</f>
        <v>360</v>
      </c>
      <c r="I835" s="9">
        <f>SUM(I836:I842)</f>
        <v>0</v>
      </c>
      <c r="J835" s="9">
        <f>SUM(J836:J842)</f>
        <v>0</v>
      </c>
    </row>
    <row r="836" spans="1:10" ht="19.5" customHeight="1" x14ac:dyDescent="0.25">
      <c r="A836" s="308"/>
      <c r="B836" s="313"/>
      <c r="C836" s="183" t="s">
        <v>11</v>
      </c>
      <c r="D836" s="183">
        <f>SUM(E836:H836)</f>
        <v>0</v>
      </c>
      <c r="E836" s="183">
        <v>0</v>
      </c>
      <c r="F836" s="183">
        <v>0</v>
      </c>
      <c r="G836" s="183">
        <v>0</v>
      </c>
      <c r="H836" s="183">
        <v>0</v>
      </c>
      <c r="I836" s="183">
        <v>0</v>
      </c>
      <c r="J836" s="183">
        <v>0</v>
      </c>
    </row>
    <row r="837" spans="1:10" ht="21" customHeight="1" x14ac:dyDescent="0.25">
      <c r="A837" s="308"/>
      <c r="B837" s="313"/>
      <c r="C837" s="183" t="s">
        <v>12</v>
      </c>
      <c r="D837" s="183">
        <f t="shared" ref="D837:D842" si="515">SUM(E837:H837)</f>
        <v>75</v>
      </c>
      <c r="E837" s="183">
        <v>75</v>
      </c>
      <c r="F837" s="183">
        <v>0</v>
      </c>
      <c r="G837" s="183">
        <v>0</v>
      </c>
      <c r="H837" s="183">
        <v>0</v>
      </c>
      <c r="I837" s="183">
        <v>0</v>
      </c>
      <c r="J837" s="183">
        <v>0</v>
      </c>
    </row>
    <row r="838" spans="1:10" ht="22.5" customHeight="1" x14ac:dyDescent="0.25">
      <c r="A838" s="308"/>
      <c r="B838" s="313"/>
      <c r="C838" s="183" t="s">
        <v>13</v>
      </c>
      <c r="D838" s="183">
        <f t="shared" si="515"/>
        <v>80</v>
      </c>
      <c r="E838" s="183">
        <v>80</v>
      </c>
      <c r="F838" s="183">
        <v>0</v>
      </c>
      <c r="G838" s="183">
        <v>0</v>
      </c>
      <c r="H838" s="183">
        <v>0</v>
      </c>
      <c r="I838" s="183">
        <v>0</v>
      </c>
      <c r="J838" s="183">
        <v>0</v>
      </c>
    </row>
    <row r="839" spans="1:10" ht="19.5" customHeight="1" x14ac:dyDescent="0.25">
      <c r="A839" s="308"/>
      <c r="B839" s="313"/>
      <c r="C839" s="183" t="s">
        <v>14</v>
      </c>
      <c r="D839" s="183">
        <f t="shared" si="515"/>
        <v>80</v>
      </c>
      <c r="E839" s="183">
        <v>0</v>
      </c>
      <c r="F839" s="183">
        <v>0</v>
      </c>
      <c r="G839" s="183">
        <v>0</v>
      </c>
      <c r="H839" s="183">
        <v>80</v>
      </c>
      <c r="I839" s="183">
        <v>0</v>
      </c>
      <c r="J839" s="183">
        <v>0</v>
      </c>
    </row>
    <row r="840" spans="1:10" s="125" customFormat="1" ht="21" customHeight="1" x14ac:dyDescent="0.2">
      <c r="A840" s="308"/>
      <c r="B840" s="313"/>
      <c r="C840" s="9" t="s">
        <v>15</v>
      </c>
      <c r="D840" s="9">
        <f t="shared" si="515"/>
        <v>120</v>
      </c>
      <c r="E840" s="9">
        <v>0</v>
      </c>
      <c r="F840" s="9">
        <v>0</v>
      </c>
      <c r="G840" s="9">
        <v>0</v>
      </c>
      <c r="H840" s="9">
        <v>120</v>
      </c>
      <c r="I840" s="9">
        <v>0</v>
      </c>
      <c r="J840" s="9">
        <v>0</v>
      </c>
    </row>
    <row r="841" spans="1:10" ht="30" x14ac:dyDescent="0.25">
      <c r="A841" s="308"/>
      <c r="B841" s="313"/>
      <c r="C841" s="183" t="s">
        <v>403</v>
      </c>
      <c r="D841" s="183">
        <f t="shared" si="515"/>
        <v>80</v>
      </c>
      <c r="E841" s="183">
        <v>0</v>
      </c>
      <c r="F841" s="183">
        <v>0</v>
      </c>
      <c r="G841" s="183">
        <v>0</v>
      </c>
      <c r="H841" s="183">
        <v>80</v>
      </c>
      <c r="I841" s="183">
        <v>0</v>
      </c>
      <c r="J841" s="183">
        <v>0</v>
      </c>
    </row>
    <row r="842" spans="1:10" ht="30" x14ac:dyDescent="0.25">
      <c r="A842" s="309"/>
      <c r="B842" s="314"/>
      <c r="C842" s="183" t="s">
        <v>404</v>
      </c>
      <c r="D842" s="183">
        <f t="shared" si="515"/>
        <v>80</v>
      </c>
      <c r="E842" s="183">
        <v>0</v>
      </c>
      <c r="F842" s="183">
        <v>0</v>
      </c>
      <c r="G842" s="183">
        <v>0</v>
      </c>
      <c r="H842" s="183">
        <v>80</v>
      </c>
      <c r="I842" s="183">
        <v>0</v>
      </c>
      <c r="J842" s="183">
        <v>0</v>
      </c>
    </row>
    <row r="843" spans="1:10" ht="34.5" customHeight="1" x14ac:dyDescent="0.25">
      <c r="A843" s="307" t="s">
        <v>214</v>
      </c>
      <c r="B843" s="312" t="s">
        <v>152</v>
      </c>
      <c r="C843" s="9" t="s">
        <v>318</v>
      </c>
      <c r="D843" s="9">
        <f>SUM(D844:D850)</f>
        <v>1774.6</v>
      </c>
      <c r="E843" s="9">
        <f t="shared" ref="E843" si="516">SUM(E844:E850)</f>
        <v>234</v>
      </c>
      <c r="F843" s="9">
        <f>SUM(F844:F850)</f>
        <v>0</v>
      </c>
      <c r="G843" s="9">
        <f>SUM(G844:G850)</f>
        <v>73</v>
      </c>
      <c r="H843" s="9">
        <f>SUM(H844:H850)</f>
        <v>1467.6</v>
      </c>
      <c r="I843" s="9">
        <f>SUM(I844:I850)</f>
        <v>0</v>
      </c>
      <c r="J843" s="9">
        <f>SUM(J844:J850)</f>
        <v>0</v>
      </c>
    </row>
    <row r="844" spans="1:10" ht="21.75" customHeight="1" x14ac:dyDescent="0.25">
      <c r="A844" s="308"/>
      <c r="B844" s="313"/>
      <c r="C844" s="183" t="s">
        <v>11</v>
      </c>
      <c r="D844" s="183">
        <f t="shared" ref="D844:D854" si="517">SUM(E844:G844)</f>
        <v>0</v>
      </c>
      <c r="E844" s="183">
        <v>0</v>
      </c>
      <c r="F844" s="183">
        <v>0</v>
      </c>
      <c r="G844" s="183">
        <v>0</v>
      </c>
      <c r="H844" s="183">
        <v>0</v>
      </c>
      <c r="I844" s="183">
        <v>0</v>
      </c>
      <c r="J844" s="183">
        <v>0</v>
      </c>
    </row>
    <row r="845" spans="1:10" ht="18.75" customHeight="1" x14ac:dyDescent="0.25">
      <c r="A845" s="308"/>
      <c r="B845" s="313"/>
      <c r="C845" s="183" t="s">
        <v>12</v>
      </c>
      <c r="D845" s="183">
        <f t="shared" si="517"/>
        <v>157</v>
      </c>
      <c r="E845" s="183">
        <v>157</v>
      </c>
      <c r="F845" s="183">
        <v>0</v>
      </c>
      <c r="G845" s="183">
        <v>0</v>
      </c>
      <c r="H845" s="183">
        <v>0</v>
      </c>
      <c r="I845" s="183">
        <v>0</v>
      </c>
      <c r="J845" s="183">
        <v>0</v>
      </c>
    </row>
    <row r="846" spans="1:10" ht="19.5" customHeight="1" x14ac:dyDescent="0.25">
      <c r="A846" s="308"/>
      <c r="B846" s="313"/>
      <c r="C846" s="183" t="s">
        <v>13</v>
      </c>
      <c r="D846" s="183">
        <f t="shared" si="517"/>
        <v>150</v>
      </c>
      <c r="E846" s="183">
        <v>77</v>
      </c>
      <c r="F846" s="183">
        <v>0</v>
      </c>
      <c r="G846" s="183">
        <v>73</v>
      </c>
      <c r="H846" s="183">
        <v>0</v>
      </c>
      <c r="I846" s="183">
        <v>0</v>
      </c>
      <c r="J846" s="183">
        <v>0</v>
      </c>
    </row>
    <row r="847" spans="1:10" ht="19.5" customHeight="1" x14ac:dyDescent="0.25">
      <c r="A847" s="308"/>
      <c r="B847" s="313"/>
      <c r="C847" s="183" t="s">
        <v>14</v>
      </c>
      <c r="D847" s="183">
        <f>SUM(E847:H847)</f>
        <v>215</v>
      </c>
      <c r="E847" s="183">
        <v>0</v>
      </c>
      <c r="F847" s="183">
        <v>0</v>
      </c>
      <c r="G847" s="183">
        <v>0</v>
      </c>
      <c r="H847" s="183">
        <v>215</v>
      </c>
      <c r="I847" s="183">
        <v>0</v>
      </c>
      <c r="J847" s="183">
        <v>0</v>
      </c>
    </row>
    <row r="848" spans="1:10" s="125" customFormat="1" ht="18.75" customHeight="1" x14ac:dyDescent="0.2">
      <c r="A848" s="308"/>
      <c r="B848" s="313"/>
      <c r="C848" s="9" t="s">
        <v>15</v>
      </c>
      <c r="D848" s="9">
        <f t="shared" ref="D848:D850" si="518">SUM(E848:H848)</f>
        <v>165</v>
      </c>
      <c r="E848" s="9">
        <v>0</v>
      </c>
      <c r="F848" s="9">
        <v>0</v>
      </c>
      <c r="G848" s="9">
        <v>0</v>
      </c>
      <c r="H848" s="9">
        <v>165</v>
      </c>
      <c r="I848" s="9">
        <v>0</v>
      </c>
      <c r="J848" s="9">
        <v>0</v>
      </c>
    </row>
    <row r="849" spans="1:10" ht="37.5" customHeight="1" x14ac:dyDescent="0.25">
      <c r="A849" s="308"/>
      <c r="B849" s="313"/>
      <c r="C849" s="183" t="s">
        <v>403</v>
      </c>
      <c r="D849" s="183">
        <f t="shared" si="518"/>
        <v>438.8</v>
      </c>
      <c r="E849" s="183">
        <v>0</v>
      </c>
      <c r="F849" s="183">
        <v>0</v>
      </c>
      <c r="G849" s="183">
        <v>0</v>
      </c>
      <c r="H849" s="183">
        <v>438.8</v>
      </c>
      <c r="I849" s="183">
        <v>0</v>
      </c>
      <c r="J849" s="183">
        <v>0</v>
      </c>
    </row>
    <row r="850" spans="1:10" ht="36.75" customHeight="1" x14ac:dyDescent="0.25">
      <c r="A850" s="309"/>
      <c r="B850" s="314"/>
      <c r="C850" s="183" t="s">
        <v>404</v>
      </c>
      <c r="D850" s="183">
        <f t="shared" si="518"/>
        <v>648.79999999999995</v>
      </c>
      <c r="E850" s="183">
        <v>0</v>
      </c>
      <c r="F850" s="183">
        <v>0</v>
      </c>
      <c r="G850" s="183">
        <v>0</v>
      </c>
      <c r="H850" s="183">
        <v>648.79999999999995</v>
      </c>
      <c r="I850" s="183">
        <v>0</v>
      </c>
      <c r="J850" s="183">
        <v>0</v>
      </c>
    </row>
    <row r="851" spans="1:10" ht="31.5" customHeight="1" x14ac:dyDescent="0.25">
      <c r="A851" s="307" t="s">
        <v>215</v>
      </c>
      <c r="B851" s="312" t="s">
        <v>153</v>
      </c>
      <c r="C851" s="9" t="s">
        <v>318</v>
      </c>
      <c r="D851" s="9">
        <f>SUM(D852:D858)</f>
        <v>390</v>
      </c>
      <c r="E851" s="9">
        <f t="shared" ref="E851" si="519">SUM(E852:E858)</f>
        <v>235</v>
      </c>
      <c r="F851" s="9">
        <f>SUM(F852:F858)</f>
        <v>0</v>
      </c>
      <c r="G851" s="9">
        <f>SUM(G852:G858)</f>
        <v>0</v>
      </c>
      <c r="H851" s="9">
        <f>SUM(H852:H858)</f>
        <v>155</v>
      </c>
      <c r="I851" s="9">
        <f>SUM(I852:I858)</f>
        <v>0</v>
      </c>
      <c r="J851" s="9">
        <f>SUM(J852:J858)</f>
        <v>0</v>
      </c>
    </row>
    <row r="852" spans="1:10" ht="18" customHeight="1" x14ac:dyDescent="0.25">
      <c r="A852" s="308"/>
      <c r="B852" s="313"/>
      <c r="C852" s="183" t="s">
        <v>11</v>
      </c>
      <c r="D852" s="183">
        <f t="shared" si="517"/>
        <v>0</v>
      </c>
      <c r="E852" s="183">
        <v>0</v>
      </c>
      <c r="F852" s="183">
        <v>0</v>
      </c>
      <c r="G852" s="183">
        <v>0</v>
      </c>
      <c r="H852" s="183">
        <v>0</v>
      </c>
      <c r="I852" s="183">
        <v>0</v>
      </c>
      <c r="J852" s="183">
        <v>0</v>
      </c>
    </row>
    <row r="853" spans="1:10" ht="19.5" customHeight="1" x14ac:dyDescent="0.25">
      <c r="A853" s="308"/>
      <c r="B853" s="313"/>
      <c r="C853" s="183" t="s">
        <v>12</v>
      </c>
      <c r="D853" s="183">
        <f t="shared" si="517"/>
        <v>100</v>
      </c>
      <c r="E853" s="183">
        <v>100</v>
      </c>
      <c r="F853" s="183">
        <v>0</v>
      </c>
      <c r="G853" s="183">
        <v>0</v>
      </c>
      <c r="H853" s="183">
        <v>0</v>
      </c>
      <c r="I853" s="183">
        <v>0</v>
      </c>
      <c r="J853" s="183">
        <v>0</v>
      </c>
    </row>
    <row r="854" spans="1:10" ht="21.75" customHeight="1" x14ac:dyDescent="0.25">
      <c r="A854" s="308"/>
      <c r="B854" s="313"/>
      <c r="C854" s="183" t="s">
        <v>13</v>
      </c>
      <c r="D854" s="183">
        <f t="shared" si="517"/>
        <v>100</v>
      </c>
      <c r="E854" s="183">
        <v>100</v>
      </c>
      <c r="F854" s="183">
        <v>0</v>
      </c>
      <c r="G854" s="183">
        <v>0</v>
      </c>
      <c r="H854" s="183">
        <v>0</v>
      </c>
      <c r="I854" s="183">
        <v>0</v>
      </c>
      <c r="J854" s="183">
        <v>0</v>
      </c>
    </row>
    <row r="855" spans="1:10" ht="22.5" customHeight="1" x14ac:dyDescent="0.25">
      <c r="A855" s="308"/>
      <c r="B855" s="313"/>
      <c r="C855" s="183" t="s">
        <v>14</v>
      </c>
      <c r="D855" s="183">
        <f>SUM(E855:H855)</f>
        <v>35</v>
      </c>
      <c r="E855" s="183">
        <v>35</v>
      </c>
      <c r="F855" s="183">
        <v>0</v>
      </c>
      <c r="G855" s="183">
        <v>0</v>
      </c>
      <c r="H855" s="183">
        <v>0</v>
      </c>
      <c r="I855" s="183">
        <v>0</v>
      </c>
      <c r="J855" s="183">
        <v>0</v>
      </c>
    </row>
    <row r="856" spans="1:10" s="125" customFormat="1" ht="19.5" customHeight="1" x14ac:dyDescent="0.2">
      <c r="A856" s="308"/>
      <c r="B856" s="313"/>
      <c r="C856" s="9" t="s">
        <v>15</v>
      </c>
      <c r="D856" s="9">
        <f t="shared" ref="D856:D858" si="520">SUM(E856:H856)</f>
        <v>85</v>
      </c>
      <c r="E856" s="9">
        <v>0</v>
      </c>
      <c r="F856" s="9">
        <v>0</v>
      </c>
      <c r="G856" s="9">
        <v>0</v>
      </c>
      <c r="H856" s="9">
        <v>85</v>
      </c>
      <c r="I856" s="9">
        <v>0</v>
      </c>
      <c r="J856" s="9">
        <v>0</v>
      </c>
    </row>
    <row r="857" spans="1:10" ht="33" customHeight="1" x14ac:dyDescent="0.25">
      <c r="A857" s="308"/>
      <c r="B857" s="313"/>
      <c r="C857" s="183" t="s">
        <v>403</v>
      </c>
      <c r="D857" s="183">
        <f t="shared" si="520"/>
        <v>35</v>
      </c>
      <c r="E857" s="183">
        <v>0</v>
      </c>
      <c r="F857" s="183">
        <v>0</v>
      </c>
      <c r="G857" s="183">
        <v>0</v>
      </c>
      <c r="H857" s="183">
        <v>35</v>
      </c>
      <c r="I857" s="183">
        <v>0</v>
      </c>
      <c r="J857" s="183">
        <v>0</v>
      </c>
    </row>
    <row r="858" spans="1:10" ht="40.5" customHeight="1" x14ac:dyDescent="0.25">
      <c r="A858" s="309"/>
      <c r="B858" s="314"/>
      <c r="C858" s="183" t="s">
        <v>404</v>
      </c>
      <c r="D858" s="183">
        <f t="shared" si="520"/>
        <v>35</v>
      </c>
      <c r="E858" s="183">
        <v>0</v>
      </c>
      <c r="F858" s="183">
        <v>0</v>
      </c>
      <c r="G858" s="183">
        <v>0</v>
      </c>
      <c r="H858" s="183">
        <v>35</v>
      </c>
      <c r="I858" s="183">
        <v>0</v>
      </c>
      <c r="J858" s="183">
        <v>0</v>
      </c>
    </row>
    <row r="859" spans="1:10" ht="37.5" customHeight="1" x14ac:dyDescent="0.25">
      <c r="A859" s="307" t="s">
        <v>216</v>
      </c>
      <c r="B859" s="312" t="s">
        <v>154</v>
      </c>
      <c r="C859" s="9" t="s">
        <v>318</v>
      </c>
      <c r="D859" s="9">
        <f>SUM(D860:D866)</f>
        <v>315</v>
      </c>
      <c r="E859" s="9">
        <f t="shared" ref="E859" si="521">SUM(E860:E866)</f>
        <v>90</v>
      </c>
      <c r="F859" s="9">
        <f>SUM(F860:F866)</f>
        <v>0</v>
      </c>
      <c r="G859" s="9">
        <f>SUM(G860:G866)</f>
        <v>0</v>
      </c>
      <c r="H859" s="9">
        <f>SUM(H860:H866)</f>
        <v>225</v>
      </c>
      <c r="I859" s="9">
        <f>SUM(I860:I866)</f>
        <v>0</v>
      </c>
      <c r="J859" s="9">
        <f>SUM(J860:J866)</f>
        <v>0</v>
      </c>
    </row>
    <row r="860" spans="1:10" x14ac:dyDescent="0.25">
      <c r="A860" s="308"/>
      <c r="B860" s="313"/>
      <c r="C860" s="183" t="s">
        <v>11</v>
      </c>
      <c r="D860" s="183">
        <f>SUM(E860:H860)</f>
        <v>0</v>
      </c>
      <c r="E860" s="183">
        <v>0</v>
      </c>
      <c r="F860" s="95">
        <v>0</v>
      </c>
      <c r="G860" s="95">
        <v>0</v>
      </c>
      <c r="H860" s="183">
        <v>0</v>
      </c>
      <c r="I860" s="183">
        <v>0</v>
      </c>
      <c r="J860" s="183">
        <v>0</v>
      </c>
    </row>
    <row r="861" spans="1:10" x14ac:dyDescent="0.25">
      <c r="A861" s="308"/>
      <c r="B861" s="313"/>
      <c r="C861" s="183" t="s">
        <v>12</v>
      </c>
      <c r="D861" s="183">
        <f t="shared" ref="D861:D866" si="522">SUM(E861:H861)</f>
        <v>45</v>
      </c>
      <c r="E861" s="183">
        <v>45</v>
      </c>
      <c r="F861" s="95">
        <v>0</v>
      </c>
      <c r="G861" s="95">
        <v>0</v>
      </c>
      <c r="H861" s="183">
        <v>0</v>
      </c>
      <c r="I861" s="183">
        <v>0</v>
      </c>
      <c r="J861" s="183">
        <v>0</v>
      </c>
    </row>
    <row r="862" spans="1:10" x14ac:dyDescent="0.25">
      <c r="A862" s="308"/>
      <c r="B862" s="313"/>
      <c r="C862" s="183" t="s">
        <v>13</v>
      </c>
      <c r="D862" s="183">
        <f t="shared" si="522"/>
        <v>45</v>
      </c>
      <c r="E862" s="183">
        <v>45</v>
      </c>
      <c r="F862" s="95">
        <v>0</v>
      </c>
      <c r="G862" s="95">
        <v>0</v>
      </c>
      <c r="H862" s="183">
        <v>0</v>
      </c>
      <c r="I862" s="183">
        <v>0</v>
      </c>
      <c r="J862" s="183">
        <v>0</v>
      </c>
    </row>
    <row r="863" spans="1:10" x14ac:dyDescent="0.25">
      <c r="A863" s="308"/>
      <c r="B863" s="313"/>
      <c r="C863" s="183" t="s">
        <v>14</v>
      </c>
      <c r="D863" s="183">
        <f t="shared" si="522"/>
        <v>45</v>
      </c>
      <c r="E863" s="183">
        <v>0</v>
      </c>
      <c r="F863" s="95">
        <v>0</v>
      </c>
      <c r="G863" s="95">
        <v>0</v>
      </c>
      <c r="H863" s="183">
        <v>45</v>
      </c>
      <c r="I863" s="183">
        <v>0</v>
      </c>
      <c r="J863" s="183">
        <v>0</v>
      </c>
    </row>
    <row r="864" spans="1:10" s="125" customFormat="1" ht="14.25" x14ac:dyDescent="0.2">
      <c r="A864" s="308"/>
      <c r="B864" s="313"/>
      <c r="C864" s="9" t="s">
        <v>15</v>
      </c>
      <c r="D864" s="9">
        <f t="shared" si="522"/>
        <v>90</v>
      </c>
      <c r="E864" s="9">
        <v>0</v>
      </c>
      <c r="F864" s="96">
        <v>0</v>
      </c>
      <c r="G864" s="96">
        <v>0</v>
      </c>
      <c r="H864" s="9">
        <v>90</v>
      </c>
      <c r="I864" s="9">
        <v>0</v>
      </c>
      <c r="J864" s="9">
        <v>0</v>
      </c>
    </row>
    <row r="865" spans="1:10" ht="30" x14ac:dyDescent="0.25">
      <c r="A865" s="308"/>
      <c r="B865" s="313"/>
      <c r="C865" s="183" t="s">
        <v>403</v>
      </c>
      <c r="D865" s="183">
        <f t="shared" si="522"/>
        <v>45</v>
      </c>
      <c r="E865" s="183">
        <v>0</v>
      </c>
      <c r="F865" s="95">
        <v>0</v>
      </c>
      <c r="G865" s="95">
        <v>0</v>
      </c>
      <c r="H865" s="183">
        <v>45</v>
      </c>
      <c r="I865" s="183">
        <v>0</v>
      </c>
      <c r="J865" s="183">
        <v>0</v>
      </c>
    </row>
    <row r="866" spans="1:10" ht="30" x14ac:dyDescent="0.25">
      <c r="A866" s="309"/>
      <c r="B866" s="314"/>
      <c r="C866" s="183" t="s">
        <v>404</v>
      </c>
      <c r="D866" s="183">
        <f t="shared" si="522"/>
        <v>45</v>
      </c>
      <c r="E866" s="183">
        <v>0</v>
      </c>
      <c r="F866" s="95">
        <v>0</v>
      </c>
      <c r="G866" s="95">
        <v>0</v>
      </c>
      <c r="H866" s="183">
        <v>45</v>
      </c>
      <c r="I866" s="183">
        <v>0</v>
      </c>
      <c r="J866" s="183">
        <v>0</v>
      </c>
    </row>
    <row r="867" spans="1:10" ht="28.5" x14ac:dyDescent="0.25">
      <c r="A867" s="307" t="s">
        <v>217</v>
      </c>
      <c r="B867" s="312" t="s">
        <v>1001</v>
      </c>
      <c r="C867" s="9" t="s">
        <v>318</v>
      </c>
      <c r="D867" s="9">
        <f>SUM(D868:D874)</f>
        <v>2335</v>
      </c>
      <c r="E867" s="9">
        <f t="shared" ref="E867" si="523">SUM(E868:E874)</f>
        <v>0</v>
      </c>
      <c r="F867" s="9">
        <f>SUM(F868:F874)</f>
        <v>0</v>
      </c>
      <c r="G867" s="9">
        <f t="shared" ref="G867:J867" si="524">SUM(G868:G874)</f>
        <v>1160</v>
      </c>
      <c r="H867" s="9">
        <f t="shared" si="524"/>
        <v>1175</v>
      </c>
      <c r="I867" s="9">
        <f t="shared" ref="I867" si="525">SUM(I868:I874)</f>
        <v>0</v>
      </c>
      <c r="J867" s="9">
        <f t="shared" si="524"/>
        <v>0</v>
      </c>
    </row>
    <row r="868" spans="1:10" x14ac:dyDescent="0.25">
      <c r="A868" s="308"/>
      <c r="B868" s="313"/>
      <c r="C868" s="183" t="s">
        <v>11</v>
      </c>
      <c r="D868" s="183">
        <f>SUM(E868:H868)</f>
        <v>0</v>
      </c>
      <c r="E868" s="101">
        <v>0</v>
      </c>
      <c r="F868" s="101">
        <v>0</v>
      </c>
      <c r="G868" s="183">
        <v>0</v>
      </c>
      <c r="H868" s="183">
        <v>0</v>
      </c>
      <c r="I868" s="183">
        <v>0</v>
      </c>
      <c r="J868" s="183">
        <v>0</v>
      </c>
    </row>
    <row r="869" spans="1:10" x14ac:dyDescent="0.25">
      <c r="A869" s="308"/>
      <c r="B869" s="313"/>
      <c r="C869" s="183" t="s">
        <v>12</v>
      </c>
      <c r="D869" s="183">
        <f t="shared" ref="D869:D874" si="526">SUM(E869:H869)</f>
        <v>580</v>
      </c>
      <c r="E869" s="101">
        <v>0</v>
      </c>
      <c r="F869" s="101">
        <v>0</v>
      </c>
      <c r="G869" s="183">
        <v>580</v>
      </c>
      <c r="H869" s="183">
        <v>0</v>
      </c>
      <c r="I869" s="183">
        <v>0</v>
      </c>
      <c r="J869" s="183">
        <v>0</v>
      </c>
    </row>
    <row r="870" spans="1:10" ht="19.5" customHeight="1" x14ac:dyDescent="0.25">
      <c r="A870" s="308"/>
      <c r="B870" s="313"/>
      <c r="C870" s="183" t="s">
        <v>13</v>
      </c>
      <c r="D870" s="183">
        <f t="shared" si="526"/>
        <v>580</v>
      </c>
      <c r="E870" s="101">
        <v>0</v>
      </c>
      <c r="F870" s="101">
        <v>0</v>
      </c>
      <c r="G870" s="183">
        <v>580</v>
      </c>
      <c r="H870" s="183">
        <v>0</v>
      </c>
      <c r="I870" s="183">
        <v>0</v>
      </c>
      <c r="J870" s="183">
        <v>0</v>
      </c>
    </row>
    <row r="871" spans="1:10" ht="21.75" customHeight="1" x14ac:dyDescent="0.25">
      <c r="A871" s="308"/>
      <c r="B871" s="313"/>
      <c r="C871" s="183" t="s">
        <v>14</v>
      </c>
      <c r="D871" s="183">
        <f t="shared" si="526"/>
        <v>595</v>
      </c>
      <c r="E871" s="101">
        <v>0</v>
      </c>
      <c r="F871" s="101">
        <v>0</v>
      </c>
      <c r="G871" s="183">
        <v>0</v>
      </c>
      <c r="H871" s="183">
        <v>595</v>
      </c>
      <c r="I871" s="183">
        <v>0</v>
      </c>
      <c r="J871" s="183">
        <v>0</v>
      </c>
    </row>
    <row r="872" spans="1:10" s="125" customFormat="1" ht="14.25" x14ac:dyDescent="0.2">
      <c r="A872" s="308"/>
      <c r="B872" s="313"/>
      <c r="C872" s="9" t="s">
        <v>15</v>
      </c>
      <c r="D872" s="9">
        <f t="shared" si="526"/>
        <v>580</v>
      </c>
      <c r="E872" s="102">
        <v>0</v>
      </c>
      <c r="F872" s="102">
        <v>0</v>
      </c>
      <c r="G872" s="9">
        <v>0</v>
      </c>
      <c r="H872" s="9">
        <v>580</v>
      </c>
      <c r="I872" s="9">
        <v>0</v>
      </c>
      <c r="J872" s="9">
        <v>0</v>
      </c>
    </row>
    <row r="873" spans="1:10" ht="30" x14ac:dyDescent="0.25">
      <c r="A873" s="308"/>
      <c r="B873" s="313"/>
      <c r="C873" s="183" t="s">
        <v>403</v>
      </c>
      <c r="D873" s="183">
        <f t="shared" si="526"/>
        <v>0</v>
      </c>
      <c r="E873" s="101">
        <v>0</v>
      </c>
      <c r="F873" s="101">
        <v>0</v>
      </c>
      <c r="G873" s="183">
        <v>0</v>
      </c>
      <c r="H873" s="183">
        <v>0</v>
      </c>
      <c r="I873" s="183">
        <v>0</v>
      </c>
      <c r="J873" s="183">
        <v>0</v>
      </c>
    </row>
    <row r="874" spans="1:10" ht="30" x14ac:dyDescent="0.25">
      <c r="A874" s="309"/>
      <c r="B874" s="314"/>
      <c r="C874" s="183" t="s">
        <v>404</v>
      </c>
      <c r="D874" s="183">
        <f t="shared" si="526"/>
        <v>0</v>
      </c>
      <c r="E874" s="101">
        <v>0</v>
      </c>
      <c r="F874" s="101">
        <v>0</v>
      </c>
      <c r="G874" s="183">
        <v>0</v>
      </c>
      <c r="H874" s="183">
        <v>0</v>
      </c>
      <c r="I874" s="183">
        <v>0</v>
      </c>
      <c r="J874" s="183">
        <v>0</v>
      </c>
    </row>
    <row r="875" spans="1:10" ht="28.5" x14ac:dyDescent="0.25">
      <c r="A875" s="307" t="s">
        <v>218</v>
      </c>
      <c r="B875" s="312" t="s">
        <v>155</v>
      </c>
      <c r="C875" s="9" t="s">
        <v>318</v>
      </c>
      <c r="D875" s="9">
        <f>SUM(D876:D882)</f>
        <v>1110.5</v>
      </c>
      <c r="E875" s="9">
        <f t="shared" ref="E875" si="527">SUM(E876:E882)</f>
        <v>185</v>
      </c>
      <c r="F875" s="9">
        <f>SUM(F876:F882)</f>
        <v>0</v>
      </c>
      <c r="G875" s="9">
        <f t="shared" ref="G875:J875" si="528">SUM(G876:G882)</f>
        <v>0</v>
      </c>
      <c r="H875" s="9">
        <f t="shared" si="528"/>
        <v>925.5</v>
      </c>
      <c r="I875" s="9">
        <f t="shared" ref="I875" si="529">SUM(I876:I882)</f>
        <v>0</v>
      </c>
      <c r="J875" s="9">
        <f t="shared" si="528"/>
        <v>0</v>
      </c>
    </row>
    <row r="876" spans="1:10" x14ac:dyDescent="0.25">
      <c r="A876" s="308"/>
      <c r="B876" s="313"/>
      <c r="C876" s="183" t="s">
        <v>11</v>
      </c>
      <c r="D876" s="183">
        <f>SUM(E876:H876)</f>
        <v>0</v>
      </c>
      <c r="E876" s="183">
        <v>0</v>
      </c>
      <c r="F876" s="95">
        <v>0</v>
      </c>
      <c r="G876" s="95">
        <v>0</v>
      </c>
      <c r="H876" s="183">
        <v>0</v>
      </c>
      <c r="I876" s="183">
        <v>0</v>
      </c>
      <c r="J876" s="183">
        <v>0</v>
      </c>
    </row>
    <row r="877" spans="1:10" x14ac:dyDescent="0.25">
      <c r="A877" s="308"/>
      <c r="B877" s="313"/>
      <c r="C877" s="183" t="s">
        <v>12</v>
      </c>
      <c r="D877" s="183">
        <f t="shared" ref="D877:D882" si="530">SUM(E877:H877)</f>
        <v>0</v>
      </c>
      <c r="E877" s="183">
        <v>0</v>
      </c>
      <c r="F877" s="95">
        <v>0</v>
      </c>
      <c r="G877" s="95">
        <v>0</v>
      </c>
      <c r="H877" s="183">
        <v>0</v>
      </c>
      <c r="I877" s="183">
        <v>0</v>
      </c>
      <c r="J877" s="183">
        <v>0</v>
      </c>
    </row>
    <row r="878" spans="1:10" x14ac:dyDescent="0.25">
      <c r="A878" s="308"/>
      <c r="B878" s="313"/>
      <c r="C878" s="183" t="s">
        <v>13</v>
      </c>
      <c r="D878" s="183">
        <f t="shared" si="530"/>
        <v>185</v>
      </c>
      <c r="E878" s="183">
        <v>185</v>
      </c>
      <c r="F878" s="95">
        <v>0</v>
      </c>
      <c r="G878" s="95">
        <v>0</v>
      </c>
      <c r="H878" s="183">
        <v>0</v>
      </c>
      <c r="I878" s="183">
        <v>0</v>
      </c>
      <c r="J878" s="183">
        <v>0</v>
      </c>
    </row>
    <row r="879" spans="1:10" x14ac:dyDescent="0.25">
      <c r="A879" s="308"/>
      <c r="B879" s="313"/>
      <c r="C879" s="183" t="s">
        <v>14</v>
      </c>
      <c r="D879" s="183">
        <f t="shared" si="530"/>
        <v>278</v>
      </c>
      <c r="E879" s="183">
        <v>0</v>
      </c>
      <c r="F879" s="95">
        <v>0</v>
      </c>
      <c r="G879" s="95">
        <v>0</v>
      </c>
      <c r="H879" s="183">
        <v>278</v>
      </c>
      <c r="I879" s="183">
        <v>0</v>
      </c>
      <c r="J879" s="183">
        <v>0</v>
      </c>
    </row>
    <row r="880" spans="1:10" s="125" customFormat="1" ht="14.25" x14ac:dyDescent="0.2">
      <c r="A880" s="308"/>
      <c r="B880" s="313"/>
      <c r="C880" s="9" t="s">
        <v>15</v>
      </c>
      <c r="D880" s="9">
        <f t="shared" si="530"/>
        <v>277.5</v>
      </c>
      <c r="E880" s="9">
        <v>0</v>
      </c>
      <c r="F880" s="96">
        <v>0</v>
      </c>
      <c r="G880" s="96">
        <v>0</v>
      </c>
      <c r="H880" s="9">
        <v>277.5</v>
      </c>
      <c r="I880" s="9">
        <v>0</v>
      </c>
      <c r="J880" s="9">
        <v>0</v>
      </c>
    </row>
    <row r="881" spans="1:10" ht="30" x14ac:dyDescent="0.25">
      <c r="A881" s="308"/>
      <c r="B881" s="313"/>
      <c r="C881" s="183" t="s">
        <v>403</v>
      </c>
      <c r="D881" s="183">
        <f t="shared" si="530"/>
        <v>185</v>
      </c>
      <c r="E881" s="183">
        <v>0</v>
      </c>
      <c r="F881" s="95">
        <v>0</v>
      </c>
      <c r="G881" s="95">
        <v>0</v>
      </c>
      <c r="H881" s="183">
        <v>185</v>
      </c>
      <c r="I881" s="183">
        <v>0</v>
      </c>
      <c r="J881" s="183">
        <v>0</v>
      </c>
    </row>
    <row r="882" spans="1:10" ht="30" x14ac:dyDescent="0.25">
      <c r="A882" s="309"/>
      <c r="B882" s="314"/>
      <c r="C882" s="183" t="s">
        <v>404</v>
      </c>
      <c r="D882" s="183">
        <f t="shared" si="530"/>
        <v>185</v>
      </c>
      <c r="E882" s="183">
        <v>0</v>
      </c>
      <c r="F882" s="95">
        <v>0</v>
      </c>
      <c r="G882" s="95">
        <v>0</v>
      </c>
      <c r="H882" s="183">
        <v>185</v>
      </c>
      <c r="I882" s="183">
        <v>0</v>
      </c>
      <c r="J882" s="183">
        <v>0</v>
      </c>
    </row>
    <row r="883" spans="1:10" ht="30" x14ac:dyDescent="0.25">
      <c r="A883" s="307" t="s">
        <v>584</v>
      </c>
      <c r="B883" s="312" t="s">
        <v>585</v>
      </c>
      <c r="C883" s="183" t="s">
        <v>318</v>
      </c>
      <c r="D883" s="9">
        <f>SUM(D884:D890)</f>
        <v>710.69999999999993</v>
      </c>
      <c r="E883" s="9">
        <f t="shared" ref="E883:G883" si="531">SUM(E884:E890)</f>
        <v>0</v>
      </c>
      <c r="F883" s="9">
        <f t="shared" si="531"/>
        <v>0</v>
      </c>
      <c r="G883" s="9">
        <f t="shared" si="531"/>
        <v>0</v>
      </c>
      <c r="H883" s="9">
        <f>SUM(H884:H890)</f>
        <v>710.69999999999993</v>
      </c>
      <c r="I883" s="9">
        <f>SUM(I884:I890)</f>
        <v>0</v>
      </c>
      <c r="J883" s="9">
        <f>SUM(J884:J890)</f>
        <v>0</v>
      </c>
    </row>
    <row r="884" spans="1:10" x14ac:dyDescent="0.25">
      <c r="A884" s="287"/>
      <c r="B884" s="326"/>
      <c r="C884" s="183" t="s">
        <v>11</v>
      </c>
      <c r="D884" s="183">
        <f>SUM(E884:H884)</f>
        <v>0</v>
      </c>
      <c r="E884" s="95">
        <v>0</v>
      </c>
      <c r="F884" s="95">
        <v>0</v>
      </c>
      <c r="G884" s="95">
        <v>0</v>
      </c>
      <c r="H884" s="183">
        <v>0</v>
      </c>
      <c r="I884" s="183">
        <v>0</v>
      </c>
      <c r="J884" s="183">
        <v>0</v>
      </c>
    </row>
    <row r="885" spans="1:10" x14ac:dyDescent="0.25">
      <c r="A885" s="287"/>
      <c r="B885" s="326"/>
      <c r="C885" s="183" t="s">
        <v>12</v>
      </c>
      <c r="D885" s="183">
        <f t="shared" ref="D885:D890" si="532">SUM(E885:H885)</f>
        <v>0</v>
      </c>
      <c r="E885" s="95">
        <v>0</v>
      </c>
      <c r="F885" s="95">
        <v>0</v>
      </c>
      <c r="G885" s="95">
        <v>0</v>
      </c>
      <c r="H885" s="183">
        <v>0</v>
      </c>
      <c r="I885" s="183">
        <v>0</v>
      </c>
      <c r="J885" s="183">
        <v>0</v>
      </c>
    </row>
    <row r="886" spans="1:10" x14ac:dyDescent="0.25">
      <c r="A886" s="287"/>
      <c r="B886" s="326"/>
      <c r="C886" s="183" t="s">
        <v>13</v>
      </c>
      <c r="D886" s="183">
        <f t="shared" si="532"/>
        <v>0</v>
      </c>
      <c r="E886" s="95">
        <v>0</v>
      </c>
      <c r="F886" s="95">
        <v>0</v>
      </c>
      <c r="G886" s="95">
        <v>0</v>
      </c>
      <c r="H886" s="183">
        <v>0</v>
      </c>
      <c r="I886" s="183">
        <v>0</v>
      </c>
      <c r="J886" s="183">
        <v>0</v>
      </c>
    </row>
    <row r="887" spans="1:10" x14ac:dyDescent="0.25">
      <c r="A887" s="287"/>
      <c r="B887" s="326"/>
      <c r="C887" s="183" t="s">
        <v>14</v>
      </c>
      <c r="D887" s="183">
        <f t="shared" si="532"/>
        <v>131.5</v>
      </c>
      <c r="E887" s="95">
        <v>0</v>
      </c>
      <c r="F887" s="95">
        <v>0</v>
      </c>
      <c r="G887" s="95">
        <v>0</v>
      </c>
      <c r="H887" s="183">
        <v>131.5</v>
      </c>
      <c r="I887" s="183">
        <v>0</v>
      </c>
      <c r="J887" s="183">
        <v>0</v>
      </c>
    </row>
    <row r="888" spans="1:10" s="125" customFormat="1" ht="14.25" x14ac:dyDescent="0.2">
      <c r="A888" s="287"/>
      <c r="B888" s="326"/>
      <c r="C888" s="9" t="s">
        <v>15</v>
      </c>
      <c r="D888" s="9">
        <f t="shared" si="532"/>
        <v>228.4</v>
      </c>
      <c r="E888" s="96">
        <v>0</v>
      </c>
      <c r="F888" s="96">
        <v>0</v>
      </c>
      <c r="G888" s="96">
        <v>0</v>
      </c>
      <c r="H888" s="9">
        <v>228.4</v>
      </c>
      <c r="I888" s="9">
        <v>0</v>
      </c>
      <c r="J888" s="9">
        <v>0</v>
      </c>
    </row>
    <row r="889" spans="1:10" ht="30" x14ac:dyDescent="0.25">
      <c r="A889" s="287"/>
      <c r="B889" s="326"/>
      <c r="C889" s="183" t="s">
        <v>403</v>
      </c>
      <c r="D889" s="183">
        <f t="shared" si="532"/>
        <v>175.4</v>
      </c>
      <c r="E889" s="95">
        <v>0</v>
      </c>
      <c r="F889" s="95">
        <v>0</v>
      </c>
      <c r="G889" s="95">
        <v>0</v>
      </c>
      <c r="H889" s="183">
        <v>175.4</v>
      </c>
      <c r="I889" s="183">
        <v>0</v>
      </c>
      <c r="J889" s="183">
        <v>0</v>
      </c>
    </row>
    <row r="890" spans="1:10" ht="30" x14ac:dyDescent="0.25">
      <c r="A890" s="288"/>
      <c r="B890" s="327"/>
      <c r="C890" s="183" t="s">
        <v>404</v>
      </c>
      <c r="D890" s="183">
        <f t="shared" si="532"/>
        <v>175.4</v>
      </c>
      <c r="E890" s="95">
        <v>0</v>
      </c>
      <c r="F890" s="95">
        <v>0</v>
      </c>
      <c r="G890" s="95">
        <v>0</v>
      </c>
      <c r="H890" s="183">
        <v>175.4</v>
      </c>
      <c r="I890" s="183">
        <v>0</v>
      </c>
      <c r="J890" s="183">
        <v>0</v>
      </c>
    </row>
    <row r="891" spans="1:10" ht="28.5" x14ac:dyDescent="0.25">
      <c r="A891" s="307" t="s">
        <v>586</v>
      </c>
      <c r="B891" s="312" t="s">
        <v>587</v>
      </c>
      <c r="C891" s="9" t="s">
        <v>318</v>
      </c>
      <c r="D891" s="9">
        <f t="shared" ref="D891:J891" si="533">SUM(D892:D898)</f>
        <v>1058.0999999999999</v>
      </c>
      <c r="E891" s="9">
        <f t="shared" si="533"/>
        <v>0</v>
      </c>
      <c r="F891" s="9">
        <f t="shared" si="533"/>
        <v>0</v>
      </c>
      <c r="G891" s="9">
        <f t="shared" si="533"/>
        <v>0</v>
      </c>
      <c r="H891" s="9">
        <f t="shared" si="533"/>
        <v>1058.0999999999999</v>
      </c>
      <c r="I891" s="9">
        <f t="shared" ref="I891" si="534">SUM(I892:I898)</f>
        <v>0</v>
      </c>
      <c r="J891" s="9">
        <f t="shared" si="533"/>
        <v>0</v>
      </c>
    </row>
    <row r="892" spans="1:10" ht="19.5" customHeight="1" x14ac:dyDescent="0.25">
      <c r="A892" s="308"/>
      <c r="B892" s="313"/>
      <c r="C892" s="183" t="s">
        <v>11</v>
      </c>
      <c r="D892" s="183">
        <f>SUM(E892:H892)</f>
        <v>0</v>
      </c>
      <c r="E892" s="95">
        <v>0</v>
      </c>
      <c r="F892" s="95">
        <v>0</v>
      </c>
      <c r="G892" s="95">
        <v>0</v>
      </c>
      <c r="H892" s="183">
        <v>0</v>
      </c>
      <c r="I892" s="183">
        <v>0</v>
      </c>
      <c r="J892" s="183">
        <v>0</v>
      </c>
    </row>
    <row r="893" spans="1:10" ht="21.75" customHeight="1" x14ac:dyDescent="0.25">
      <c r="A893" s="308"/>
      <c r="B893" s="313"/>
      <c r="C893" s="183" t="s">
        <v>12</v>
      </c>
      <c r="D893" s="183">
        <f t="shared" ref="D893:D898" si="535">SUM(E893:H893)</f>
        <v>0</v>
      </c>
      <c r="E893" s="95">
        <v>0</v>
      </c>
      <c r="F893" s="95">
        <v>0</v>
      </c>
      <c r="G893" s="95">
        <v>0</v>
      </c>
      <c r="H893" s="183">
        <v>0</v>
      </c>
      <c r="I893" s="183">
        <v>0</v>
      </c>
      <c r="J893" s="183">
        <v>0</v>
      </c>
    </row>
    <row r="894" spans="1:10" ht="22.5" customHeight="1" x14ac:dyDescent="0.25">
      <c r="A894" s="308"/>
      <c r="B894" s="313"/>
      <c r="C894" s="183" t="s">
        <v>13</v>
      </c>
      <c r="D894" s="183">
        <f t="shared" si="535"/>
        <v>0</v>
      </c>
      <c r="E894" s="95">
        <v>0</v>
      </c>
      <c r="F894" s="95">
        <v>0</v>
      </c>
      <c r="G894" s="95">
        <v>0</v>
      </c>
      <c r="H894" s="183">
        <v>0</v>
      </c>
      <c r="I894" s="183">
        <v>0</v>
      </c>
      <c r="J894" s="183">
        <v>0</v>
      </c>
    </row>
    <row r="895" spans="1:10" ht="18" customHeight="1" x14ac:dyDescent="0.25">
      <c r="A895" s="308"/>
      <c r="B895" s="313"/>
      <c r="C895" s="183" t="s">
        <v>14</v>
      </c>
      <c r="D895" s="183">
        <f t="shared" si="535"/>
        <v>210.4</v>
      </c>
      <c r="E895" s="95">
        <v>0</v>
      </c>
      <c r="F895" s="95">
        <v>0</v>
      </c>
      <c r="G895" s="95">
        <v>0</v>
      </c>
      <c r="H895" s="183">
        <v>210.4</v>
      </c>
      <c r="I895" s="183">
        <v>0</v>
      </c>
      <c r="J895" s="183">
        <v>0</v>
      </c>
    </row>
    <row r="896" spans="1:10" s="125" customFormat="1" ht="17.25" customHeight="1" x14ac:dyDescent="0.2">
      <c r="A896" s="308"/>
      <c r="B896" s="313"/>
      <c r="C896" s="9" t="s">
        <v>15</v>
      </c>
      <c r="D896" s="9">
        <f t="shared" si="535"/>
        <v>286.7</v>
      </c>
      <c r="E896" s="96">
        <v>0</v>
      </c>
      <c r="F896" s="96">
        <v>0</v>
      </c>
      <c r="G896" s="96">
        <v>0</v>
      </c>
      <c r="H896" s="9">
        <v>286.7</v>
      </c>
      <c r="I896" s="9">
        <v>0</v>
      </c>
      <c r="J896" s="9">
        <v>0</v>
      </c>
    </row>
    <row r="897" spans="1:10" ht="30" x14ac:dyDescent="0.25">
      <c r="A897" s="308"/>
      <c r="B897" s="313"/>
      <c r="C897" s="183" t="s">
        <v>403</v>
      </c>
      <c r="D897" s="183">
        <f t="shared" si="535"/>
        <v>280.5</v>
      </c>
      <c r="E897" s="95">
        <v>0</v>
      </c>
      <c r="F897" s="95">
        <v>0</v>
      </c>
      <c r="G897" s="95">
        <v>0</v>
      </c>
      <c r="H897" s="183">
        <v>280.5</v>
      </c>
      <c r="I897" s="183">
        <v>0</v>
      </c>
      <c r="J897" s="183">
        <v>0</v>
      </c>
    </row>
    <row r="898" spans="1:10" ht="30" x14ac:dyDescent="0.25">
      <c r="A898" s="309"/>
      <c r="B898" s="314"/>
      <c r="C898" s="183" t="s">
        <v>404</v>
      </c>
      <c r="D898" s="183">
        <f t="shared" si="535"/>
        <v>280.5</v>
      </c>
      <c r="E898" s="95">
        <v>0</v>
      </c>
      <c r="F898" s="95">
        <v>0</v>
      </c>
      <c r="G898" s="95">
        <v>0</v>
      </c>
      <c r="H898" s="183">
        <v>280.5</v>
      </c>
      <c r="I898" s="183">
        <v>0</v>
      </c>
      <c r="J898" s="183">
        <v>0</v>
      </c>
    </row>
    <row r="899" spans="1:10" ht="29.25" customHeight="1" x14ac:dyDescent="0.25">
      <c r="A899" s="307" t="s">
        <v>588</v>
      </c>
      <c r="B899" s="312" t="s">
        <v>589</v>
      </c>
      <c r="C899" s="183" t="s">
        <v>318</v>
      </c>
      <c r="D899" s="9">
        <f>SUM(D900:D906)</f>
        <v>1680.6</v>
      </c>
      <c r="E899" s="9">
        <f t="shared" ref="E899:G899" si="536">SUM(E900:E906)</f>
        <v>0</v>
      </c>
      <c r="F899" s="9">
        <f t="shared" si="536"/>
        <v>0</v>
      </c>
      <c r="G899" s="9">
        <f t="shared" si="536"/>
        <v>0</v>
      </c>
      <c r="H899" s="9">
        <f t="shared" ref="H899:J899" si="537">SUM(H900:H906)</f>
        <v>1680.6</v>
      </c>
      <c r="I899" s="9">
        <f t="shared" ref="I899" si="538">SUM(I900:I906)</f>
        <v>0</v>
      </c>
      <c r="J899" s="9">
        <f t="shared" si="537"/>
        <v>0</v>
      </c>
    </row>
    <row r="900" spans="1:10" ht="15" customHeight="1" x14ac:dyDescent="0.25">
      <c r="A900" s="287"/>
      <c r="B900" s="313"/>
      <c r="C900" s="183" t="s">
        <v>11</v>
      </c>
      <c r="D900" s="183">
        <f>SUM(E900:H900)</f>
        <v>0</v>
      </c>
      <c r="E900" s="95">
        <v>0</v>
      </c>
      <c r="F900" s="95">
        <v>0</v>
      </c>
      <c r="G900" s="95">
        <v>0</v>
      </c>
      <c r="H900" s="183">
        <v>0</v>
      </c>
      <c r="I900" s="183">
        <v>0</v>
      </c>
      <c r="J900" s="183">
        <v>0</v>
      </c>
    </row>
    <row r="901" spans="1:10" ht="18" customHeight="1" x14ac:dyDescent="0.25">
      <c r="A901" s="287"/>
      <c r="B901" s="313"/>
      <c r="C901" s="183" t="s">
        <v>12</v>
      </c>
      <c r="D901" s="183">
        <f t="shared" ref="D901:D906" si="539">SUM(E901:H901)</f>
        <v>0</v>
      </c>
      <c r="E901" s="95">
        <v>0</v>
      </c>
      <c r="F901" s="95">
        <v>0</v>
      </c>
      <c r="G901" s="95">
        <v>0</v>
      </c>
      <c r="H901" s="183">
        <v>0</v>
      </c>
      <c r="I901" s="183">
        <v>0</v>
      </c>
      <c r="J901" s="183">
        <v>0</v>
      </c>
    </row>
    <row r="902" spans="1:10" ht="15.75" customHeight="1" x14ac:dyDescent="0.25">
      <c r="A902" s="287"/>
      <c r="B902" s="313"/>
      <c r="C902" s="183" t="s">
        <v>13</v>
      </c>
      <c r="D902" s="183">
        <f t="shared" si="539"/>
        <v>0</v>
      </c>
      <c r="E902" s="95">
        <v>0</v>
      </c>
      <c r="F902" s="95">
        <v>0</v>
      </c>
      <c r="G902" s="95">
        <v>0</v>
      </c>
      <c r="H902" s="183">
        <v>0</v>
      </c>
      <c r="I902" s="183">
        <v>0</v>
      </c>
      <c r="J902" s="183">
        <v>0</v>
      </c>
    </row>
    <row r="903" spans="1:10" ht="15" customHeight="1" x14ac:dyDescent="0.25">
      <c r="A903" s="287"/>
      <c r="B903" s="313"/>
      <c r="C903" s="183" t="s">
        <v>14</v>
      </c>
      <c r="D903" s="183">
        <f t="shared" si="539"/>
        <v>338.4</v>
      </c>
      <c r="E903" s="95">
        <v>0</v>
      </c>
      <c r="F903" s="95">
        <v>0</v>
      </c>
      <c r="G903" s="95">
        <v>0</v>
      </c>
      <c r="H903" s="183">
        <v>338.4</v>
      </c>
      <c r="I903" s="183">
        <v>0</v>
      </c>
      <c r="J903" s="183">
        <v>0</v>
      </c>
    </row>
    <row r="904" spans="1:10" s="125" customFormat="1" ht="14.25" customHeight="1" x14ac:dyDescent="0.2">
      <c r="A904" s="287"/>
      <c r="B904" s="313"/>
      <c r="C904" s="9" t="s">
        <v>15</v>
      </c>
      <c r="D904" s="9">
        <f t="shared" si="539"/>
        <v>465.6</v>
      </c>
      <c r="E904" s="96">
        <v>0</v>
      </c>
      <c r="F904" s="96">
        <v>0</v>
      </c>
      <c r="G904" s="96">
        <v>0</v>
      </c>
      <c r="H904" s="9">
        <v>465.6</v>
      </c>
      <c r="I904" s="9">
        <v>0</v>
      </c>
      <c r="J904" s="9">
        <v>0</v>
      </c>
    </row>
    <row r="905" spans="1:10" ht="34.5" customHeight="1" x14ac:dyDescent="0.25">
      <c r="A905" s="287"/>
      <c r="B905" s="313"/>
      <c r="C905" s="183" t="s">
        <v>403</v>
      </c>
      <c r="D905" s="183">
        <f t="shared" si="539"/>
        <v>438.3</v>
      </c>
      <c r="E905" s="95">
        <v>0</v>
      </c>
      <c r="F905" s="95">
        <v>0</v>
      </c>
      <c r="G905" s="95">
        <v>0</v>
      </c>
      <c r="H905" s="183">
        <v>438.3</v>
      </c>
      <c r="I905" s="183">
        <v>0</v>
      </c>
      <c r="J905" s="183">
        <v>0</v>
      </c>
    </row>
    <row r="906" spans="1:10" ht="38.25" customHeight="1" x14ac:dyDescent="0.25">
      <c r="A906" s="288"/>
      <c r="B906" s="314"/>
      <c r="C906" s="183" t="s">
        <v>404</v>
      </c>
      <c r="D906" s="183">
        <f t="shared" si="539"/>
        <v>438.3</v>
      </c>
      <c r="E906" s="95">
        <v>0</v>
      </c>
      <c r="F906" s="95">
        <v>0</v>
      </c>
      <c r="G906" s="95">
        <v>0</v>
      </c>
      <c r="H906" s="183">
        <v>438.3</v>
      </c>
      <c r="I906" s="183">
        <v>0</v>
      </c>
      <c r="J906" s="183">
        <v>0</v>
      </c>
    </row>
    <row r="907" spans="1:10" ht="29.25" customHeight="1" x14ac:dyDescent="0.25">
      <c r="A907" s="307" t="s">
        <v>975</v>
      </c>
      <c r="B907" s="312" t="s">
        <v>976</v>
      </c>
      <c r="C907" s="183" t="s">
        <v>318</v>
      </c>
      <c r="D907" s="9">
        <f>SUM(D908:D914)</f>
        <v>180</v>
      </c>
      <c r="E907" s="9">
        <f t="shared" ref="E907:J907" si="540">SUM(E908:E914)</f>
        <v>0</v>
      </c>
      <c r="F907" s="9">
        <f t="shared" si="540"/>
        <v>0</v>
      </c>
      <c r="G907" s="9">
        <f t="shared" si="540"/>
        <v>0</v>
      </c>
      <c r="H907" s="9">
        <f t="shared" si="540"/>
        <v>180</v>
      </c>
      <c r="I907" s="9">
        <f t="shared" ref="I907" si="541">SUM(I908:I914)</f>
        <v>0</v>
      </c>
      <c r="J907" s="9">
        <f t="shared" si="540"/>
        <v>0</v>
      </c>
    </row>
    <row r="908" spans="1:10" ht="15" customHeight="1" x14ac:dyDescent="0.25">
      <c r="A908" s="287"/>
      <c r="B908" s="313"/>
      <c r="C908" s="183" t="s">
        <v>11</v>
      </c>
      <c r="D908" s="183">
        <f>SUM(E908:H908)</f>
        <v>0</v>
      </c>
      <c r="E908" s="95">
        <v>0</v>
      </c>
      <c r="F908" s="95">
        <v>0</v>
      </c>
      <c r="G908" s="95">
        <v>0</v>
      </c>
      <c r="H908" s="183">
        <v>0</v>
      </c>
      <c r="I908" s="183">
        <v>0</v>
      </c>
      <c r="J908" s="183">
        <v>0</v>
      </c>
    </row>
    <row r="909" spans="1:10" ht="18" customHeight="1" x14ac:dyDescent="0.25">
      <c r="A909" s="287"/>
      <c r="B909" s="313"/>
      <c r="C909" s="183" t="s">
        <v>12</v>
      </c>
      <c r="D909" s="183">
        <f t="shared" ref="D909:D912" si="542">SUM(E909:H909)</f>
        <v>0</v>
      </c>
      <c r="E909" s="95">
        <v>0</v>
      </c>
      <c r="F909" s="95">
        <v>0</v>
      </c>
      <c r="G909" s="95">
        <v>0</v>
      </c>
      <c r="H909" s="183">
        <v>0</v>
      </c>
      <c r="I909" s="183">
        <v>0</v>
      </c>
      <c r="J909" s="183">
        <v>0</v>
      </c>
    </row>
    <row r="910" spans="1:10" ht="15.75" customHeight="1" x14ac:dyDescent="0.25">
      <c r="A910" s="287"/>
      <c r="B910" s="313"/>
      <c r="C910" s="183" t="s">
        <v>13</v>
      </c>
      <c r="D910" s="183">
        <f t="shared" si="542"/>
        <v>0</v>
      </c>
      <c r="E910" s="95">
        <v>0</v>
      </c>
      <c r="F910" s="95">
        <v>0</v>
      </c>
      <c r="G910" s="95">
        <v>0</v>
      </c>
      <c r="H910" s="183">
        <v>0</v>
      </c>
      <c r="I910" s="183">
        <v>0</v>
      </c>
      <c r="J910" s="183">
        <v>0</v>
      </c>
    </row>
    <row r="911" spans="1:10" ht="15" customHeight="1" x14ac:dyDescent="0.25">
      <c r="A911" s="287"/>
      <c r="B911" s="313"/>
      <c r="C911" s="183" t="s">
        <v>14</v>
      </c>
      <c r="D911" s="183">
        <v>0</v>
      </c>
      <c r="E911" s="95">
        <v>0</v>
      </c>
      <c r="F911" s="95">
        <v>0</v>
      </c>
      <c r="G911" s="95">
        <v>0</v>
      </c>
      <c r="H911" s="183">
        <v>0</v>
      </c>
      <c r="I911" s="183">
        <v>0</v>
      </c>
      <c r="J911" s="183">
        <v>0</v>
      </c>
    </row>
    <row r="912" spans="1:10" s="125" customFormat="1" ht="14.25" customHeight="1" x14ac:dyDescent="0.2">
      <c r="A912" s="287"/>
      <c r="B912" s="313"/>
      <c r="C912" s="9" t="s">
        <v>15</v>
      </c>
      <c r="D912" s="9">
        <f t="shared" si="542"/>
        <v>180</v>
      </c>
      <c r="E912" s="96">
        <v>0</v>
      </c>
      <c r="F912" s="96">
        <v>0</v>
      </c>
      <c r="G912" s="96">
        <v>0</v>
      </c>
      <c r="H912" s="9">
        <v>180</v>
      </c>
      <c r="I912" s="9">
        <v>0</v>
      </c>
      <c r="J912" s="9">
        <v>0</v>
      </c>
    </row>
    <row r="913" spans="1:10" ht="34.5" customHeight="1" x14ac:dyDescent="0.25">
      <c r="A913" s="287"/>
      <c r="B913" s="313"/>
      <c r="C913" s="183" t="s">
        <v>403</v>
      </c>
      <c r="D913" s="183">
        <v>0</v>
      </c>
      <c r="E913" s="95">
        <v>0</v>
      </c>
      <c r="F913" s="95">
        <v>0</v>
      </c>
      <c r="G913" s="95">
        <v>0</v>
      </c>
      <c r="H913" s="183">
        <v>0</v>
      </c>
      <c r="I913" s="183">
        <v>0</v>
      </c>
      <c r="J913" s="183">
        <v>0</v>
      </c>
    </row>
    <row r="914" spans="1:10" ht="38.25" customHeight="1" x14ac:dyDescent="0.25">
      <c r="A914" s="288"/>
      <c r="B914" s="314"/>
      <c r="C914" s="183" t="s">
        <v>404</v>
      </c>
      <c r="D914" s="183">
        <v>0</v>
      </c>
      <c r="E914" s="95">
        <v>0</v>
      </c>
      <c r="F914" s="95">
        <v>0</v>
      </c>
      <c r="G914" s="95">
        <v>0</v>
      </c>
      <c r="H914" s="183">
        <v>0</v>
      </c>
      <c r="I914" s="183">
        <v>0</v>
      </c>
      <c r="J914" s="183">
        <v>0</v>
      </c>
    </row>
    <row r="915" spans="1:10" ht="38.25" customHeight="1" x14ac:dyDescent="0.25">
      <c r="A915" s="175"/>
      <c r="B915" s="116"/>
      <c r="C915" s="178"/>
      <c r="D915" s="178"/>
      <c r="E915" s="103"/>
      <c r="F915" s="103"/>
      <c r="G915" s="103"/>
      <c r="H915" s="186"/>
      <c r="I915" s="183"/>
      <c r="J915" s="183"/>
    </row>
    <row r="916" spans="1:10" ht="15" customHeight="1" x14ac:dyDescent="0.25">
      <c r="A916" s="180">
        <v>14</v>
      </c>
      <c r="B916" s="349" t="s">
        <v>156</v>
      </c>
      <c r="C916" s="350"/>
      <c r="D916" s="350"/>
      <c r="E916" s="350"/>
      <c r="F916" s="350"/>
      <c r="G916" s="350"/>
      <c r="H916" s="351"/>
      <c r="I916" s="114"/>
      <c r="J916" s="114"/>
    </row>
    <row r="917" spans="1:10" ht="28.5" x14ac:dyDescent="0.25">
      <c r="A917" s="307" t="s">
        <v>219</v>
      </c>
      <c r="B917" s="312" t="s">
        <v>157</v>
      </c>
      <c r="C917" s="9" t="s">
        <v>318</v>
      </c>
      <c r="D917" s="9">
        <f t="shared" ref="D917:J917" si="543">SUM(D918:D924)</f>
        <v>323761.8</v>
      </c>
      <c r="E917" s="9">
        <f t="shared" si="543"/>
        <v>323761.8</v>
      </c>
      <c r="F917" s="9">
        <f t="shared" si="543"/>
        <v>0</v>
      </c>
      <c r="G917" s="9">
        <f t="shared" si="543"/>
        <v>0</v>
      </c>
      <c r="H917" s="9">
        <f t="shared" si="543"/>
        <v>0</v>
      </c>
      <c r="I917" s="9">
        <f t="shared" ref="I917" si="544">SUM(I918:I924)</f>
        <v>0</v>
      </c>
      <c r="J917" s="9">
        <f t="shared" si="543"/>
        <v>0</v>
      </c>
    </row>
    <row r="918" spans="1:10" x14ac:dyDescent="0.25">
      <c r="A918" s="308"/>
      <c r="B918" s="313"/>
      <c r="C918" s="183" t="s">
        <v>11</v>
      </c>
      <c r="D918" s="183">
        <f>SUM(E918:G918)</f>
        <v>39334.5</v>
      </c>
      <c r="E918" s="183">
        <f>E926+E934+E942+E950</f>
        <v>39334.5</v>
      </c>
      <c r="F918" s="183">
        <f>F926+F934+F942+F950</f>
        <v>0</v>
      </c>
      <c r="G918" s="183">
        <f t="shared" ref="G918:J924" si="545">G926+G934+G942+G950</f>
        <v>0</v>
      </c>
      <c r="H918" s="183">
        <f t="shared" si="545"/>
        <v>0</v>
      </c>
      <c r="I918" s="183">
        <f t="shared" ref="I918" si="546">I926+I934+I942+I950</f>
        <v>0</v>
      </c>
      <c r="J918" s="183">
        <f t="shared" si="545"/>
        <v>0</v>
      </c>
    </row>
    <row r="919" spans="1:10" x14ac:dyDescent="0.25">
      <c r="A919" s="308"/>
      <c r="B919" s="313"/>
      <c r="C919" s="183" t="s">
        <v>12</v>
      </c>
      <c r="D919" s="183">
        <f t="shared" ref="D919:D972" si="547">SUM(E919:G919)</f>
        <v>34871.000000000007</v>
      </c>
      <c r="E919" s="183">
        <f t="shared" ref="E919:F924" si="548">E927+E935+E943+E951</f>
        <v>34871.000000000007</v>
      </c>
      <c r="F919" s="183">
        <f t="shared" si="548"/>
        <v>0</v>
      </c>
      <c r="G919" s="183">
        <f t="shared" si="545"/>
        <v>0</v>
      </c>
      <c r="H919" s="183">
        <f t="shared" ref="H919:J919" si="549">H927+H935+H943+H951</f>
        <v>0</v>
      </c>
      <c r="I919" s="183">
        <f t="shared" ref="I919" si="550">I927+I935+I943+I951</f>
        <v>0</v>
      </c>
      <c r="J919" s="183">
        <f t="shared" si="549"/>
        <v>0</v>
      </c>
    </row>
    <row r="920" spans="1:10" x14ac:dyDescent="0.25">
      <c r="A920" s="308"/>
      <c r="B920" s="313"/>
      <c r="C920" s="183" t="s">
        <v>13</v>
      </c>
      <c r="D920" s="183">
        <f t="shared" si="547"/>
        <v>40834.799999999996</v>
      </c>
      <c r="E920" s="183">
        <f>E928+E936+E944+E952</f>
        <v>40834.799999999996</v>
      </c>
      <c r="F920" s="183">
        <f t="shared" si="548"/>
        <v>0</v>
      </c>
      <c r="G920" s="183">
        <f t="shared" si="545"/>
        <v>0</v>
      </c>
      <c r="H920" s="183">
        <f t="shared" ref="H920:J920" si="551">H928+H936+H944+H952</f>
        <v>0</v>
      </c>
      <c r="I920" s="183">
        <f t="shared" ref="I920" si="552">I928+I936+I944+I952</f>
        <v>0</v>
      </c>
      <c r="J920" s="183">
        <f t="shared" si="551"/>
        <v>0</v>
      </c>
    </row>
    <row r="921" spans="1:10" ht="19.5" customHeight="1" x14ac:dyDescent="0.25">
      <c r="A921" s="308"/>
      <c r="B921" s="313"/>
      <c r="C921" s="183" t="s">
        <v>14</v>
      </c>
      <c r="D921" s="183">
        <f t="shared" si="547"/>
        <v>46696.5</v>
      </c>
      <c r="E921" s="183">
        <f t="shared" si="548"/>
        <v>46696.5</v>
      </c>
      <c r="F921" s="183">
        <f t="shared" si="548"/>
        <v>0</v>
      </c>
      <c r="G921" s="183">
        <f t="shared" si="545"/>
        <v>0</v>
      </c>
      <c r="H921" s="183">
        <f t="shared" ref="H921:J921" si="553">H929+H937+H945+H953</f>
        <v>0</v>
      </c>
      <c r="I921" s="183">
        <f t="shared" ref="I921" si="554">I929+I937+I945+I953</f>
        <v>0</v>
      </c>
      <c r="J921" s="183">
        <f t="shared" si="553"/>
        <v>0</v>
      </c>
    </row>
    <row r="922" spans="1:10" s="125" customFormat="1" ht="14.25" x14ac:dyDescent="0.2">
      <c r="A922" s="308"/>
      <c r="B922" s="313"/>
      <c r="C922" s="9" t="s">
        <v>15</v>
      </c>
      <c r="D922" s="9">
        <f t="shared" si="547"/>
        <v>48010.8</v>
      </c>
      <c r="E922" s="9">
        <f>E930+E938+E946+E954</f>
        <v>48010.8</v>
      </c>
      <c r="F922" s="9">
        <f t="shared" si="548"/>
        <v>0</v>
      </c>
      <c r="G922" s="9">
        <f t="shared" si="545"/>
        <v>0</v>
      </c>
      <c r="H922" s="9">
        <f t="shared" ref="H922:J922" si="555">H930+H938+H946+H954</f>
        <v>0</v>
      </c>
      <c r="I922" s="9">
        <f t="shared" ref="I922" si="556">I930+I938+I946+I954</f>
        <v>0</v>
      </c>
      <c r="J922" s="9">
        <f t="shared" si="555"/>
        <v>0</v>
      </c>
    </row>
    <row r="923" spans="1:10" ht="30" x14ac:dyDescent="0.25">
      <c r="A923" s="308"/>
      <c r="B923" s="313"/>
      <c r="C923" s="183" t="s">
        <v>403</v>
      </c>
      <c r="D923" s="183">
        <f t="shared" si="547"/>
        <v>56977.9</v>
      </c>
      <c r="E923" s="183">
        <f t="shared" si="548"/>
        <v>56977.9</v>
      </c>
      <c r="F923" s="183">
        <f t="shared" si="548"/>
        <v>0</v>
      </c>
      <c r="G923" s="183">
        <f t="shared" si="545"/>
        <v>0</v>
      </c>
      <c r="H923" s="183">
        <f t="shared" ref="H923:J923" si="557">H931+H939+H947+H955</f>
        <v>0</v>
      </c>
      <c r="I923" s="183">
        <f t="shared" ref="I923" si="558">I931+I939+I947+I955</f>
        <v>0</v>
      </c>
      <c r="J923" s="183">
        <f t="shared" si="557"/>
        <v>0</v>
      </c>
    </row>
    <row r="924" spans="1:10" ht="30" x14ac:dyDescent="0.25">
      <c r="A924" s="309"/>
      <c r="B924" s="314"/>
      <c r="C924" s="183" t="s">
        <v>404</v>
      </c>
      <c r="D924" s="183">
        <f t="shared" si="547"/>
        <v>57036.3</v>
      </c>
      <c r="E924" s="183">
        <f t="shared" si="548"/>
        <v>57036.3</v>
      </c>
      <c r="F924" s="183">
        <f t="shared" si="548"/>
        <v>0</v>
      </c>
      <c r="G924" s="183">
        <f t="shared" si="545"/>
        <v>0</v>
      </c>
      <c r="H924" s="183">
        <f t="shared" ref="H924:J924" si="559">H932+H940+H948+H956</f>
        <v>0</v>
      </c>
      <c r="I924" s="183">
        <f t="shared" ref="I924" si="560">I932+I940+I948+I956</f>
        <v>0</v>
      </c>
      <c r="J924" s="183">
        <f t="shared" si="559"/>
        <v>0</v>
      </c>
    </row>
    <row r="925" spans="1:10" ht="24.75" customHeight="1" x14ac:dyDescent="0.25">
      <c r="A925" s="307" t="s">
        <v>220</v>
      </c>
      <c r="B925" s="317" t="s">
        <v>158</v>
      </c>
      <c r="C925" s="181" t="s">
        <v>318</v>
      </c>
      <c r="D925" s="9">
        <f>SUM(D926:D932)</f>
        <v>121.5</v>
      </c>
      <c r="E925" s="9">
        <f>SUM(E926:E932)</f>
        <v>121.5</v>
      </c>
      <c r="F925" s="9">
        <f>SUM(F926:F932)</f>
        <v>0</v>
      </c>
      <c r="G925" s="9">
        <f>SUM(G926:G932)</f>
        <v>0</v>
      </c>
      <c r="H925" s="9">
        <f t="shared" ref="H925:J925" si="561">SUM(H926:H932)</f>
        <v>0</v>
      </c>
      <c r="I925" s="9">
        <f t="shared" ref="I925" si="562">SUM(I926:I932)</f>
        <v>0</v>
      </c>
      <c r="J925" s="9">
        <f t="shared" si="561"/>
        <v>0</v>
      </c>
    </row>
    <row r="926" spans="1:10" ht="22.5" customHeight="1" x14ac:dyDescent="0.25">
      <c r="A926" s="308"/>
      <c r="B926" s="318"/>
      <c r="C926" s="182" t="s">
        <v>11</v>
      </c>
      <c r="D926" s="183">
        <f t="shared" si="547"/>
        <v>121.5</v>
      </c>
      <c r="E926" s="183">
        <v>121.5</v>
      </c>
      <c r="F926" s="95">
        <v>0</v>
      </c>
      <c r="G926" s="95">
        <v>0</v>
      </c>
      <c r="H926" s="183">
        <v>0</v>
      </c>
      <c r="I926" s="183">
        <v>0</v>
      </c>
      <c r="J926" s="183">
        <v>0</v>
      </c>
    </row>
    <row r="927" spans="1:10" ht="21" customHeight="1" x14ac:dyDescent="0.25">
      <c r="A927" s="308"/>
      <c r="B927" s="318"/>
      <c r="C927" s="182" t="s">
        <v>12</v>
      </c>
      <c r="D927" s="183">
        <f t="shared" si="547"/>
        <v>0</v>
      </c>
      <c r="E927" s="183">
        <v>0</v>
      </c>
      <c r="F927" s="95">
        <v>0</v>
      </c>
      <c r="G927" s="95">
        <v>0</v>
      </c>
      <c r="H927" s="183">
        <v>0</v>
      </c>
      <c r="I927" s="183">
        <v>0</v>
      </c>
      <c r="J927" s="183">
        <v>0</v>
      </c>
    </row>
    <row r="928" spans="1:10" ht="27.75" customHeight="1" x14ac:dyDescent="0.25">
      <c r="A928" s="308"/>
      <c r="B928" s="318"/>
      <c r="C928" s="182" t="s">
        <v>13</v>
      </c>
      <c r="D928" s="183">
        <f t="shared" si="547"/>
        <v>0</v>
      </c>
      <c r="E928" s="183">
        <v>0</v>
      </c>
      <c r="F928" s="95">
        <v>0</v>
      </c>
      <c r="G928" s="95">
        <v>0</v>
      </c>
      <c r="H928" s="183">
        <v>0</v>
      </c>
      <c r="I928" s="183">
        <v>0</v>
      </c>
      <c r="J928" s="183">
        <v>0</v>
      </c>
    </row>
    <row r="929" spans="1:10" x14ac:dyDescent="0.25">
      <c r="A929" s="308"/>
      <c r="B929" s="318"/>
      <c r="C929" s="182" t="s">
        <v>14</v>
      </c>
      <c r="D929" s="183">
        <f t="shared" si="547"/>
        <v>0</v>
      </c>
      <c r="E929" s="183">
        <v>0</v>
      </c>
      <c r="F929" s="95">
        <v>0</v>
      </c>
      <c r="G929" s="95">
        <v>0</v>
      </c>
      <c r="H929" s="183">
        <v>0</v>
      </c>
      <c r="I929" s="183">
        <v>0</v>
      </c>
      <c r="J929" s="183">
        <v>0</v>
      </c>
    </row>
    <row r="930" spans="1:10" s="125" customFormat="1" ht="14.25" x14ac:dyDescent="0.2">
      <c r="A930" s="308"/>
      <c r="B930" s="318"/>
      <c r="C930" s="181" t="s">
        <v>15</v>
      </c>
      <c r="D930" s="9">
        <f t="shared" si="547"/>
        <v>0</v>
      </c>
      <c r="E930" s="9">
        <v>0</v>
      </c>
      <c r="F930" s="96">
        <v>0</v>
      </c>
      <c r="G930" s="96">
        <v>0</v>
      </c>
      <c r="H930" s="9">
        <v>0</v>
      </c>
      <c r="I930" s="9">
        <v>0</v>
      </c>
      <c r="J930" s="9">
        <v>0</v>
      </c>
    </row>
    <row r="931" spans="1:10" ht="30" x14ac:dyDescent="0.25">
      <c r="A931" s="308"/>
      <c r="B931" s="318"/>
      <c r="C931" s="182" t="s">
        <v>403</v>
      </c>
      <c r="D931" s="183">
        <f t="shared" si="547"/>
        <v>0</v>
      </c>
      <c r="E931" s="183">
        <v>0</v>
      </c>
      <c r="F931" s="95">
        <v>0</v>
      </c>
      <c r="G931" s="95">
        <v>0</v>
      </c>
      <c r="H931" s="183">
        <v>0</v>
      </c>
      <c r="I931" s="183">
        <v>0</v>
      </c>
      <c r="J931" s="183">
        <v>0</v>
      </c>
    </row>
    <row r="932" spans="1:10" ht="30" x14ac:dyDescent="0.25">
      <c r="A932" s="309"/>
      <c r="B932" s="319"/>
      <c r="C932" s="182" t="s">
        <v>404</v>
      </c>
      <c r="D932" s="183">
        <f t="shared" si="547"/>
        <v>0</v>
      </c>
      <c r="E932" s="183">
        <v>0</v>
      </c>
      <c r="F932" s="95">
        <v>0</v>
      </c>
      <c r="G932" s="95">
        <v>0</v>
      </c>
      <c r="H932" s="183">
        <v>0</v>
      </c>
      <c r="I932" s="183">
        <v>0</v>
      </c>
      <c r="J932" s="183">
        <v>0</v>
      </c>
    </row>
    <row r="933" spans="1:10" ht="28.5" x14ac:dyDescent="0.25">
      <c r="A933" s="307" t="s">
        <v>221</v>
      </c>
      <c r="B933" s="292" t="s">
        <v>159</v>
      </c>
      <c r="C933" s="181" t="s">
        <v>318</v>
      </c>
      <c r="D933" s="9">
        <f>SUM(D934:D940)</f>
        <v>99017.7</v>
      </c>
      <c r="E933" s="9">
        <f>SUM(E934:E940)</f>
        <v>99017.7</v>
      </c>
      <c r="F933" s="9">
        <f>SUM(F934:F940)</f>
        <v>0</v>
      </c>
      <c r="G933" s="9">
        <f>SUM(G934:G940)</f>
        <v>0</v>
      </c>
      <c r="H933" s="9">
        <f t="shared" ref="H933:J933" si="563">SUM(H934:H940)</f>
        <v>0</v>
      </c>
      <c r="I933" s="9">
        <f t="shared" ref="I933" si="564">SUM(I934:I940)</f>
        <v>0</v>
      </c>
      <c r="J933" s="9">
        <f t="shared" si="563"/>
        <v>0</v>
      </c>
    </row>
    <row r="934" spans="1:10" ht="21.75" customHeight="1" x14ac:dyDescent="0.25">
      <c r="A934" s="308"/>
      <c r="B934" s="293"/>
      <c r="C934" s="182" t="s">
        <v>11</v>
      </c>
      <c r="D934" s="183">
        <f t="shared" si="547"/>
        <v>12868.4</v>
      </c>
      <c r="E934" s="183">
        <v>12868.4</v>
      </c>
      <c r="F934" s="95">
        <v>0</v>
      </c>
      <c r="G934" s="95">
        <v>0</v>
      </c>
      <c r="H934" s="183">
        <v>0</v>
      </c>
      <c r="I934" s="183">
        <v>0</v>
      </c>
      <c r="J934" s="183">
        <v>0</v>
      </c>
    </row>
    <row r="935" spans="1:10" ht="21.75" customHeight="1" x14ac:dyDescent="0.25">
      <c r="A935" s="308"/>
      <c r="B935" s="293"/>
      <c r="C935" s="182" t="s">
        <v>12</v>
      </c>
      <c r="D935" s="183">
        <f t="shared" si="547"/>
        <v>11027.7</v>
      </c>
      <c r="E935" s="183">
        <v>11027.7</v>
      </c>
      <c r="F935" s="95">
        <v>0</v>
      </c>
      <c r="G935" s="95">
        <v>0</v>
      </c>
      <c r="H935" s="183">
        <v>0</v>
      </c>
      <c r="I935" s="183">
        <v>0</v>
      </c>
      <c r="J935" s="183">
        <v>0</v>
      </c>
    </row>
    <row r="936" spans="1:10" ht="15.75" customHeight="1" x14ac:dyDescent="0.25">
      <c r="A936" s="308"/>
      <c r="B936" s="293"/>
      <c r="C936" s="182" t="s">
        <v>13</v>
      </c>
      <c r="D936" s="183">
        <f t="shared" si="547"/>
        <v>13351.8</v>
      </c>
      <c r="E936" s="183">
        <v>13351.8</v>
      </c>
      <c r="F936" s="95">
        <v>0</v>
      </c>
      <c r="G936" s="95">
        <v>0</v>
      </c>
      <c r="H936" s="183">
        <v>0</v>
      </c>
      <c r="I936" s="183">
        <v>0</v>
      </c>
      <c r="J936" s="183">
        <v>0</v>
      </c>
    </row>
    <row r="937" spans="1:10" ht="14.25" customHeight="1" x14ac:dyDescent="0.25">
      <c r="A937" s="308"/>
      <c r="B937" s="293"/>
      <c r="C937" s="182" t="s">
        <v>14</v>
      </c>
      <c r="D937" s="183">
        <f t="shared" si="547"/>
        <v>12943.8</v>
      </c>
      <c r="E937" s="183">
        <v>12943.8</v>
      </c>
      <c r="F937" s="95">
        <v>0</v>
      </c>
      <c r="G937" s="95">
        <v>0</v>
      </c>
      <c r="H937" s="183">
        <v>0</v>
      </c>
      <c r="I937" s="183">
        <v>0</v>
      </c>
      <c r="J937" s="183">
        <v>0</v>
      </c>
    </row>
    <row r="938" spans="1:10" s="125" customFormat="1" ht="18" customHeight="1" x14ac:dyDescent="0.2">
      <c r="A938" s="308"/>
      <c r="B938" s="293"/>
      <c r="C938" s="181" t="s">
        <v>15</v>
      </c>
      <c r="D938" s="9">
        <f t="shared" si="547"/>
        <v>13942</v>
      </c>
      <c r="E938" s="9">
        <v>13942</v>
      </c>
      <c r="F938" s="96">
        <v>0</v>
      </c>
      <c r="G938" s="96">
        <v>0</v>
      </c>
      <c r="H938" s="9">
        <v>0</v>
      </c>
      <c r="I938" s="9">
        <v>0</v>
      </c>
      <c r="J938" s="9">
        <v>0</v>
      </c>
    </row>
    <row r="939" spans="1:10" ht="30" x14ac:dyDescent="0.25">
      <c r="A939" s="308"/>
      <c r="B939" s="293"/>
      <c r="C939" s="182" t="s">
        <v>403</v>
      </c>
      <c r="D939" s="183">
        <f t="shared" si="547"/>
        <v>17442</v>
      </c>
      <c r="E939" s="183">
        <v>17442</v>
      </c>
      <c r="F939" s="95">
        <v>0</v>
      </c>
      <c r="G939" s="95">
        <v>0</v>
      </c>
      <c r="H939" s="183">
        <v>0</v>
      </c>
      <c r="I939" s="183">
        <v>0</v>
      </c>
      <c r="J939" s="183">
        <v>0</v>
      </c>
    </row>
    <row r="940" spans="1:10" ht="30" x14ac:dyDescent="0.25">
      <c r="A940" s="309"/>
      <c r="B940" s="294"/>
      <c r="C940" s="182" t="s">
        <v>404</v>
      </c>
      <c r="D940" s="183">
        <f t="shared" si="547"/>
        <v>17442</v>
      </c>
      <c r="E940" s="183">
        <v>17442</v>
      </c>
      <c r="F940" s="95">
        <v>0</v>
      </c>
      <c r="G940" s="95">
        <v>0</v>
      </c>
      <c r="H940" s="183">
        <v>0</v>
      </c>
      <c r="I940" s="183">
        <v>0</v>
      </c>
      <c r="J940" s="183">
        <v>0</v>
      </c>
    </row>
    <row r="941" spans="1:10" ht="28.5" x14ac:dyDescent="0.25">
      <c r="A941" s="307" t="s">
        <v>222</v>
      </c>
      <c r="B941" s="292" t="s">
        <v>160</v>
      </c>
      <c r="C941" s="181" t="s">
        <v>318</v>
      </c>
      <c r="D941" s="9">
        <f>SUM(D942:D948)</f>
        <v>216337.1</v>
      </c>
      <c r="E941" s="9">
        <f>SUM(E942:E948)</f>
        <v>216337.1</v>
      </c>
      <c r="F941" s="9">
        <f>SUM(F942:F948)</f>
        <v>0</v>
      </c>
      <c r="G941" s="9">
        <f>SUM(G942:G948)</f>
        <v>0</v>
      </c>
      <c r="H941" s="9">
        <f t="shared" ref="H941:J941" si="565">SUM(H942:H948)</f>
        <v>0</v>
      </c>
      <c r="I941" s="9">
        <f t="shared" ref="I941" si="566">SUM(I942:I948)</f>
        <v>0</v>
      </c>
      <c r="J941" s="9">
        <f t="shared" si="565"/>
        <v>0</v>
      </c>
    </row>
    <row r="942" spans="1:10" x14ac:dyDescent="0.25">
      <c r="A942" s="308"/>
      <c r="B942" s="293"/>
      <c r="C942" s="182" t="s">
        <v>11</v>
      </c>
      <c r="D942" s="183">
        <f t="shared" si="547"/>
        <v>25342.9</v>
      </c>
      <c r="E942" s="183">
        <v>25342.9</v>
      </c>
      <c r="F942" s="95">
        <v>0</v>
      </c>
      <c r="G942" s="95">
        <v>0</v>
      </c>
      <c r="H942" s="183">
        <v>0</v>
      </c>
      <c r="I942" s="183">
        <v>0</v>
      </c>
      <c r="J942" s="183">
        <v>0</v>
      </c>
    </row>
    <row r="943" spans="1:10" x14ac:dyDescent="0.25">
      <c r="A943" s="308"/>
      <c r="B943" s="293"/>
      <c r="C943" s="182" t="s">
        <v>12</v>
      </c>
      <c r="D943" s="183">
        <f t="shared" si="547"/>
        <v>23133.4</v>
      </c>
      <c r="E943" s="183">
        <v>23133.4</v>
      </c>
      <c r="F943" s="95">
        <v>0</v>
      </c>
      <c r="G943" s="95">
        <v>0</v>
      </c>
      <c r="H943" s="183">
        <v>0</v>
      </c>
      <c r="I943" s="183">
        <v>0</v>
      </c>
      <c r="J943" s="183">
        <v>0</v>
      </c>
    </row>
    <row r="944" spans="1:10" x14ac:dyDescent="0.25">
      <c r="A944" s="308"/>
      <c r="B944" s="293"/>
      <c r="C944" s="182" t="s">
        <v>13</v>
      </c>
      <c r="D944" s="183">
        <f t="shared" si="547"/>
        <v>26218.9</v>
      </c>
      <c r="E944" s="183">
        <v>26218.9</v>
      </c>
      <c r="F944" s="95">
        <v>0</v>
      </c>
      <c r="G944" s="95">
        <v>0</v>
      </c>
      <c r="H944" s="183">
        <v>0</v>
      </c>
      <c r="I944" s="183">
        <v>0</v>
      </c>
      <c r="J944" s="183">
        <v>0</v>
      </c>
    </row>
    <row r="945" spans="1:10" x14ac:dyDescent="0.25">
      <c r="A945" s="308"/>
      <c r="B945" s="293"/>
      <c r="C945" s="182" t="s">
        <v>14</v>
      </c>
      <c r="D945" s="183">
        <f t="shared" si="547"/>
        <v>32215.7</v>
      </c>
      <c r="E945" s="183">
        <v>32215.7</v>
      </c>
      <c r="F945" s="95">
        <v>0</v>
      </c>
      <c r="G945" s="95">
        <v>0</v>
      </c>
      <c r="H945" s="183">
        <v>0</v>
      </c>
      <c r="I945" s="183">
        <v>0</v>
      </c>
      <c r="J945" s="183">
        <v>0</v>
      </c>
    </row>
    <row r="946" spans="1:10" s="125" customFormat="1" ht="17.25" customHeight="1" x14ac:dyDescent="0.2">
      <c r="A946" s="308"/>
      <c r="B946" s="293"/>
      <c r="C946" s="181" t="s">
        <v>15</v>
      </c>
      <c r="D946" s="9">
        <f t="shared" si="547"/>
        <v>33275.4</v>
      </c>
      <c r="E946" s="9">
        <v>33275.4</v>
      </c>
      <c r="F946" s="96">
        <v>0</v>
      </c>
      <c r="G946" s="96">
        <v>0</v>
      </c>
      <c r="H946" s="9">
        <v>0</v>
      </c>
      <c r="I946" s="9">
        <v>0</v>
      </c>
      <c r="J946" s="9">
        <v>0</v>
      </c>
    </row>
    <row r="947" spans="1:10" ht="30" x14ac:dyDescent="0.25">
      <c r="A947" s="308"/>
      <c r="B947" s="293"/>
      <c r="C947" s="182" t="s">
        <v>403</v>
      </c>
      <c r="D947" s="183">
        <f>SUM(E947:J947)</f>
        <v>38075.4</v>
      </c>
      <c r="E947" s="183">
        <v>38075.4</v>
      </c>
      <c r="F947" s="95">
        <v>0</v>
      </c>
      <c r="G947" s="95">
        <v>0</v>
      </c>
      <c r="H947" s="183">
        <v>0</v>
      </c>
      <c r="I947" s="183">
        <v>0</v>
      </c>
      <c r="J947" s="183">
        <v>0</v>
      </c>
    </row>
    <row r="948" spans="1:10" ht="30" x14ac:dyDescent="0.25">
      <c r="A948" s="309"/>
      <c r="B948" s="294"/>
      <c r="C948" s="182" t="s">
        <v>404</v>
      </c>
      <c r="D948" s="183">
        <f t="shared" si="547"/>
        <v>38075.4</v>
      </c>
      <c r="E948" s="183">
        <v>38075.4</v>
      </c>
      <c r="F948" s="95">
        <v>0</v>
      </c>
      <c r="G948" s="95">
        <v>0</v>
      </c>
      <c r="H948" s="183">
        <v>0</v>
      </c>
      <c r="I948" s="183">
        <v>0</v>
      </c>
      <c r="J948" s="183">
        <v>0</v>
      </c>
    </row>
    <row r="949" spans="1:10" ht="28.5" x14ac:dyDescent="0.25">
      <c r="A949" s="307" t="s">
        <v>223</v>
      </c>
      <c r="B949" s="292" t="s">
        <v>161</v>
      </c>
      <c r="C949" s="181" t="s">
        <v>318</v>
      </c>
      <c r="D949" s="9">
        <f>SUM(D950:D956)</f>
        <v>8285.5</v>
      </c>
      <c r="E949" s="9">
        <f>SUM(E950:E956)</f>
        <v>8285.5</v>
      </c>
      <c r="F949" s="9">
        <f>SUM(F950:F956)</f>
        <v>0</v>
      </c>
      <c r="G949" s="9">
        <f>SUM(G950:G956)</f>
        <v>0</v>
      </c>
      <c r="H949" s="9">
        <f t="shared" ref="H949:J949" si="567">SUM(H950:H956)</f>
        <v>0</v>
      </c>
      <c r="I949" s="9">
        <f t="shared" ref="I949" si="568">SUM(I950:I956)</f>
        <v>0</v>
      </c>
      <c r="J949" s="9">
        <f t="shared" si="567"/>
        <v>0</v>
      </c>
    </row>
    <row r="950" spans="1:10" x14ac:dyDescent="0.25">
      <c r="A950" s="308"/>
      <c r="B950" s="293"/>
      <c r="C950" s="182" t="s">
        <v>11</v>
      </c>
      <c r="D950" s="183">
        <f t="shared" si="547"/>
        <v>1001.7</v>
      </c>
      <c r="E950" s="183">
        <v>1001.7</v>
      </c>
      <c r="F950" s="95">
        <v>0</v>
      </c>
      <c r="G950" s="95">
        <v>0</v>
      </c>
      <c r="H950" s="183">
        <v>0</v>
      </c>
      <c r="I950" s="183">
        <v>0</v>
      </c>
      <c r="J950" s="183">
        <v>0</v>
      </c>
    </row>
    <row r="951" spans="1:10" x14ac:dyDescent="0.25">
      <c r="A951" s="308"/>
      <c r="B951" s="293"/>
      <c r="C951" s="182" t="s">
        <v>12</v>
      </c>
      <c r="D951" s="183">
        <f t="shared" si="547"/>
        <v>709.9</v>
      </c>
      <c r="E951" s="183">
        <v>709.9</v>
      </c>
      <c r="F951" s="95">
        <v>0</v>
      </c>
      <c r="G951" s="95">
        <v>0</v>
      </c>
      <c r="H951" s="183">
        <v>0</v>
      </c>
      <c r="I951" s="183">
        <v>0</v>
      </c>
      <c r="J951" s="183">
        <v>0</v>
      </c>
    </row>
    <row r="952" spans="1:10" x14ac:dyDescent="0.25">
      <c r="A952" s="308"/>
      <c r="B952" s="293"/>
      <c r="C952" s="182" t="s">
        <v>13</v>
      </c>
      <c r="D952" s="183">
        <f t="shared" si="547"/>
        <v>1264.0999999999999</v>
      </c>
      <c r="E952" s="183">
        <v>1264.0999999999999</v>
      </c>
      <c r="F952" s="95">
        <v>0</v>
      </c>
      <c r="G952" s="95">
        <v>0</v>
      </c>
      <c r="H952" s="183">
        <v>0</v>
      </c>
      <c r="I952" s="183">
        <v>0</v>
      </c>
      <c r="J952" s="183">
        <v>0</v>
      </c>
    </row>
    <row r="953" spans="1:10" x14ac:dyDescent="0.25">
      <c r="A953" s="308"/>
      <c r="B953" s="293"/>
      <c r="C953" s="182" t="s">
        <v>14</v>
      </c>
      <c r="D953" s="183">
        <f t="shared" si="547"/>
        <v>1537</v>
      </c>
      <c r="E953" s="183">
        <v>1537</v>
      </c>
      <c r="F953" s="95">
        <v>0</v>
      </c>
      <c r="G953" s="95">
        <v>0</v>
      </c>
      <c r="H953" s="183">
        <v>0</v>
      </c>
      <c r="I953" s="183">
        <v>0</v>
      </c>
      <c r="J953" s="183">
        <v>0</v>
      </c>
    </row>
    <row r="954" spans="1:10" x14ac:dyDescent="0.25">
      <c r="A954" s="308"/>
      <c r="B954" s="293"/>
      <c r="C954" s="181" t="s">
        <v>15</v>
      </c>
      <c r="D954" s="9">
        <f t="shared" si="547"/>
        <v>793.4</v>
      </c>
      <c r="E954" s="9">
        <v>793.4</v>
      </c>
      <c r="F954" s="96">
        <v>0</v>
      </c>
      <c r="G954" s="96">
        <v>0</v>
      </c>
      <c r="H954" s="9">
        <v>0</v>
      </c>
      <c r="I954" s="9">
        <v>0</v>
      </c>
      <c r="J954" s="9">
        <v>0</v>
      </c>
    </row>
    <row r="955" spans="1:10" ht="30" x14ac:dyDescent="0.25">
      <c r="A955" s="308"/>
      <c r="B955" s="293"/>
      <c r="C955" s="182" t="s">
        <v>403</v>
      </c>
      <c r="D955" s="183">
        <f t="shared" si="547"/>
        <v>1460.5</v>
      </c>
      <c r="E955" s="183">
        <v>1460.5</v>
      </c>
      <c r="F955" s="95">
        <v>0</v>
      </c>
      <c r="G955" s="95">
        <v>0</v>
      </c>
      <c r="H955" s="183">
        <v>0</v>
      </c>
      <c r="I955" s="183">
        <v>0</v>
      </c>
      <c r="J955" s="183">
        <v>0</v>
      </c>
    </row>
    <row r="956" spans="1:10" ht="30" x14ac:dyDescent="0.25">
      <c r="A956" s="309"/>
      <c r="B956" s="294"/>
      <c r="C956" s="182" t="s">
        <v>404</v>
      </c>
      <c r="D956" s="183">
        <f t="shared" si="547"/>
        <v>1518.9</v>
      </c>
      <c r="E956" s="183">
        <v>1518.9</v>
      </c>
      <c r="F956" s="95">
        <v>0</v>
      </c>
      <c r="G956" s="95">
        <v>0</v>
      </c>
      <c r="H956" s="183">
        <v>0</v>
      </c>
      <c r="I956" s="183">
        <v>0</v>
      </c>
      <c r="J956" s="183">
        <v>0</v>
      </c>
    </row>
    <row r="957" spans="1:10" ht="28.5" x14ac:dyDescent="0.25">
      <c r="A957" s="307" t="s">
        <v>225</v>
      </c>
      <c r="B957" s="292" t="s">
        <v>224</v>
      </c>
      <c r="C957" s="181" t="s">
        <v>318</v>
      </c>
      <c r="D957" s="9">
        <f>SUM(D958:D964)</f>
        <v>146968.40000000002</v>
      </c>
      <c r="E957" s="9">
        <f>SUM(E958:E964)</f>
        <v>81955.199999999997</v>
      </c>
      <c r="F957" s="9">
        <f>SUM(F958:F964)</f>
        <v>0</v>
      </c>
      <c r="G957" s="9">
        <f>SUM(G958:G964)</f>
        <v>65013.200000000004</v>
      </c>
      <c r="H957" s="9">
        <f t="shared" ref="H957:J957" si="569">SUM(H958:H964)</f>
        <v>0</v>
      </c>
      <c r="I957" s="9">
        <f t="shared" ref="I957" si="570">SUM(I958:I964)</f>
        <v>0</v>
      </c>
      <c r="J957" s="9">
        <f t="shared" si="569"/>
        <v>0</v>
      </c>
    </row>
    <row r="958" spans="1:10" x14ac:dyDescent="0.25">
      <c r="A958" s="308"/>
      <c r="B958" s="293"/>
      <c r="C958" s="182" t="s">
        <v>11</v>
      </c>
      <c r="D958" s="183">
        <f t="shared" si="547"/>
        <v>19638.400000000001</v>
      </c>
      <c r="E958" s="183">
        <f>E966</f>
        <v>0</v>
      </c>
      <c r="F958" s="183">
        <f t="shared" ref="F958:J958" si="571">F966</f>
        <v>0</v>
      </c>
      <c r="G958" s="183">
        <f t="shared" si="571"/>
        <v>19638.400000000001</v>
      </c>
      <c r="H958" s="183">
        <f t="shared" si="571"/>
        <v>0</v>
      </c>
      <c r="I958" s="183">
        <f t="shared" ref="I958" si="572">I966</f>
        <v>0</v>
      </c>
      <c r="J958" s="183">
        <f t="shared" si="571"/>
        <v>0</v>
      </c>
    </row>
    <row r="959" spans="1:10" x14ac:dyDescent="0.25">
      <c r="A959" s="308"/>
      <c r="B959" s="293"/>
      <c r="C959" s="182" t="s">
        <v>12</v>
      </c>
      <c r="D959" s="183">
        <f t="shared" si="547"/>
        <v>25803.200000000001</v>
      </c>
      <c r="E959" s="183">
        <f t="shared" ref="E959:J959" si="573">E967</f>
        <v>0</v>
      </c>
      <c r="F959" s="183">
        <f t="shared" si="573"/>
        <v>0</v>
      </c>
      <c r="G959" s="183">
        <f t="shared" si="573"/>
        <v>25803.200000000001</v>
      </c>
      <c r="H959" s="183">
        <f t="shared" si="573"/>
        <v>0</v>
      </c>
      <c r="I959" s="183">
        <f t="shared" ref="I959" si="574">I967</f>
        <v>0</v>
      </c>
      <c r="J959" s="183">
        <f t="shared" si="573"/>
        <v>0</v>
      </c>
    </row>
    <row r="960" spans="1:10" x14ac:dyDescent="0.25">
      <c r="A960" s="308"/>
      <c r="B960" s="293"/>
      <c r="C960" s="182" t="s">
        <v>13</v>
      </c>
      <c r="D960" s="183">
        <f t="shared" si="547"/>
        <v>19571.599999999999</v>
      </c>
      <c r="E960" s="183">
        <f t="shared" ref="E960:J960" si="575">E968</f>
        <v>0</v>
      </c>
      <c r="F960" s="183">
        <f t="shared" si="575"/>
        <v>0</v>
      </c>
      <c r="G960" s="183">
        <f t="shared" si="575"/>
        <v>19571.599999999999</v>
      </c>
      <c r="H960" s="183">
        <f t="shared" si="575"/>
        <v>0</v>
      </c>
      <c r="I960" s="183">
        <f t="shared" ref="I960" si="576">I968</f>
        <v>0</v>
      </c>
      <c r="J960" s="183">
        <f t="shared" si="575"/>
        <v>0</v>
      </c>
    </row>
    <row r="961" spans="1:10" x14ac:dyDescent="0.25">
      <c r="A961" s="308"/>
      <c r="B961" s="293"/>
      <c r="C961" s="182" t="s">
        <v>14</v>
      </c>
      <c r="D961" s="183">
        <f t="shared" si="547"/>
        <v>19812.2</v>
      </c>
      <c r="E961" s="183">
        <f t="shared" ref="E961:J961" si="577">E969</f>
        <v>19812.2</v>
      </c>
      <c r="F961" s="183">
        <f t="shared" si="577"/>
        <v>0</v>
      </c>
      <c r="G961" s="183">
        <f t="shared" si="577"/>
        <v>0</v>
      </c>
      <c r="H961" s="183">
        <f t="shared" si="577"/>
        <v>0</v>
      </c>
      <c r="I961" s="183">
        <f t="shared" ref="I961" si="578">I969</f>
        <v>0</v>
      </c>
      <c r="J961" s="183">
        <f t="shared" si="577"/>
        <v>0</v>
      </c>
    </row>
    <row r="962" spans="1:10" s="125" customFormat="1" ht="14.25" x14ac:dyDescent="0.2">
      <c r="A962" s="308"/>
      <c r="B962" s="293"/>
      <c r="C962" s="181" t="s">
        <v>15</v>
      </c>
      <c r="D962" s="9">
        <f t="shared" si="547"/>
        <v>19243</v>
      </c>
      <c r="E962" s="9">
        <f t="shared" ref="E962:J962" si="579">E970</f>
        <v>19243</v>
      </c>
      <c r="F962" s="9">
        <f t="shared" si="579"/>
        <v>0</v>
      </c>
      <c r="G962" s="9">
        <f t="shared" si="579"/>
        <v>0</v>
      </c>
      <c r="H962" s="9">
        <f t="shared" si="579"/>
        <v>0</v>
      </c>
      <c r="I962" s="9">
        <f t="shared" ref="I962" si="580">I970</f>
        <v>0</v>
      </c>
      <c r="J962" s="9">
        <f t="shared" si="579"/>
        <v>0</v>
      </c>
    </row>
    <row r="963" spans="1:10" ht="30" x14ac:dyDescent="0.25">
      <c r="A963" s="308"/>
      <c r="B963" s="293"/>
      <c r="C963" s="182" t="s">
        <v>403</v>
      </c>
      <c r="D963" s="183">
        <f t="shared" si="547"/>
        <v>21450</v>
      </c>
      <c r="E963" s="183">
        <f t="shared" ref="E963:J963" si="581">E971</f>
        <v>21450</v>
      </c>
      <c r="F963" s="183">
        <f t="shared" si="581"/>
        <v>0</v>
      </c>
      <c r="G963" s="183">
        <f t="shared" si="581"/>
        <v>0</v>
      </c>
      <c r="H963" s="183">
        <f t="shared" si="581"/>
        <v>0</v>
      </c>
      <c r="I963" s="183">
        <f t="shared" ref="I963" si="582">I971</f>
        <v>0</v>
      </c>
      <c r="J963" s="183">
        <f t="shared" si="581"/>
        <v>0</v>
      </c>
    </row>
    <row r="964" spans="1:10" ht="30" x14ac:dyDescent="0.25">
      <c r="A964" s="309"/>
      <c r="B964" s="294"/>
      <c r="C964" s="182" t="s">
        <v>404</v>
      </c>
      <c r="D964" s="183">
        <f t="shared" si="547"/>
        <v>21450</v>
      </c>
      <c r="E964" s="183">
        <f t="shared" ref="E964:J964" si="583">E972</f>
        <v>21450</v>
      </c>
      <c r="F964" s="183">
        <f t="shared" si="583"/>
        <v>0</v>
      </c>
      <c r="G964" s="183">
        <f t="shared" si="583"/>
        <v>0</v>
      </c>
      <c r="H964" s="183">
        <f t="shared" si="583"/>
        <v>0</v>
      </c>
      <c r="I964" s="183">
        <f t="shared" ref="I964" si="584">I972</f>
        <v>0</v>
      </c>
      <c r="J964" s="183">
        <f t="shared" si="583"/>
        <v>0</v>
      </c>
    </row>
    <row r="965" spans="1:10" ht="42.75" customHeight="1" x14ac:dyDescent="0.25">
      <c r="A965" s="307" t="s">
        <v>226</v>
      </c>
      <c r="B965" s="292" t="s">
        <v>162</v>
      </c>
      <c r="C965" s="181" t="s">
        <v>318</v>
      </c>
      <c r="D965" s="9">
        <f>SUM(D966:D972)</f>
        <v>146968.40000000002</v>
      </c>
      <c r="E965" s="9">
        <f>SUM(E966:E972)</f>
        <v>81955.199999999997</v>
      </c>
      <c r="F965" s="9">
        <f>SUM(F966:F972)</f>
        <v>0</v>
      </c>
      <c r="G965" s="9">
        <f>SUM(G966:G972)</f>
        <v>65013.200000000004</v>
      </c>
      <c r="H965" s="9">
        <f t="shared" ref="H965:J965" si="585">SUM(H966:H972)</f>
        <v>0</v>
      </c>
      <c r="I965" s="9">
        <f t="shared" ref="I965" si="586">SUM(I966:I972)</f>
        <v>0</v>
      </c>
      <c r="J965" s="9">
        <f t="shared" si="585"/>
        <v>0</v>
      </c>
    </row>
    <row r="966" spans="1:10" x14ac:dyDescent="0.25">
      <c r="A966" s="308"/>
      <c r="B966" s="293"/>
      <c r="C966" s="182" t="s">
        <v>11</v>
      </c>
      <c r="D966" s="183">
        <f t="shared" si="547"/>
        <v>19638.400000000001</v>
      </c>
      <c r="E966" s="183">
        <v>0</v>
      </c>
      <c r="F966" s="183">
        <v>0</v>
      </c>
      <c r="G966" s="183">
        <v>19638.400000000001</v>
      </c>
      <c r="H966" s="183">
        <v>0</v>
      </c>
      <c r="I966" s="183">
        <v>0</v>
      </c>
      <c r="J966" s="183">
        <v>0</v>
      </c>
    </row>
    <row r="967" spans="1:10" ht="18.75" customHeight="1" x14ac:dyDescent="0.25">
      <c r="A967" s="308"/>
      <c r="B967" s="293"/>
      <c r="C967" s="182" t="s">
        <v>12</v>
      </c>
      <c r="D967" s="183">
        <f t="shared" si="547"/>
        <v>25803.200000000001</v>
      </c>
      <c r="E967" s="183">
        <v>0</v>
      </c>
      <c r="F967" s="183">
        <v>0</v>
      </c>
      <c r="G967" s="183">
        <v>25803.200000000001</v>
      </c>
      <c r="H967" s="183">
        <v>0</v>
      </c>
      <c r="I967" s="183">
        <v>0</v>
      </c>
      <c r="J967" s="183">
        <v>0</v>
      </c>
    </row>
    <row r="968" spans="1:10" ht="22.5" customHeight="1" x14ac:dyDescent="0.25">
      <c r="A968" s="308"/>
      <c r="B968" s="293"/>
      <c r="C968" s="182" t="s">
        <v>13</v>
      </c>
      <c r="D968" s="183">
        <f t="shared" si="547"/>
        <v>19571.599999999999</v>
      </c>
      <c r="E968" s="183">
        <v>0</v>
      </c>
      <c r="F968" s="183">
        <v>0</v>
      </c>
      <c r="G968" s="183">
        <v>19571.599999999999</v>
      </c>
      <c r="H968" s="183">
        <v>0</v>
      </c>
      <c r="I968" s="183">
        <v>0</v>
      </c>
      <c r="J968" s="183">
        <v>0</v>
      </c>
    </row>
    <row r="969" spans="1:10" ht="21.75" customHeight="1" x14ac:dyDescent="0.25">
      <c r="A969" s="308"/>
      <c r="B969" s="293"/>
      <c r="C969" s="182" t="s">
        <v>14</v>
      </c>
      <c r="D969" s="183">
        <f t="shared" si="547"/>
        <v>19812.2</v>
      </c>
      <c r="E969" s="183">
        <v>19812.2</v>
      </c>
      <c r="F969" s="183">
        <v>0</v>
      </c>
      <c r="G969" s="183">
        <v>0</v>
      </c>
      <c r="H969" s="183">
        <v>0</v>
      </c>
      <c r="I969" s="183">
        <v>0</v>
      </c>
      <c r="J969" s="183">
        <v>0</v>
      </c>
    </row>
    <row r="970" spans="1:10" s="125" customFormat="1" ht="14.25" x14ac:dyDescent="0.2">
      <c r="A970" s="308"/>
      <c r="B970" s="293"/>
      <c r="C970" s="181" t="s">
        <v>15</v>
      </c>
      <c r="D970" s="9">
        <f t="shared" si="547"/>
        <v>19243</v>
      </c>
      <c r="E970" s="9">
        <v>19243</v>
      </c>
      <c r="F970" s="9">
        <v>0</v>
      </c>
      <c r="G970" s="9">
        <v>0</v>
      </c>
      <c r="H970" s="9">
        <v>0</v>
      </c>
      <c r="I970" s="9">
        <v>0</v>
      </c>
      <c r="J970" s="9">
        <v>0</v>
      </c>
    </row>
    <row r="971" spans="1:10" ht="30" x14ac:dyDescent="0.25">
      <c r="A971" s="308"/>
      <c r="B971" s="293"/>
      <c r="C971" s="182" t="s">
        <v>403</v>
      </c>
      <c r="D971" s="183">
        <f t="shared" si="547"/>
        <v>21450</v>
      </c>
      <c r="E971" s="183">
        <v>21450</v>
      </c>
      <c r="F971" s="183">
        <v>0</v>
      </c>
      <c r="G971" s="183">
        <v>0</v>
      </c>
      <c r="H971" s="183">
        <v>0</v>
      </c>
      <c r="I971" s="183">
        <v>0</v>
      </c>
      <c r="J971" s="183">
        <v>0</v>
      </c>
    </row>
    <row r="972" spans="1:10" ht="30" x14ac:dyDescent="0.25">
      <c r="A972" s="309"/>
      <c r="B972" s="294"/>
      <c r="C972" s="182" t="s">
        <v>404</v>
      </c>
      <c r="D972" s="183">
        <f t="shared" si="547"/>
        <v>21450</v>
      </c>
      <c r="E972" s="183">
        <v>21450</v>
      </c>
      <c r="F972" s="183">
        <v>0</v>
      </c>
      <c r="G972" s="183">
        <v>0</v>
      </c>
      <c r="H972" s="183">
        <v>0</v>
      </c>
      <c r="I972" s="183">
        <v>0</v>
      </c>
      <c r="J972" s="183">
        <v>0</v>
      </c>
    </row>
    <row r="973" spans="1:10" ht="15" customHeight="1" x14ac:dyDescent="0.25">
      <c r="A973" s="180">
        <v>15</v>
      </c>
      <c r="B973" s="289" t="s">
        <v>163</v>
      </c>
      <c r="C973" s="290"/>
      <c r="D973" s="290"/>
      <c r="E973" s="290"/>
      <c r="F973" s="290"/>
      <c r="G973" s="290"/>
      <c r="H973" s="291"/>
      <c r="I973" s="188"/>
      <c r="J973" s="188"/>
    </row>
    <row r="974" spans="1:10" ht="28.5" x14ac:dyDescent="0.25">
      <c r="A974" s="307" t="s">
        <v>228</v>
      </c>
      <c r="B974" s="292" t="s">
        <v>227</v>
      </c>
      <c r="C974" s="181" t="s">
        <v>318</v>
      </c>
      <c r="D974" s="9">
        <f>SUM(D975:D981)</f>
        <v>6475</v>
      </c>
      <c r="E974" s="9">
        <f t="shared" ref="E974" si="587">SUM(E975:E981)</f>
        <v>3455</v>
      </c>
      <c r="F974" s="9">
        <f>SUM(F975:F981)</f>
        <v>0</v>
      </c>
      <c r="G974" s="9">
        <f>SUM(G975:G981)</f>
        <v>3020</v>
      </c>
      <c r="H974" s="183">
        <v>0</v>
      </c>
      <c r="I974" s="183">
        <v>0</v>
      </c>
      <c r="J974" s="183">
        <v>0</v>
      </c>
    </row>
    <row r="975" spans="1:10" x14ac:dyDescent="0.25">
      <c r="A975" s="308"/>
      <c r="B975" s="293"/>
      <c r="C975" s="182" t="s">
        <v>11</v>
      </c>
      <c r="D975" s="183">
        <f>SUM(E975:G975)</f>
        <v>1170</v>
      </c>
      <c r="E975" s="183">
        <f t="shared" ref="E975:F981" si="588">E983</f>
        <v>0</v>
      </c>
      <c r="F975" s="183">
        <f t="shared" si="588"/>
        <v>0</v>
      </c>
      <c r="G975" s="183">
        <f t="shared" ref="G975:J977" si="589">G983</f>
        <v>1170</v>
      </c>
      <c r="H975" s="183">
        <f t="shared" si="589"/>
        <v>0</v>
      </c>
      <c r="I975" s="183">
        <f t="shared" ref="I975" si="590">I983</f>
        <v>0</v>
      </c>
      <c r="J975" s="183">
        <f t="shared" si="589"/>
        <v>0</v>
      </c>
    </row>
    <row r="976" spans="1:10" x14ac:dyDescent="0.25">
      <c r="A976" s="308"/>
      <c r="B976" s="293"/>
      <c r="C976" s="182" t="s">
        <v>12</v>
      </c>
      <c r="D976" s="183">
        <f t="shared" ref="D976:D1005" si="591">SUM(E976:G976)</f>
        <v>890</v>
      </c>
      <c r="E976" s="183">
        <f t="shared" si="588"/>
        <v>0</v>
      </c>
      <c r="F976" s="183">
        <f t="shared" si="588"/>
        <v>0</v>
      </c>
      <c r="G976" s="183">
        <f t="shared" si="589"/>
        <v>890</v>
      </c>
      <c r="H976" s="183">
        <f t="shared" ref="H976:J976" si="592">H984</f>
        <v>0</v>
      </c>
      <c r="I976" s="183">
        <f t="shared" ref="I976" si="593">I984</f>
        <v>0</v>
      </c>
      <c r="J976" s="183">
        <f t="shared" si="592"/>
        <v>0</v>
      </c>
    </row>
    <row r="977" spans="1:10" x14ac:dyDescent="0.25">
      <c r="A977" s="308"/>
      <c r="B977" s="293"/>
      <c r="C977" s="182" t="s">
        <v>13</v>
      </c>
      <c r="D977" s="183">
        <f t="shared" si="591"/>
        <v>960</v>
      </c>
      <c r="E977" s="183">
        <f t="shared" si="588"/>
        <v>0</v>
      </c>
      <c r="F977" s="183">
        <f t="shared" si="588"/>
        <v>0</v>
      </c>
      <c r="G977" s="183">
        <f t="shared" si="589"/>
        <v>960</v>
      </c>
      <c r="H977" s="183">
        <f t="shared" ref="H977:J977" si="594">H985</f>
        <v>0</v>
      </c>
      <c r="I977" s="183">
        <f t="shared" ref="I977" si="595">I985</f>
        <v>0</v>
      </c>
      <c r="J977" s="183">
        <f t="shared" si="594"/>
        <v>0</v>
      </c>
    </row>
    <row r="978" spans="1:10" ht="16.5" customHeight="1" x14ac:dyDescent="0.25">
      <c r="A978" s="308"/>
      <c r="B978" s="293"/>
      <c r="C978" s="182" t="s">
        <v>14</v>
      </c>
      <c r="D978" s="183">
        <f t="shared" si="591"/>
        <v>960</v>
      </c>
      <c r="E978" s="183">
        <f>E986</f>
        <v>960</v>
      </c>
      <c r="F978" s="183">
        <f t="shared" si="588"/>
        <v>0</v>
      </c>
      <c r="G978" s="183">
        <f>G986</f>
        <v>0</v>
      </c>
      <c r="H978" s="183">
        <f t="shared" ref="H978:J978" si="596">H986</f>
        <v>0</v>
      </c>
      <c r="I978" s="183">
        <f t="shared" ref="I978" si="597">I986</f>
        <v>0</v>
      </c>
      <c r="J978" s="183">
        <f t="shared" si="596"/>
        <v>0</v>
      </c>
    </row>
    <row r="979" spans="1:10" s="125" customFormat="1" ht="14.25" x14ac:dyDescent="0.2">
      <c r="A979" s="308"/>
      <c r="B979" s="293"/>
      <c r="C979" s="181" t="s">
        <v>15</v>
      </c>
      <c r="D979" s="9">
        <f>SUM(E979:G979)</f>
        <v>875</v>
      </c>
      <c r="E979" s="9">
        <f>E987</f>
        <v>875</v>
      </c>
      <c r="F979" s="9">
        <f t="shared" si="588"/>
        <v>0</v>
      </c>
      <c r="G979" s="9">
        <v>0</v>
      </c>
      <c r="H979" s="9">
        <f t="shared" ref="H979:J979" si="598">H987</f>
        <v>0</v>
      </c>
      <c r="I979" s="9">
        <f t="shared" ref="I979" si="599">I987</f>
        <v>0</v>
      </c>
      <c r="J979" s="9">
        <f t="shared" si="598"/>
        <v>0</v>
      </c>
    </row>
    <row r="980" spans="1:10" ht="30" x14ac:dyDescent="0.25">
      <c r="A980" s="308"/>
      <c r="B980" s="293"/>
      <c r="C980" s="182" t="s">
        <v>403</v>
      </c>
      <c r="D980" s="183">
        <f t="shared" si="591"/>
        <v>810</v>
      </c>
      <c r="E980" s="183">
        <f t="shared" si="588"/>
        <v>810</v>
      </c>
      <c r="F980" s="183">
        <f t="shared" si="588"/>
        <v>0</v>
      </c>
      <c r="G980" s="183">
        <v>0</v>
      </c>
      <c r="H980" s="183">
        <f t="shared" ref="H980:J980" si="600">H988</f>
        <v>0</v>
      </c>
      <c r="I980" s="183">
        <f t="shared" ref="I980" si="601">I988</f>
        <v>0</v>
      </c>
      <c r="J980" s="183">
        <f t="shared" si="600"/>
        <v>0</v>
      </c>
    </row>
    <row r="981" spans="1:10" ht="30" x14ac:dyDescent="0.25">
      <c r="A981" s="309"/>
      <c r="B981" s="294"/>
      <c r="C981" s="182" t="s">
        <v>404</v>
      </c>
      <c r="D981" s="183">
        <f t="shared" si="591"/>
        <v>810</v>
      </c>
      <c r="E981" s="183">
        <f t="shared" si="588"/>
        <v>810</v>
      </c>
      <c r="F981" s="183">
        <f t="shared" si="588"/>
        <v>0</v>
      </c>
      <c r="G981" s="183">
        <v>0</v>
      </c>
      <c r="H981" s="183">
        <f t="shared" ref="H981:J981" si="602">H989</f>
        <v>0</v>
      </c>
      <c r="I981" s="183">
        <f t="shared" ref="I981" si="603">I989</f>
        <v>0</v>
      </c>
      <c r="J981" s="183">
        <f t="shared" si="602"/>
        <v>0</v>
      </c>
    </row>
    <row r="982" spans="1:10" ht="48" customHeight="1" x14ac:dyDescent="0.25">
      <c r="A982" s="307" t="s">
        <v>229</v>
      </c>
      <c r="B982" s="292" t="s">
        <v>164</v>
      </c>
      <c r="C982" s="181" t="s">
        <v>318</v>
      </c>
      <c r="D982" s="9">
        <f>SUM(D983:D989)</f>
        <v>6475</v>
      </c>
      <c r="E982" s="9">
        <f t="shared" ref="E982" si="604">SUM(E983:E989)</f>
        <v>3455</v>
      </c>
      <c r="F982" s="9">
        <f>SUM(F983:F989)</f>
        <v>0</v>
      </c>
      <c r="G982" s="9">
        <f>SUM(G983:G989)</f>
        <v>3020</v>
      </c>
      <c r="H982" s="9">
        <f t="shared" ref="H982:J982" si="605">SUM(H983:H989)</f>
        <v>0</v>
      </c>
      <c r="I982" s="9">
        <f t="shared" ref="I982" si="606">SUM(I983:I989)</f>
        <v>0</v>
      </c>
      <c r="J982" s="9">
        <f t="shared" si="605"/>
        <v>0</v>
      </c>
    </row>
    <row r="983" spans="1:10" ht="48" customHeight="1" x14ac:dyDescent="0.25">
      <c r="A983" s="308"/>
      <c r="B983" s="293"/>
      <c r="C983" s="182" t="s">
        <v>11</v>
      </c>
      <c r="D983" s="183">
        <f t="shared" si="591"/>
        <v>1170</v>
      </c>
      <c r="E983" s="183">
        <v>0</v>
      </c>
      <c r="F983" s="183">
        <v>0</v>
      </c>
      <c r="G983" s="183">
        <v>1170</v>
      </c>
      <c r="H983" s="183">
        <v>0</v>
      </c>
      <c r="I983" s="183">
        <v>0</v>
      </c>
      <c r="J983" s="183">
        <v>0</v>
      </c>
    </row>
    <row r="984" spans="1:10" ht="71.25" customHeight="1" x14ac:dyDescent="0.25">
      <c r="A984" s="308"/>
      <c r="B984" s="293"/>
      <c r="C984" s="182" t="s">
        <v>12</v>
      </c>
      <c r="D984" s="183">
        <f t="shared" si="591"/>
        <v>890</v>
      </c>
      <c r="E984" s="183">
        <v>0</v>
      </c>
      <c r="F984" s="183">
        <v>0</v>
      </c>
      <c r="G984" s="183">
        <v>890</v>
      </c>
      <c r="H984" s="183">
        <v>0</v>
      </c>
      <c r="I984" s="183">
        <v>0</v>
      </c>
      <c r="J984" s="183">
        <v>0</v>
      </c>
    </row>
    <row r="985" spans="1:10" ht="48" customHeight="1" x14ac:dyDescent="0.25">
      <c r="A985" s="308"/>
      <c r="B985" s="293"/>
      <c r="C985" s="182" t="s">
        <v>13</v>
      </c>
      <c r="D985" s="183">
        <f t="shared" si="591"/>
        <v>960</v>
      </c>
      <c r="E985" s="183">
        <v>0</v>
      </c>
      <c r="F985" s="183">
        <v>0</v>
      </c>
      <c r="G985" s="183">
        <v>960</v>
      </c>
      <c r="H985" s="183">
        <v>0</v>
      </c>
      <c r="I985" s="183">
        <v>0</v>
      </c>
      <c r="J985" s="183">
        <v>0</v>
      </c>
    </row>
    <row r="986" spans="1:10" ht="48" customHeight="1" x14ac:dyDescent="0.25">
      <c r="A986" s="308"/>
      <c r="B986" s="293"/>
      <c r="C986" s="182" t="s">
        <v>14</v>
      </c>
      <c r="D986" s="183">
        <f t="shared" si="591"/>
        <v>960</v>
      </c>
      <c r="E986" s="183">
        <v>960</v>
      </c>
      <c r="F986" s="183">
        <v>0</v>
      </c>
      <c r="G986" s="183">
        <v>0</v>
      </c>
      <c r="H986" s="183">
        <v>0</v>
      </c>
      <c r="I986" s="183">
        <v>0</v>
      </c>
      <c r="J986" s="183">
        <v>0</v>
      </c>
    </row>
    <row r="987" spans="1:10" s="125" customFormat="1" ht="48" customHeight="1" x14ac:dyDescent="0.2">
      <c r="A987" s="308"/>
      <c r="B987" s="293"/>
      <c r="C987" s="181" t="s">
        <v>15</v>
      </c>
      <c r="D987" s="9">
        <f t="shared" si="591"/>
        <v>875</v>
      </c>
      <c r="E987" s="9">
        <v>875</v>
      </c>
      <c r="F987" s="9">
        <v>0</v>
      </c>
      <c r="G987" s="9">
        <v>0</v>
      </c>
      <c r="H987" s="9">
        <v>0</v>
      </c>
      <c r="I987" s="9">
        <v>0</v>
      </c>
      <c r="J987" s="9">
        <v>0</v>
      </c>
    </row>
    <row r="988" spans="1:10" ht="48" customHeight="1" x14ac:dyDescent="0.25">
      <c r="A988" s="308"/>
      <c r="B988" s="293"/>
      <c r="C988" s="182" t="s">
        <v>403</v>
      </c>
      <c r="D988" s="183">
        <f t="shared" si="591"/>
        <v>810</v>
      </c>
      <c r="E988" s="183">
        <v>810</v>
      </c>
      <c r="F988" s="183">
        <v>0</v>
      </c>
      <c r="G988" s="183">
        <v>0</v>
      </c>
      <c r="H988" s="183">
        <v>0</v>
      </c>
      <c r="I988" s="183">
        <v>0</v>
      </c>
      <c r="J988" s="183">
        <v>0</v>
      </c>
    </row>
    <row r="989" spans="1:10" ht="48" customHeight="1" x14ac:dyDescent="0.25">
      <c r="A989" s="309"/>
      <c r="B989" s="294"/>
      <c r="C989" s="182" t="s">
        <v>404</v>
      </c>
      <c r="D989" s="183">
        <f t="shared" si="591"/>
        <v>810</v>
      </c>
      <c r="E989" s="183">
        <v>810</v>
      </c>
      <c r="F989" s="183">
        <v>0</v>
      </c>
      <c r="G989" s="183">
        <v>0</v>
      </c>
      <c r="H989" s="183">
        <v>0</v>
      </c>
      <c r="I989" s="183">
        <v>0</v>
      </c>
      <c r="J989" s="183">
        <v>0</v>
      </c>
    </row>
    <row r="990" spans="1:10" ht="28.5" x14ac:dyDescent="0.25">
      <c r="A990" s="307" t="s">
        <v>230</v>
      </c>
      <c r="B990" s="292" t="s">
        <v>165</v>
      </c>
      <c r="C990" s="181" t="s">
        <v>318</v>
      </c>
      <c r="D990" s="9">
        <f>SUM(D991:D997)</f>
        <v>50</v>
      </c>
      <c r="E990" s="9">
        <f>SUM(E991:E997)</f>
        <v>0</v>
      </c>
      <c r="F990" s="9">
        <f>SUM(F991:F997)</f>
        <v>0</v>
      </c>
      <c r="G990" s="9">
        <f>SUM(G991:G997)</f>
        <v>50</v>
      </c>
      <c r="H990" s="9">
        <f t="shared" ref="H990:J990" si="607">SUM(H991:H997)</f>
        <v>0</v>
      </c>
      <c r="I990" s="9">
        <f t="shared" ref="I990" si="608">SUM(I991:I997)</f>
        <v>0</v>
      </c>
      <c r="J990" s="9">
        <f t="shared" si="607"/>
        <v>0</v>
      </c>
    </row>
    <row r="991" spans="1:10" x14ac:dyDescent="0.25">
      <c r="A991" s="308"/>
      <c r="B991" s="293"/>
      <c r="C991" s="182" t="s">
        <v>11</v>
      </c>
      <c r="D991" s="183">
        <f t="shared" si="591"/>
        <v>50</v>
      </c>
      <c r="E991" s="183">
        <f>E999</f>
        <v>0</v>
      </c>
      <c r="F991" s="183">
        <f t="shared" ref="F991:F997" si="609">F999</f>
        <v>0</v>
      </c>
      <c r="G991" s="183">
        <f t="shared" ref="G991:J997" si="610">G999</f>
        <v>50</v>
      </c>
      <c r="H991" s="183">
        <f t="shared" si="610"/>
        <v>0</v>
      </c>
      <c r="I991" s="183">
        <f t="shared" ref="I991" si="611">I999</f>
        <v>0</v>
      </c>
      <c r="J991" s="183">
        <f t="shared" si="610"/>
        <v>0</v>
      </c>
    </row>
    <row r="992" spans="1:10" x14ac:dyDescent="0.25">
      <c r="A992" s="308"/>
      <c r="B992" s="293"/>
      <c r="C992" s="182" t="s">
        <v>12</v>
      </c>
      <c r="D992" s="183">
        <f t="shared" si="591"/>
        <v>0</v>
      </c>
      <c r="E992" s="183">
        <f t="shared" ref="E992:E997" si="612">E1000</f>
        <v>0</v>
      </c>
      <c r="F992" s="183">
        <f t="shared" si="609"/>
        <v>0</v>
      </c>
      <c r="G992" s="183">
        <f t="shared" si="610"/>
        <v>0</v>
      </c>
      <c r="H992" s="183">
        <f t="shared" ref="H992:J992" si="613">H1000</f>
        <v>0</v>
      </c>
      <c r="I992" s="183">
        <f t="shared" ref="I992" si="614">I1000</f>
        <v>0</v>
      </c>
      <c r="J992" s="183">
        <f t="shared" si="613"/>
        <v>0</v>
      </c>
    </row>
    <row r="993" spans="1:10" x14ac:dyDescent="0.25">
      <c r="A993" s="308"/>
      <c r="B993" s="293"/>
      <c r="C993" s="182" t="s">
        <v>13</v>
      </c>
      <c r="D993" s="183">
        <f t="shared" si="591"/>
        <v>0</v>
      </c>
      <c r="E993" s="183">
        <f t="shared" si="612"/>
        <v>0</v>
      </c>
      <c r="F993" s="183">
        <f t="shared" si="609"/>
        <v>0</v>
      </c>
      <c r="G993" s="183">
        <f t="shared" si="610"/>
        <v>0</v>
      </c>
      <c r="H993" s="183">
        <f t="shared" ref="H993:J993" si="615">H1001</f>
        <v>0</v>
      </c>
      <c r="I993" s="183">
        <f t="shared" ref="I993" si="616">I1001</f>
        <v>0</v>
      </c>
      <c r="J993" s="183">
        <f t="shared" si="615"/>
        <v>0</v>
      </c>
    </row>
    <row r="994" spans="1:10" x14ac:dyDescent="0.25">
      <c r="A994" s="308"/>
      <c r="B994" s="293"/>
      <c r="C994" s="182" t="s">
        <v>14</v>
      </c>
      <c r="D994" s="183">
        <f t="shared" si="591"/>
        <v>0</v>
      </c>
      <c r="E994" s="183">
        <f t="shared" si="612"/>
        <v>0</v>
      </c>
      <c r="F994" s="183">
        <f t="shared" si="609"/>
        <v>0</v>
      </c>
      <c r="G994" s="183">
        <f t="shared" si="610"/>
        <v>0</v>
      </c>
      <c r="H994" s="183">
        <f t="shared" ref="H994:J994" si="617">H1002</f>
        <v>0</v>
      </c>
      <c r="I994" s="183">
        <f t="shared" ref="I994" si="618">I1002</f>
        <v>0</v>
      </c>
      <c r="J994" s="183">
        <f t="shared" si="617"/>
        <v>0</v>
      </c>
    </row>
    <row r="995" spans="1:10" x14ac:dyDescent="0.25">
      <c r="A995" s="308"/>
      <c r="B995" s="293"/>
      <c r="C995" s="182" t="s">
        <v>15</v>
      </c>
      <c r="D995" s="183">
        <f t="shared" si="591"/>
        <v>0</v>
      </c>
      <c r="E995" s="183">
        <f t="shared" si="612"/>
        <v>0</v>
      </c>
      <c r="F995" s="183">
        <f t="shared" si="609"/>
        <v>0</v>
      </c>
      <c r="G995" s="183">
        <f t="shared" si="610"/>
        <v>0</v>
      </c>
      <c r="H995" s="183">
        <f t="shared" ref="H995:J995" si="619">H1003</f>
        <v>0</v>
      </c>
      <c r="I995" s="183">
        <f t="shared" ref="I995" si="620">I1003</f>
        <v>0</v>
      </c>
      <c r="J995" s="183">
        <f t="shared" si="619"/>
        <v>0</v>
      </c>
    </row>
    <row r="996" spans="1:10" ht="30" x14ac:dyDescent="0.25">
      <c r="A996" s="308"/>
      <c r="B996" s="293"/>
      <c r="C996" s="182" t="s">
        <v>403</v>
      </c>
      <c r="D996" s="183">
        <f t="shared" si="591"/>
        <v>0</v>
      </c>
      <c r="E996" s="183">
        <f t="shared" si="612"/>
        <v>0</v>
      </c>
      <c r="F996" s="183">
        <f t="shared" si="609"/>
        <v>0</v>
      </c>
      <c r="G996" s="183">
        <f t="shared" si="610"/>
        <v>0</v>
      </c>
      <c r="H996" s="183">
        <f t="shared" ref="H996:J996" si="621">H1004</f>
        <v>0</v>
      </c>
      <c r="I996" s="183">
        <f t="shared" ref="I996" si="622">I1004</f>
        <v>0</v>
      </c>
      <c r="J996" s="183">
        <f t="shared" si="621"/>
        <v>0</v>
      </c>
    </row>
    <row r="997" spans="1:10" ht="30" x14ac:dyDescent="0.25">
      <c r="A997" s="309"/>
      <c r="B997" s="294"/>
      <c r="C997" s="182" t="s">
        <v>404</v>
      </c>
      <c r="D997" s="183">
        <f t="shared" si="591"/>
        <v>0</v>
      </c>
      <c r="E997" s="183">
        <f t="shared" si="612"/>
        <v>0</v>
      </c>
      <c r="F997" s="183">
        <f t="shared" si="609"/>
        <v>0</v>
      </c>
      <c r="G997" s="183">
        <f t="shared" si="610"/>
        <v>0</v>
      </c>
      <c r="H997" s="183">
        <f t="shared" ref="H997:J997" si="623">H1005</f>
        <v>0</v>
      </c>
      <c r="I997" s="183">
        <f t="shared" ref="I997" si="624">I1005</f>
        <v>0</v>
      </c>
      <c r="J997" s="183">
        <f t="shared" si="623"/>
        <v>0</v>
      </c>
    </row>
    <row r="998" spans="1:10" ht="28.5" x14ac:dyDescent="0.25">
      <c r="A998" s="307" t="s">
        <v>166</v>
      </c>
      <c r="B998" s="292" t="s">
        <v>167</v>
      </c>
      <c r="C998" s="181" t="s">
        <v>318</v>
      </c>
      <c r="D998" s="9">
        <f>SUM(D999:D1005)</f>
        <v>50</v>
      </c>
      <c r="E998" s="9">
        <f t="shared" ref="E998" si="625">SUM(E999:E1005)</f>
        <v>0</v>
      </c>
      <c r="F998" s="9">
        <f>SUM(F999:F1005)</f>
        <v>0</v>
      </c>
      <c r="G998" s="9">
        <f>SUM(G999:G1005)</f>
        <v>50</v>
      </c>
      <c r="H998" s="9">
        <f t="shared" ref="H998:J998" si="626">SUM(H999:H1005)</f>
        <v>0</v>
      </c>
      <c r="I998" s="9">
        <f t="shared" ref="I998" si="627">SUM(I999:I1005)</f>
        <v>0</v>
      </c>
      <c r="J998" s="9">
        <f t="shared" si="626"/>
        <v>0</v>
      </c>
    </row>
    <row r="999" spans="1:10" x14ac:dyDescent="0.25">
      <c r="A999" s="308"/>
      <c r="B999" s="293"/>
      <c r="C999" s="182" t="s">
        <v>11</v>
      </c>
      <c r="D999" s="183">
        <f t="shared" si="591"/>
        <v>50</v>
      </c>
      <c r="E999" s="183">
        <v>0</v>
      </c>
      <c r="F999" s="183">
        <v>0</v>
      </c>
      <c r="G999" s="183">
        <v>50</v>
      </c>
      <c r="H999" s="183">
        <v>0</v>
      </c>
      <c r="I999" s="183">
        <v>0</v>
      </c>
      <c r="J999" s="183">
        <v>0</v>
      </c>
    </row>
    <row r="1000" spans="1:10" x14ac:dyDescent="0.25">
      <c r="A1000" s="308"/>
      <c r="B1000" s="293"/>
      <c r="C1000" s="182" t="s">
        <v>12</v>
      </c>
      <c r="D1000" s="183">
        <f t="shared" si="591"/>
        <v>0</v>
      </c>
      <c r="E1000" s="183">
        <v>0</v>
      </c>
      <c r="F1000" s="183">
        <v>0</v>
      </c>
      <c r="G1000" s="183">
        <v>0</v>
      </c>
      <c r="H1000" s="183">
        <v>0</v>
      </c>
      <c r="I1000" s="183">
        <v>0</v>
      </c>
      <c r="J1000" s="183">
        <v>0</v>
      </c>
    </row>
    <row r="1001" spans="1:10" x14ac:dyDescent="0.25">
      <c r="A1001" s="308"/>
      <c r="B1001" s="293"/>
      <c r="C1001" s="182" t="s">
        <v>13</v>
      </c>
      <c r="D1001" s="183">
        <f t="shared" si="591"/>
        <v>0</v>
      </c>
      <c r="E1001" s="183">
        <v>0</v>
      </c>
      <c r="F1001" s="183">
        <v>0</v>
      </c>
      <c r="G1001" s="183">
        <v>0</v>
      </c>
      <c r="H1001" s="183">
        <v>0</v>
      </c>
      <c r="I1001" s="183">
        <v>0</v>
      </c>
      <c r="J1001" s="183">
        <v>0</v>
      </c>
    </row>
    <row r="1002" spans="1:10" x14ac:dyDescent="0.25">
      <c r="A1002" s="308"/>
      <c r="B1002" s="293"/>
      <c r="C1002" s="182" t="s">
        <v>14</v>
      </c>
      <c r="D1002" s="183">
        <f t="shared" si="591"/>
        <v>0</v>
      </c>
      <c r="E1002" s="183">
        <v>0</v>
      </c>
      <c r="F1002" s="183">
        <v>0</v>
      </c>
      <c r="G1002" s="183">
        <v>0</v>
      </c>
      <c r="H1002" s="183">
        <v>0</v>
      </c>
      <c r="I1002" s="183">
        <v>0</v>
      </c>
      <c r="J1002" s="183">
        <v>0</v>
      </c>
    </row>
    <row r="1003" spans="1:10" s="125" customFormat="1" ht="14.25" x14ac:dyDescent="0.2">
      <c r="A1003" s="308"/>
      <c r="B1003" s="293"/>
      <c r="C1003" s="181" t="s">
        <v>15</v>
      </c>
      <c r="D1003" s="9">
        <f t="shared" si="591"/>
        <v>0</v>
      </c>
      <c r="E1003" s="9">
        <v>0</v>
      </c>
      <c r="F1003" s="9">
        <v>0</v>
      </c>
      <c r="G1003" s="9">
        <v>0</v>
      </c>
      <c r="H1003" s="9">
        <v>0</v>
      </c>
      <c r="I1003" s="9">
        <v>0</v>
      </c>
      <c r="J1003" s="9">
        <v>0</v>
      </c>
    </row>
    <row r="1004" spans="1:10" ht="30" x14ac:dyDescent="0.25">
      <c r="A1004" s="308"/>
      <c r="B1004" s="293"/>
      <c r="C1004" s="182" t="s">
        <v>403</v>
      </c>
      <c r="D1004" s="183">
        <f t="shared" si="591"/>
        <v>0</v>
      </c>
      <c r="E1004" s="183">
        <v>0</v>
      </c>
      <c r="F1004" s="183">
        <v>0</v>
      </c>
      <c r="G1004" s="183">
        <v>0</v>
      </c>
      <c r="H1004" s="183">
        <v>0</v>
      </c>
      <c r="I1004" s="183">
        <v>0</v>
      </c>
      <c r="J1004" s="183">
        <v>0</v>
      </c>
    </row>
    <row r="1005" spans="1:10" ht="30" x14ac:dyDescent="0.25">
      <c r="A1005" s="309"/>
      <c r="B1005" s="294"/>
      <c r="C1005" s="182" t="s">
        <v>404</v>
      </c>
      <c r="D1005" s="183">
        <f t="shared" si="591"/>
        <v>0</v>
      </c>
      <c r="E1005" s="183">
        <v>0</v>
      </c>
      <c r="F1005" s="183">
        <v>0</v>
      </c>
      <c r="G1005" s="183">
        <v>0</v>
      </c>
      <c r="H1005" s="183">
        <v>0</v>
      </c>
      <c r="I1005" s="183">
        <v>0</v>
      </c>
      <c r="J1005" s="183">
        <v>0</v>
      </c>
    </row>
    <row r="1006" spans="1:10" x14ac:dyDescent="0.25">
      <c r="A1006" s="328" t="s">
        <v>873</v>
      </c>
      <c r="B1006" s="329"/>
      <c r="C1006" s="329"/>
      <c r="D1006" s="329"/>
      <c r="E1006" s="329"/>
      <c r="F1006" s="329"/>
      <c r="G1006" s="329"/>
      <c r="H1006" s="329"/>
      <c r="I1006" s="329"/>
      <c r="J1006" s="330"/>
    </row>
    <row r="1007" spans="1:10" ht="28.5" x14ac:dyDescent="0.25">
      <c r="A1007" s="307" t="s">
        <v>170</v>
      </c>
      <c r="B1007" s="292" t="s">
        <v>875</v>
      </c>
      <c r="C1007" s="181" t="s">
        <v>318</v>
      </c>
      <c r="D1007" s="9">
        <f>SUM(D1008:D1014)</f>
        <v>2756.8199999999997</v>
      </c>
      <c r="E1007" s="9">
        <f>SUM(E1008:E1014)</f>
        <v>2756.8199999999997</v>
      </c>
      <c r="F1007" s="9">
        <f>SUM(F1008:F1014)</f>
        <v>0</v>
      </c>
      <c r="G1007" s="9">
        <f>SUM(G1008:G1014)</f>
        <v>0</v>
      </c>
      <c r="H1007" s="9">
        <f t="shared" ref="H1007:J1007" si="628">SUM(H1008:H1014)</f>
        <v>0</v>
      </c>
      <c r="I1007" s="9">
        <f t="shared" ref="I1007" si="629">SUM(I1008:I1014)</f>
        <v>0</v>
      </c>
      <c r="J1007" s="9">
        <f t="shared" si="628"/>
        <v>0</v>
      </c>
    </row>
    <row r="1008" spans="1:10" x14ac:dyDescent="0.25">
      <c r="A1008" s="287"/>
      <c r="B1008" s="310"/>
      <c r="C1008" s="182" t="s">
        <v>11</v>
      </c>
      <c r="D1008" s="183">
        <f t="shared" ref="D1008:D1014" si="630">SUM(E1008:G1008)</f>
        <v>0</v>
      </c>
      <c r="E1008" s="183">
        <f>E1016</f>
        <v>0</v>
      </c>
      <c r="F1008" s="183">
        <f t="shared" ref="F1008:J1013" si="631">F1016</f>
        <v>0</v>
      </c>
      <c r="G1008" s="183">
        <f t="shared" si="631"/>
        <v>0</v>
      </c>
      <c r="H1008" s="183">
        <f t="shared" si="631"/>
        <v>0</v>
      </c>
      <c r="I1008" s="183">
        <f t="shared" ref="I1008" si="632">I1016</f>
        <v>0</v>
      </c>
      <c r="J1008" s="183">
        <f t="shared" si="631"/>
        <v>0</v>
      </c>
    </row>
    <row r="1009" spans="1:10" x14ac:dyDescent="0.25">
      <c r="A1009" s="287"/>
      <c r="B1009" s="310"/>
      <c r="C1009" s="182" t="s">
        <v>12</v>
      </c>
      <c r="D1009" s="183">
        <f t="shared" si="630"/>
        <v>0</v>
      </c>
      <c r="E1009" s="183">
        <f t="shared" ref="E1009:E1011" si="633">E1017</f>
        <v>0</v>
      </c>
      <c r="F1009" s="183">
        <f t="shared" si="631"/>
        <v>0</v>
      </c>
      <c r="G1009" s="183">
        <f t="shared" si="631"/>
        <v>0</v>
      </c>
      <c r="H1009" s="183">
        <f t="shared" si="631"/>
        <v>0</v>
      </c>
      <c r="I1009" s="183">
        <f t="shared" ref="I1009" si="634">I1017</f>
        <v>0</v>
      </c>
      <c r="J1009" s="183">
        <f t="shared" si="631"/>
        <v>0</v>
      </c>
    </row>
    <row r="1010" spans="1:10" x14ac:dyDescent="0.25">
      <c r="A1010" s="287"/>
      <c r="B1010" s="310"/>
      <c r="C1010" s="182" t="s">
        <v>13</v>
      </c>
      <c r="D1010" s="183">
        <f t="shared" si="630"/>
        <v>0</v>
      </c>
      <c r="E1010" s="183">
        <f t="shared" si="633"/>
        <v>0</v>
      </c>
      <c r="F1010" s="183">
        <f t="shared" si="631"/>
        <v>0</v>
      </c>
      <c r="G1010" s="183">
        <f t="shared" si="631"/>
        <v>0</v>
      </c>
      <c r="H1010" s="183">
        <f t="shared" si="631"/>
        <v>0</v>
      </c>
      <c r="I1010" s="183">
        <f t="shared" ref="I1010" si="635">I1018</f>
        <v>0</v>
      </c>
      <c r="J1010" s="183">
        <f t="shared" si="631"/>
        <v>0</v>
      </c>
    </row>
    <row r="1011" spans="1:10" x14ac:dyDescent="0.25">
      <c r="A1011" s="287"/>
      <c r="B1011" s="310"/>
      <c r="C1011" s="182" t="s">
        <v>14</v>
      </c>
      <c r="D1011" s="183">
        <f t="shared" si="630"/>
        <v>300</v>
      </c>
      <c r="E1011" s="183">
        <f t="shared" si="633"/>
        <v>300</v>
      </c>
      <c r="F1011" s="183">
        <f t="shared" si="631"/>
        <v>0</v>
      </c>
      <c r="G1011" s="183">
        <f t="shared" si="631"/>
        <v>0</v>
      </c>
      <c r="H1011" s="183">
        <f t="shared" si="631"/>
        <v>0</v>
      </c>
      <c r="I1011" s="183">
        <f t="shared" ref="I1011" si="636">I1019</f>
        <v>0</v>
      </c>
      <c r="J1011" s="183">
        <f t="shared" si="631"/>
        <v>0</v>
      </c>
    </row>
    <row r="1012" spans="1:10" s="125" customFormat="1" ht="14.25" x14ac:dyDescent="0.2">
      <c r="A1012" s="287"/>
      <c r="B1012" s="310"/>
      <c r="C1012" s="181" t="s">
        <v>15</v>
      </c>
      <c r="D1012" s="9">
        <f t="shared" si="630"/>
        <v>944.81999999999994</v>
      </c>
      <c r="E1012" s="9">
        <f>E1020+E1028+E1044</f>
        <v>944.81999999999994</v>
      </c>
      <c r="F1012" s="9">
        <f t="shared" si="631"/>
        <v>0</v>
      </c>
      <c r="G1012" s="9">
        <f t="shared" si="631"/>
        <v>0</v>
      </c>
      <c r="H1012" s="9">
        <f>H1020+H1028</f>
        <v>0</v>
      </c>
      <c r="I1012" s="9">
        <f t="shared" ref="I1012" si="637">I1020</f>
        <v>0</v>
      </c>
      <c r="J1012" s="9">
        <f t="shared" si="631"/>
        <v>0</v>
      </c>
    </row>
    <row r="1013" spans="1:10" ht="30" x14ac:dyDescent="0.25">
      <c r="A1013" s="287"/>
      <c r="B1013" s="310"/>
      <c r="C1013" s="182" t="s">
        <v>403</v>
      </c>
      <c r="D1013" s="183">
        <f t="shared" si="630"/>
        <v>756</v>
      </c>
      <c r="E1013" s="183">
        <f>E1021+E1029</f>
        <v>756</v>
      </c>
      <c r="F1013" s="183">
        <f t="shared" si="631"/>
        <v>0</v>
      </c>
      <c r="G1013" s="183">
        <f t="shared" si="631"/>
        <v>0</v>
      </c>
      <c r="H1013" s="183">
        <f t="shared" si="631"/>
        <v>0</v>
      </c>
      <c r="I1013" s="183">
        <f t="shared" ref="I1013" si="638">I1021</f>
        <v>0</v>
      </c>
      <c r="J1013" s="183">
        <f t="shared" si="631"/>
        <v>0</v>
      </c>
    </row>
    <row r="1014" spans="1:10" ht="30" x14ac:dyDescent="0.25">
      <c r="A1014" s="288"/>
      <c r="B1014" s="311"/>
      <c r="C1014" s="182" t="s">
        <v>404</v>
      </c>
      <c r="D1014" s="183">
        <f t="shared" si="630"/>
        <v>756</v>
      </c>
      <c r="E1014" s="183">
        <f>E1022+E1030</f>
        <v>756</v>
      </c>
      <c r="F1014" s="183">
        <f>F1022</f>
        <v>0</v>
      </c>
      <c r="G1014" s="183">
        <f>G1022</f>
        <v>0</v>
      </c>
      <c r="H1014" s="183">
        <f>H1022</f>
        <v>0</v>
      </c>
      <c r="I1014" s="183">
        <f>I1022</f>
        <v>0</v>
      </c>
      <c r="J1014" s="183">
        <f>J1022</f>
        <v>0</v>
      </c>
    </row>
    <row r="1015" spans="1:10" ht="28.5" x14ac:dyDescent="0.25">
      <c r="A1015" s="307" t="s">
        <v>171</v>
      </c>
      <c r="B1015" s="292" t="s">
        <v>874</v>
      </c>
      <c r="C1015" s="181" t="s">
        <v>318</v>
      </c>
      <c r="D1015" s="9">
        <f t="shared" ref="D1015:J1015" si="639">SUM(D1016:D1022)</f>
        <v>1334.4599999999998</v>
      </c>
      <c r="E1015" s="9">
        <f t="shared" si="639"/>
        <v>1334.4599999999998</v>
      </c>
      <c r="F1015" s="9">
        <f t="shared" si="639"/>
        <v>0</v>
      </c>
      <c r="G1015" s="9">
        <f t="shared" si="639"/>
        <v>0</v>
      </c>
      <c r="H1015" s="9">
        <f t="shared" si="639"/>
        <v>0</v>
      </c>
      <c r="I1015" s="9">
        <f t="shared" ref="I1015" si="640">SUM(I1016:I1022)</f>
        <v>0</v>
      </c>
      <c r="J1015" s="9">
        <f t="shared" si="639"/>
        <v>0</v>
      </c>
    </row>
    <row r="1016" spans="1:10" x14ac:dyDescent="0.25">
      <c r="A1016" s="287"/>
      <c r="B1016" s="310"/>
      <c r="C1016" s="182" t="s">
        <v>11</v>
      </c>
      <c r="D1016" s="183">
        <f t="shared" ref="D1016:D1022" si="641">SUM(E1016:G1016)</f>
        <v>0</v>
      </c>
      <c r="E1016" s="183">
        <v>0</v>
      </c>
      <c r="F1016" s="183">
        <v>0</v>
      </c>
      <c r="G1016" s="183">
        <v>0</v>
      </c>
      <c r="H1016" s="183">
        <v>0</v>
      </c>
      <c r="I1016" s="183">
        <v>0</v>
      </c>
      <c r="J1016" s="183">
        <v>0</v>
      </c>
    </row>
    <row r="1017" spans="1:10" x14ac:dyDescent="0.25">
      <c r="A1017" s="287"/>
      <c r="B1017" s="310"/>
      <c r="C1017" s="182" t="s">
        <v>12</v>
      </c>
      <c r="D1017" s="183">
        <f t="shared" si="641"/>
        <v>0</v>
      </c>
      <c r="E1017" s="183">
        <v>0</v>
      </c>
      <c r="F1017" s="183">
        <v>0</v>
      </c>
      <c r="G1017" s="183">
        <v>0</v>
      </c>
      <c r="H1017" s="183">
        <v>0</v>
      </c>
      <c r="I1017" s="183">
        <v>0</v>
      </c>
      <c r="J1017" s="183">
        <v>0</v>
      </c>
    </row>
    <row r="1018" spans="1:10" x14ac:dyDescent="0.25">
      <c r="A1018" s="287"/>
      <c r="B1018" s="310"/>
      <c r="C1018" s="182" t="s">
        <v>13</v>
      </c>
      <c r="D1018" s="183">
        <f t="shared" si="641"/>
        <v>0</v>
      </c>
      <c r="E1018" s="183">
        <v>0</v>
      </c>
      <c r="F1018" s="183">
        <v>0</v>
      </c>
      <c r="G1018" s="183">
        <v>0</v>
      </c>
      <c r="H1018" s="183">
        <v>0</v>
      </c>
      <c r="I1018" s="183">
        <v>0</v>
      </c>
      <c r="J1018" s="183">
        <v>0</v>
      </c>
    </row>
    <row r="1019" spans="1:10" x14ac:dyDescent="0.25">
      <c r="A1019" s="287"/>
      <c r="B1019" s="310"/>
      <c r="C1019" s="182" t="s">
        <v>14</v>
      </c>
      <c r="D1019" s="183">
        <f>SUM(E1019:G1019)</f>
        <v>300</v>
      </c>
      <c r="E1019" s="183">
        <v>300</v>
      </c>
      <c r="F1019" s="183">
        <v>0</v>
      </c>
      <c r="G1019" s="183">
        <v>0</v>
      </c>
      <c r="H1019" s="183">
        <v>0</v>
      </c>
      <c r="I1019" s="183">
        <v>0</v>
      </c>
      <c r="J1019" s="183">
        <v>0</v>
      </c>
    </row>
    <row r="1020" spans="1:10" s="125" customFormat="1" ht="14.25" x14ac:dyDescent="0.2">
      <c r="A1020" s="287"/>
      <c r="B1020" s="310"/>
      <c r="C1020" s="181" t="s">
        <v>15</v>
      </c>
      <c r="D1020" s="9">
        <f>SUM(E1020:G1020)</f>
        <v>344.82</v>
      </c>
      <c r="E1020" s="9">
        <v>344.82</v>
      </c>
      <c r="F1020" s="9">
        <v>0</v>
      </c>
      <c r="G1020" s="9">
        <v>0</v>
      </c>
      <c r="H1020" s="9">
        <v>0</v>
      </c>
      <c r="I1020" s="9">
        <v>0</v>
      </c>
      <c r="J1020" s="9">
        <v>0</v>
      </c>
    </row>
    <row r="1021" spans="1:10" ht="30" x14ac:dyDescent="0.25">
      <c r="A1021" s="287"/>
      <c r="B1021" s="310"/>
      <c r="C1021" s="182" t="s">
        <v>403</v>
      </c>
      <c r="D1021" s="183">
        <f t="shared" si="641"/>
        <v>344.82</v>
      </c>
      <c r="E1021" s="183">
        <v>344.82</v>
      </c>
      <c r="F1021" s="183">
        <v>0</v>
      </c>
      <c r="G1021" s="183">
        <v>0</v>
      </c>
      <c r="H1021" s="183">
        <v>0</v>
      </c>
      <c r="I1021" s="183">
        <v>0</v>
      </c>
      <c r="J1021" s="183">
        <v>0</v>
      </c>
    </row>
    <row r="1022" spans="1:10" ht="30" x14ac:dyDescent="0.25">
      <c r="A1022" s="288"/>
      <c r="B1022" s="311"/>
      <c r="C1022" s="182" t="s">
        <v>404</v>
      </c>
      <c r="D1022" s="183">
        <f t="shared" si="641"/>
        <v>344.82</v>
      </c>
      <c r="E1022" s="183">
        <v>344.82</v>
      </c>
      <c r="F1022" s="183">
        <v>0</v>
      </c>
      <c r="G1022" s="183">
        <v>0</v>
      </c>
      <c r="H1022" s="183">
        <v>0</v>
      </c>
      <c r="I1022" s="183">
        <v>0</v>
      </c>
      <c r="J1022" s="183">
        <v>0</v>
      </c>
    </row>
    <row r="1023" spans="1:10" ht="28.5" x14ac:dyDescent="0.25">
      <c r="A1023" s="307" t="s">
        <v>940</v>
      </c>
      <c r="B1023" s="292" t="s">
        <v>939</v>
      </c>
      <c r="C1023" s="181" t="s">
        <v>318</v>
      </c>
      <c r="D1023" s="9">
        <f t="shared" ref="D1023:J1023" si="642">SUM(D1024:D1030)</f>
        <v>1349.3600000000001</v>
      </c>
      <c r="E1023" s="9">
        <f t="shared" si="642"/>
        <v>1349.3600000000001</v>
      </c>
      <c r="F1023" s="9">
        <f t="shared" si="642"/>
        <v>0</v>
      </c>
      <c r="G1023" s="9">
        <f t="shared" si="642"/>
        <v>0</v>
      </c>
      <c r="H1023" s="9">
        <f t="shared" si="642"/>
        <v>0</v>
      </c>
      <c r="I1023" s="9">
        <f t="shared" ref="I1023" si="643">SUM(I1024:I1030)</f>
        <v>0</v>
      </c>
      <c r="J1023" s="9">
        <f t="shared" si="642"/>
        <v>0</v>
      </c>
    </row>
    <row r="1024" spans="1:10" x14ac:dyDescent="0.25">
      <c r="A1024" s="287"/>
      <c r="B1024" s="310"/>
      <c r="C1024" s="182" t="s">
        <v>11</v>
      </c>
      <c r="D1024" s="183">
        <f t="shared" ref="D1024:D1026" si="644">SUM(E1024:G1024)</f>
        <v>0</v>
      </c>
      <c r="E1024" s="183">
        <v>0</v>
      </c>
      <c r="F1024" s="183">
        <v>0</v>
      </c>
      <c r="G1024" s="183">
        <v>0</v>
      </c>
      <c r="H1024" s="183">
        <v>0</v>
      </c>
      <c r="I1024" s="183">
        <v>0</v>
      </c>
      <c r="J1024" s="183">
        <v>0</v>
      </c>
    </row>
    <row r="1025" spans="1:10" x14ac:dyDescent="0.25">
      <c r="A1025" s="287"/>
      <c r="B1025" s="310"/>
      <c r="C1025" s="182" t="s">
        <v>12</v>
      </c>
      <c r="D1025" s="183">
        <f t="shared" si="644"/>
        <v>0</v>
      </c>
      <c r="E1025" s="183">
        <v>0</v>
      </c>
      <c r="F1025" s="183">
        <v>0</v>
      </c>
      <c r="G1025" s="183">
        <v>0</v>
      </c>
      <c r="H1025" s="183">
        <v>0</v>
      </c>
      <c r="I1025" s="183">
        <v>0</v>
      </c>
      <c r="J1025" s="183">
        <v>0</v>
      </c>
    </row>
    <row r="1026" spans="1:10" x14ac:dyDescent="0.25">
      <c r="A1026" s="287"/>
      <c r="B1026" s="310"/>
      <c r="C1026" s="182" t="s">
        <v>13</v>
      </c>
      <c r="D1026" s="183">
        <f t="shared" si="644"/>
        <v>0</v>
      </c>
      <c r="E1026" s="183">
        <v>0</v>
      </c>
      <c r="F1026" s="183">
        <v>0</v>
      </c>
      <c r="G1026" s="183">
        <v>0</v>
      </c>
      <c r="H1026" s="183">
        <v>0</v>
      </c>
      <c r="I1026" s="183">
        <v>0</v>
      </c>
      <c r="J1026" s="183">
        <v>0</v>
      </c>
    </row>
    <row r="1027" spans="1:10" x14ac:dyDescent="0.25">
      <c r="A1027" s="287"/>
      <c r="B1027" s="310"/>
      <c r="C1027" s="182" t="s">
        <v>14</v>
      </c>
      <c r="D1027" s="183">
        <f>SUM(E1027:G1027)</f>
        <v>300</v>
      </c>
      <c r="E1027" s="183">
        <v>300</v>
      </c>
      <c r="F1027" s="183">
        <v>0</v>
      </c>
      <c r="G1027" s="183">
        <v>0</v>
      </c>
      <c r="H1027" s="183">
        <v>0</v>
      </c>
      <c r="I1027" s="183">
        <v>0</v>
      </c>
      <c r="J1027" s="183">
        <v>0</v>
      </c>
    </row>
    <row r="1028" spans="1:10" s="125" customFormat="1" ht="14.25" x14ac:dyDescent="0.2">
      <c r="A1028" s="287"/>
      <c r="B1028" s="310"/>
      <c r="C1028" s="181" t="s">
        <v>15</v>
      </c>
      <c r="D1028" s="9">
        <f t="shared" ref="D1028:D1030" si="645">SUM(E1028:G1028)</f>
        <v>227</v>
      </c>
      <c r="E1028" s="9">
        <v>227</v>
      </c>
      <c r="F1028" s="9">
        <v>0</v>
      </c>
      <c r="G1028" s="9">
        <v>0</v>
      </c>
      <c r="H1028" s="9">
        <v>0</v>
      </c>
      <c r="I1028" s="9">
        <v>0</v>
      </c>
      <c r="J1028" s="9">
        <v>0</v>
      </c>
    </row>
    <row r="1029" spans="1:10" ht="30" x14ac:dyDescent="0.25">
      <c r="A1029" s="287"/>
      <c r="B1029" s="310"/>
      <c r="C1029" s="182" t="s">
        <v>403</v>
      </c>
      <c r="D1029" s="183">
        <f t="shared" si="645"/>
        <v>411.18</v>
      </c>
      <c r="E1029" s="183">
        <v>411.18</v>
      </c>
      <c r="F1029" s="183">
        <v>0</v>
      </c>
      <c r="G1029" s="183">
        <v>0</v>
      </c>
      <c r="H1029" s="183">
        <v>0</v>
      </c>
      <c r="I1029" s="183">
        <v>0</v>
      </c>
      <c r="J1029" s="183">
        <v>0</v>
      </c>
    </row>
    <row r="1030" spans="1:10" ht="30" x14ac:dyDescent="0.25">
      <c r="A1030" s="288"/>
      <c r="B1030" s="311"/>
      <c r="C1030" s="182" t="s">
        <v>404</v>
      </c>
      <c r="D1030" s="183">
        <f t="shared" si="645"/>
        <v>411.18</v>
      </c>
      <c r="E1030" s="183">
        <v>411.18</v>
      </c>
      <c r="F1030" s="183">
        <v>0</v>
      </c>
      <c r="G1030" s="183">
        <v>0</v>
      </c>
      <c r="H1030" s="183">
        <v>0</v>
      </c>
      <c r="I1030" s="183">
        <v>0</v>
      </c>
      <c r="J1030" s="183">
        <v>0</v>
      </c>
    </row>
    <row r="1031" spans="1:10" s="128" customFormat="1" hidden="1" x14ac:dyDescent="0.25">
      <c r="A1031" s="307" t="s">
        <v>951</v>
      </c>
      <c r="B1031" s="298" t="s">
        <v>948</v>
      </c>
      <c r="C1031" s="104" t="s">
        <v>318</v>
      </c>
      <c r="D1031" s="105">
        <f>SUM(D1032:D1038)</f>
        <v>0</v>
      </c>
      <c r="E1031" s="105">
        <f>SUM(E1032:E1038)</f>
        <v>0</v>
      </c>
      <c r="F1031" s="105">
        <f t="shared" ref="F1031:J1031" si="646">SUM(F1032:F1038)</f>
        <v>0</v>
      </c>
      <c r="G1031" s="105">
        <f t="shared" si="646"/>
        <v>0</v>
      </c>
      <c r="H1031" s="105">
        <f t="shared" si="646"/>
        <v>0</v>
      </c>
      <c r="I1031" s="105">
        <f t="shared" ref="I1031" si="647">SUM(I1032:I1038)</f>
        <v>0</v>
      </c>
      <c r="J1031" s="105">
        <f t="shared" si="646"/>
        <v>0</v>
      </c>
    </row>
    <row r="1032" spans="1:10" s="87" customFormat="1" hidden="1" x14ac:dyDescent="0.25">
      <c r="A1032" s="308"/>
      <c r="B1032" s="299"/>
      <c r="C1032" s="104" t="s">
        <v>11</v>
      </c>
      <c r="D1032" s="105">
        <f t="shared" ref="D1032:D1036" si="648">SUM(E1032:J1032)</f>
        <v>0</v>
      </c>
      <c r="E1032" s="105">
        <f>SUM(F1032:J1032)</f>
        <v>0</v>
      </c>
      <c r="F1032" s="105">
        <v>0</v>
      </c>
      <c r="G1032" s="105">
        <v>0</v>
      </c>
      <c r="H1032" s="105">
        <v>0</v>
      </c>
      <c r="I1032" s="105">
        <v>0</v>
      </c>
      <c r="J1032" s="105">
        <v>0</v>
      </c>
    </row>
    <row r="1033" spans="1:10" s="87" customFormat="1" ht="22.5" hidden="1" customHeight="1" x14ac:dyDescent="0.25">
      <c r="A1033" s="308"/>
      <c r="B1033" s="299"/>
      <c r="C1033" s="104" t="s">
        <v>12</v>
      </c>
      <c r="D1033" s="105">
        <f t="shared" si="648"/>
        <v>0</v>
      </c>
      <c r="E1033" s="105">
        <f>SUM(F1033:J1033)</f>
        <v>0</v>
      </c>
      <c r="F1033" s="105">
        <v>0</v>
      </c>
      <c r="G1033" s="105">
        <v>0</v>
      </c>
      <c r="H1033" s="105">
        <v>0</v>
      </c>
      <c r="I1033" s="105">
        <v>0</v>
      </c>
      <c r="J1033" s="105">
        <v>0</v>
      </c>
    </row>
    <row r="1034" spans="1:10" s="87" customFormat="1" ht="26.25" hidden="1" customHeight="1" x14ac:dyDescent="0.25">
      <c r="A1034" s="308"/>
      <c r="B1034" s="299"/>
      <c r="C1034" s="104" t="s">
        <v>13</v>
      </c>
      <c r="D1034" s="105">
        <f t="shared" si="648"/>
        <v>0</v>
      </c>
      <c r="E1034" s="105">
        <f>SUM(F1034:J1034)</f>
        <v>0</v>
      </c>
      <c r="F1034" s="105">
        <v>0</v>
      </c>
      <c r="G1034" s="105">
        <v>0</v>
      </c>
      <c r="H1034" s="105">
        <v>0</v>
      </c>
      <c r="I1034" s="105">
        <v>0</v>
      </c>
      <c r="J1034" s="105">
        <v>0</v>
      </c>
    </row>
    <row r="1035" spans="1:10" s="87" customFormat="1" ht="24.75" hidden="1" customHeight="1" x14ac:dyDescent="0.25">
      <c r="A1035" s="308"/>
      <c r="B1035" s="299"/>
      <c r="C1035" s="104" t="s">
        <v>14</v>
      </c>
      <c r="D1035" s="105">
        <v>0</v>
      </c>
      <c r="E1035" s="105">
        <v>0</v>
      </c>
      <c r="F1035" s="105">
        <v>0</v>
      </c>
      <c r="G1035" s="105">
        <v>0</v>
      </c>
      <c r="H1035" s="105">
        <v>0</v>
      </c>
      <c r="I1035" s="105">
        <v>0</v>
      </c>
      <c r="J1035" s="105">
        <v>0</v>
      </c>
    </row>
    <row r="1036" spans="1:10" s="87" customFormat="1" ht="21" hidden="1" customHeight="1" x14ac:dyDescent="0.25">
      <c r="A1036" s="308"/>
      <c r="B1036" s="299"/>
      <c r="C1036" s="106" t="s">
        <v>15</v>
      </c>
      <c r="D1036" s="107">
        <f t="shared" si="648"/>
        <v>0</v>
      </c>
      <c r="E1036" s="108">
        <v>0</v>
      </c>
      <c r="F1036" s="108">
        <v>0</v>
      </c>
      <c r="G1036" s="108"/>
      <c r="H1036" s="108">
        <v>0</v>
      </c>
      <c r="I1036" s="108">
        <v>0</v>
      </c>
      <c r="J1036" s="108">
        <v>0</v>
      </c>
    </row>
    <row r="1037" spans="1:10" s="87" customFormat="1" ht="52.5" hidden="1" customHeight="1" x14ac:dyDescent="0.25">
      <c r="A1037" s="308"/>
      <c r="B1037" s="299"/>
      <c r="C1037" s="182" t="s">
        <v>403</v>
      </c>
      <c r="D1037" s="109">
        <v>0</v>
      </c>
      <c r="E1037" s="105">
        <v>0</v>
      </c>
      <c r="F1037" s="105">
        <v>0</v>
      </c>
      <c r="G1037" s="105">
        <v>0</v>
      </c>
      <c r="H1037" s="105">
        <v>0</v>
      </c>
      <c r="I1037" s="105">
        <v>0</v>
      </c>
      <c r="J1037" s="105">
        <v>0</v>
      </c>
    </row>
    <row r="1038" spans="1:10" s="128" customFormat="1" ht="30" hidden="1" x14ac:dyDescent="0.25">
      <c r="A1038" s="309"/>
      <c r="B1038" s="300"/>
      <c r="C1038" s="182" t="s">
        <v>404</v>
      </c>
      <c r="D1038" s="109">
        <v>0</v>
      </c>
      <c r="E1038" s="105">
        <v>0</v>
      </c>
      <c r="F1038" s="105">
        <v>0</v>
      </c>
      <c r="G1038" s="105">
        <v>0</v>
      </c>
      <c r="H1038" s="105">
        <v>0</v>
      </c>
      <c r="I1038" s="105">
        <v>0</v>
      </c>
      <c r="J1038" s="105">
        <v>0</v>
      </c>
    </row>
    <row r="1039" spans="1:10" ht="28.5" x14ac:dyDescent="0.25">
      <c r="A1039" s="307" t="s">
        <v>997</v>
      </c>
      <c r="B1039" s="292" t="s">
        <v>996</v>
      </c>
      <c r="C1039" s="181" t="s">
        <v>318</v>
      </c>
      <c r="D1039" s="9">
        <f t="shared" ref="D1039:J1039" si="649">SUM(D1040:D1046)</f>
        <v>673</v>
      </c>
      <c r="E1039" s="9">
        <f t="shared" si="649"/>
        <v>673</v>
      </c>
      <c r="F1039" s="9">
        <f t="shared" si="649"/>
        <v>0</v>
      </c>
      <c r="G1039" s="9">
        <f t="shared" si="649"/>
        <v>0</v>
      </c>
      <c r="H1039" s="9">
        <f t="shared" si="649"/>
        <v>0</v>
      </c>
      <c r="I1039" s="9">
        <f t="shared" si="649"/>
        <v>0</v>
      </c>
      <c r="J1039" s="9">
        <f t="shared" si="649"/>
        <v>0</v>
      </c>
    </row>
    <row r="1040" spans="1:10" x14ac:dyDescent="0.25">
      <c r="A1040" s="287"/>
      <c r="B1040" s="310"/>
      <c r="C1040" s="182" t="s">
        <v>11</v>
      </c>
      <c r="D1040" s="183">
        <f t="shared" ref="D1040:D1042" si="650">SUM(E1040:G1040)</f>
        <v>0</v>
      </c>
      <c r="E1040" s="183">
        <v>0</v>
      </c>
      <c r="F1040" s="183">
        <v>0</v>
      </c>
      <c r="G1040" s="183">
        <v>0</v>
      </c>
      <c r="H1040" s="183">
        <v>0</v>
      </c>
      <c r="I1040" s="183">
        <v>0</v>
      </c>
      <c r="J1040" s="183">
        <v>0</v>
      </c>
    </row>
    <row r="1041" spans="1:10" x14ac:dyDescent="0.25">
      <c r="A1041" s="287"/>
      <c r="B1041" s="310"/>
      <c r="C1041" s="182" t="s">
        <v>12</v>
      </c>
      <c r="D1041" s="183">
        <f t="shared" si="650"/>
        <v>0</v>
      </c>
      <c r="E1041" s="183">
        <v>0</v>
      </c>
      <c r="F1041" s="183">
        <v>0</v>
      </c>
      <c r="G1041" s="183">
        <v>0</v>
      </c>
      <c r="H1041" s="183">
        <v>0</v>
      </c>
      <c r="I1041" s="183">
        <v>0</v>
      </c>
      <c r="J1041" s="183">
        <v>0</v>
      </c>
    </row>
    <row r="1042" spans="1:10" x14ac:dyDescent="0.25">
      <c r="A1042" s="287"/>
      <c r="B1042" s="310"/>
      <c r="C1042" s="182" t="s">
        <v>13</v>
      </c>
      <c r="D1042" s="183">
        <f t="shared" si="650"/>
        <v>0</v>
      </c>
      <c r="E1042" s="183">
        <v>0</v>
      </c>
      <c r="F1042" s="183">
        <v>0</v>
      </c>
      <c r="G1042" s="183">
        <v>0</v>
      </c>
      <c r="H1042" s="183">
        <v>0</v>
      </c>
      <c r="I1042" s="183">
        <v>0</v>
      </c>
      <c r="J1042" s="183">
        <v>0</v>
      </c>
    </row>
    <row r="1043" spans="1:10" x14ac:dyDescent="0.25">
      <c r="A1043" s="287"/>
      <c r="B1043" s="310"/>
      <c r="C1043" s="182" t="s">
        <v>14</v>
      </c>
      <c r="D1043" s="183">
        <f>SUM(E1043:G1043)</f>
        <v>300</v>
      </c>
      <c r="E1043" s="183">
        <v>300</v>
      </c>
      <c r="F1043" s="183">
        <v>0</v>
      </c>
      <c r="G1043" s="183">
        <v>0</v>
      </c>
      <c r="H1043" s="183">
        <v>0</v>
      </c>
      <c r="I1043" s="183">
        <v>0</v>
      </c>
      <c r="J1043" s="183">
        <v>0</v>
      </c>
    </row>
    <row r="1044" spans="1:10" s="125" customFormat="1" ht="14.25" x14ac:dyDescent="0.2">
      <c r="A1044" s="287"/>
      <c r="B1044" s="310"/>
      <c r="C1044" s="181" t="s">
        <v>15</v>
      </c>
      <c r="D1044" s="9">
        <f t="shared" ref="D1044:D1046" si="651">SUM(E1044:G1044)</f>
        <v>373</v>
      </c>
      <c r="E1044" s="9">
        <v>373</v>
      </c>
      <c r="F1044" s="9">
        <v>0</v>
      </c>
      <c r="G1044" s="9">
        <v>0</v>
      </c>
      <c r="H1044" s="9">
        <v>0</v>
      </c>
      <c r="I1044" s="9">
        <v>0</v>
      </c>
      <c r="J1044" s="9">
        <v>0</v>
      </c>
    </row>
    <row r="1045" spans="1:10" ht="30" x14ac:dyDescent="0.25">
      <c r="A1045" s="287"/>
      <c r="B1045" s="310"/>
      <c r="C1045" s="182" t="s">
        <v>403</v>
      </c>
      <c r="D1045" s="183">
        <f t="shared" si="651"/>
        <v>0</v>
      </c>
      <c r="E1045" s="183">
        <v>0</v>
      </c>
      <c r="F1045" s="183">
        <v>0</v>
      </c>
      <c r="G1045" s="183">
        <v>0</v>
      </c>
      <c r="H1045" s="183">
        <v>0</v>
      </c>
      <c r="I1045" s="183">
        <v>0</v>
      </c>
      <c r="J1045" s="183">
        <v>0</v>
      </c>
    </row>
    <row r="1046" spans="1:10" ht="30" x14ac:dyDescent="0.25">
      <c r="A1046" s="288"/>
      <c r="B1046" s="311"/>
      <c r="C1046" s="182" t="s">
        <v>404</v>
      </c>
      <c r="D1046" s="183">
        <f t="shared" si="651"/>
        <v>0</v>
      </c>
      <c r="E1046" s="183">
        <v>0</v>
      </c>
      <c r="F1046" s="183">
        <v>0</v>
      </c>
      <c r="G1046" s="183">
        <v>0</v>
      </c>
      <c r="H1046" s="183">
        <v>0</v>
      </c>
      <c r="I1046" s="183">
        <v>0</v>
      </c>
      <c r="J1046" s="183">
        <v>0</v>
      </c>
    </row>
    <row r="1047" spans="1:10" ht="32.25" customHeight="1" x14ac:dyDescent="0.25">
      <c r="A1047" s="307"/>
      <c r="B1047" s="292" t="s">
        <v>168</v>
      </c>
      <c r="C1047" s="181" t="s">
        <v>318</v>
      </c>
      <c r="D1047" s="9">
        <f t="shared" ref="D1047:J1047" si="652">SUM(D1048:D1054)</f>
        <v>491265.72000000003</v>
      </c>
      <c r="E1047" s="9">
        <f t="shared" si="652"/>
        <v>414012.01999999996</v>
      </c>
      <c r="F1047" s="9">
        <f t="shared" si="652"/>
        <v>0</v>
      </c>
      <c r="G1047" s="9">
        <f t="shared" si="652"/>
        <v>69316.200000000012</v>
      </c>
      <c r="H1047" s="9">
        <f t="shared" si="652"/>
        <v>7937.5</v>
      </c>
      <c r="I1047" s="9">
        <f t="shared" ref="I1047" si="653">SUM(I1048:I1054)</f>
        <v>0</v>
      </c>
      <c r="J1047" s="9">
        <f t="shared" si="652"/>
        <v>0</v>
      </c>
    </row>
    <row r="1048" spans="1:10" ht="21" customHeight="1" x14ac:dyDescent="0.25">
      <c r="A1048" s="333"/>
      <c r="B1048" s="331"/>
      <c r="C1048" s="182" t="s">
        <v>11</v>
      </c>
      <c r="D1048" s="183">
        <f t="shared" ref="D1048:J1048" si="654">D991+D975+D958+D918+D819</f>
        <v>61194.1</v>
      </c>
      <c r="E1048" s="183">
        <f t="shared" si="654"/>
        <v>40335.699999999997</v>
      </c>
      <c r="F1048" s="183">
        <f t="shared" si="654"/>
        <v>0</v>
      </c>
      <c r="G1048" s="183">
        <f t="shared" si="654"/>
        <v>20858.400000000001</v>
      </c>
      <c r="H1048" s="183">
        <f t="shared" si="654"/>
        <v>0</v>
      </c>
      <c r="I1048" s="183">
        <f t="shared" si="654"/>
        <v>0</v>
      </c>
      <c r="J1048" s="183">
        <f t="shared" si="654"/>
        <v>0</v>
      </c>
    </row>
    <row r="1049" spans="1:10" ht="22.5" customHeight="1" x14ac:dyDescent="0.25">
      <c r="A1049" s="333"/>
      <c r="B1049" s="331"/>
      <c r="C1049" s="182" t="s">
        <v>12</v>
      </c>
      <c r="D1049" s="183">
        <f t="shared" ref="D1049:G1050" si="655">D992+D976+D919+D821+D959</f>
        <v>62704.200000000012</v>
      </c>
      <c r="E1049" s="183">
        <f t="shared" si="655"/>
        <v>35431.000000000007</v>
      </c>
      <c r="F1049" s="183">
        <f t="shared" si="655"/>
        <v>0</v>
      </c>
      <c r="G1049" s="183">
        <f t="shared" si="655"/>
        <v>27273.200000000001</v>
      </c>
      <c r="H1049" s="183">
        <f>H992+H976+H959+H919+H821</f>
        <v>0</v>
      </c>
      <c r="I1049" s="183">
        <f>I992+I976+I919+I821+I959</f>
        <v>0</v>
      </c>
      <c r="J1049" s="183">
        <f>J992+J976+J919+J821+J959</f>
        <v>0</v>
      </c>
    </row>
    <row r="1050" spans="1:10" ht="19.5" customHeight="1" x14ac:dyDescent="0.25">
      <c r="A1050" s="333"/>
      <c r="B1050" s="331"/>
      <c r="C1050" s="182" t="s">
        <v>13</v>
      </c>
      <c r="D1050" s="183">
        <f t="shared" si="655"/>
        <v>62506.399999999994</v>
      </c>
      <c r="E1050" s="183">
        <f t="shared" si="655"/>
        <v>41321.799999999996</v>
      </c>
      <c r="F1050" s="183">
        <f t="shared" si="655"/>
        <v>0</v>
      </c>
      <c r="G1050" s="183">
        <f t="shared" si="655"/>
        <v>21184.6</v>
      </c>
      <c r="H1050" s="183">
        <f>H993+H977+H960+H920+H821</f>
        <v>0</v>
      </c>
      <c r="I1050" s="110"/>
      <c r="J1050" s="110"/>
    </row>
    <row r="1051" spans="1:10" ht="19.5" customHeight="1" x14ac:dyDescent="0.25">
      <c r="A1051" s="333"/>
      <c r="B1051" s="331"/>
      <c r="C1051" s="182" t="s">
        <v>14</v>
      </c>
      <c r="D1051" s="183">
        <f>D994+D978+D921+D823+D961+D1011</f>
        <v>69697</v>
      </c>
      <c r="E1051" s="183">
        <f>E994+E978+E921+E823+E961+E1011</f>
        <v>67803.7</v>
      </c>
      <c r="F1051" s="183">
        <f>F994+F978+F921+F823+F961</f>
        <v>0</v>
      </c>
      <c r="G1051" s="183">
        <f>G994+G978+G921+G823+G961</f>
        <v>0</v>
      </c>
      <c r="H1051" s="183">
        <f>H994+H978+H961+H921+H822+H823</f>
        <v>1893.3000000000002</v>
      </c>
      <c r="I1051" s="183">
        <f t="shared" ref="I1051:J1054" si="656">I994+I978+I921+I823+I961</f>
        <v>0</v>
      </c>
      <c r="J1051" s="183">
        <f t="shared" si="656"/>
        <v>0</v>
      </c>
    </row>
    <row r="1052" spans="1:10" s="125" customFormat="1" ht="21.75" customHeight="1" x14ac:dyDescent="0.2">
      <c r="A1052" s="333"/>
      <c r="B1052" s="331"/>
      <c r="C1052" s="181" t="s">
        <v>15</v>
      </c>
      <c r="D1052" s="9">
        <f>SUM(E1052:J1052)</f>
        <v>71551.819999999992</v>
      </c>
      <c r="E1052" s="9">
        <f>E824+E922+E979+E995+E1012+E962</f>
        <v>69073.62</v>
      </c>
      <c r="F1052" s="9">
        <f>F995+F979+F922+F824+F962</f>
        <v>0</v>
      </c>
      <c r="G1052" s="9">
        <f>G995+G979+G922+G824+G962+G1036</f>
        <v>0</v>
      </c>
      <c r="H1052" s="9">
        <f>H995+H979+H962+H922+H824</f>
        <v>2478.2000000000003</v>
      </c>
      <c r="I1052" s="9">
        <f t="shared" si="656"/>
        <v>0</v>
      </c>
      <c r="J1052" s="9">
        <f t="shared" si="656"/>
        <v>0</v>
      </c>
    </row>
    <row r="1053" spans="1:10" ht="30" x14ac:dyDescent="0.25">
      <c r="A1053" s="333"/>
      <c r="B1053" s="331"/>
      <c r="C1053" s="182" t="s">
        <v>403</v>
      </c>
      <c r="D1053" s="183">
        <f t="shared" ref="D1053:D1054" si="657">SUM(E1053:J1053)</f>
        <v>81671.899999999994</v>
      </c>
      <c r="E1053" s="183">
        <f>E825+E923+E980+E996+E1013+E963</f>
        <v>79993.899999999994</v>
      </c>
      <c r="F1053" s="183">
        <f>F996+F980+F923+F825+F963</f>
        <v>0</v>
      </c>
      <c r="G1053" s="183">
        <f>G996+G980+G923+G825+G963</f>
        <v>0</v>
      </c>
      <c r="H1053" s="183">
        <f>H996+H980+H963+H923+H825</f>
        <v>1677.9999999999998</v>
      </c>
      <c r="I1053" s="183">
        <f t="shared" si="656"/>
        <v>0</v>
      </c>
      <c r="J1053" s="183">
        <f t="shared" si="656"/>
        <v>0</v>
      </c>
    </row>
    <row r="1054" spans="1:10" ht="30" x14ac:dyDescent="0.25">
      <c r="A1054" s="334"/>
      <c r="B1054" s="332"/>
      <c r="C1054" s="182" t="s">
        <v>404</v>
      </c>
      <c r="D1054" s="183">
        <f t="shared" si="657"/>
        <v>81940.3</v>
      </c>
      <c r="E1054" s="183">
        <f>E826+E924+E981+E997+E1014+E964</f>
        <v>80052.3</v>
      </c>
      <c r="F1054" s="183">
        <f>F997+F981+F924+F826+F964</f>
        <v>0</v>
      </c>
      <c r="G1054" s="183">
        <f>G997+G981+G924+G826+G964</f>
        <v>0</v>
      </c>
      <c r="H1054" s="183">
        <f>H997+H981+H964+H924+H826</f>
        <v>1888</v>
      </c>
      <c r="I1054" s="177">
        <f t="shared" si="656"/>
        <v>0</v>
      </c>
      <c r="J1054" s="177">
        <f t="shared" si="656"/>
        <v>0</v>
      </c>
    </row>
    <row r="1055" spans="1:10" ht="19.5" customHeight="1" x14ac:dyDescent="0.25">
      <c r="A1055" s="180"/>
      <c r="B1055" s="289" t="s">
        <v>4</v>
      </c>
      <c r="C1055" s="290"/>
      <c r="D1055" s="290"/>
      <c r="E1055" s="290"/>
      <c r="F1055" s="290"/>
      <c r="G1055" s="290"/>
      <c r="H1055" s="291"/>
      <c r="I1055" s="188"/>
      <c r="J1055" s="188"/>
    </row>
    <row r="1056" spans="1:10" ht="30" customHeight="1" x14ac:dyDescent="0.25">
      <c r="A1056" s="180" t="s">
        <v>883</v>
      </c>
      <c r="B1056" s="289" t="s">
        <v>169</v>
      </c>
      <c r="C1056" s="290"/>
      <c r="D1056" s="290"/>
      <c r="E1056" s="290"/>
      <c r="F1056" s="290"/>
      <c r="G1056" s="290"/>
      <c r="H1056" s="291"/>
      <c r="I1056" s="188"/>
      <c r="J1056" s="188"/>
    </row>
    <row r="1057" spans="1:10" ht="67.5" customHeight="1" x14ac:dyDescent="0.25">
      <c r="A1057" s="180"/>
      <c r="B1057" s="188" t="s">
        <v>178</v>
      </c>
      <c r="C1057" s="182" t="s">
        <v>11</v>
      </c>
      <c r="D1057" s="183">
        <v>249</v>
      </c>
      <c r="E1057" s="183">
        <v>144</v>
      </c>
      <c r="F1057" s="183">
        <v>105</v>
      </c>
      <c r="G1057" s="183">
        <v>0</v>
      </c>
      <c r="H1057" s="183">
        <v>0</v>
      </c>
      <c r="I1057" s="183">
        <v>0</v>
      </c>
      <c r="J1057" s="183">
        <v>0</v>
      </c>
    </row>
    <row r="1058" spans="1:10" ht="28.5" x14ac:dyDescent="0.25">
      <c r="A1058" s="307" t="s">
        <v>884</v>
      </c>
      <c r="B1058" s="292" t="s">
        <v>179</v>
      </c>
      <c r="C1058" s="181" t="s">
        <v>319</v>
      </c>
      <c r="D1058" s="9">
        <f>SUM(D1059:D1064)</f>
        <v>1431.5</v>
      </c>
      <c r="E1058" s="9">
        <f>SUM(E1059:E1064)</f>
        <v>770.5</v>
      </c>
      <c r="F1058" s="9">
        <f>SUM(F1059:F1064)</f>
        <v>477</v>
      </c>
      <c r="G1058" s="9">
        <f>SUM(G1059:G1064)</f>
        <v>184</v>
      </c>
      <c r="H1058" s="9">
        <f t="shared" ref="H1058:J1058" si="658">SUM(H1059:H1064)</f>
        <v>0</v>
      </c>
      <c r="I1058" s="9">
        <f t="shared" ref="I1058" si="659">SUM(I1059:I1064)</f>
        <v>0</v>
      </c>
      <c r="J1058" s="9">
        <f t="shared" si="658"/>
        <v>0</v>
      </c>
    </row>
    <row r="1059" spans="1:10" ht="18.75" customHeight="1" x14ac:dyDescent="0.25">
      <c r="A1059" s="308"/>
      <c r="B1059" s="293"/>
      <c r="C1059" s="182" t="s">
        <v>12</v>
      </c>
      <c r="D1059" s="183">
        <f>SUM(E1059:G1059)</f>
        <v>459</v>
      </c>
      <c r="E1059" s="183">
        <f t="shared" ref="E1059:F1064" si="660">E1067+E1075+E1083+E1091</f>
        <v>130</v>
      </c>
      <c r="F1059" s="183">
        <f t="shared" si="660"/>
        <v>145</v>
      </c>
      <c r="G1059" s="183">
        <f t="shared" ref="G1059:J1064" si="661">G1067+G1075+G1083+G1091</f>
        <v>184</v>
      </c>
      <c r="H1059" s="183">
        <f t="shared" si="661"/>
        <v>0</v>
      </c>
      <c r="I1059" s="183">
        <f t="shared" ref="I1059" si="662">I1067+I1075+I1083+I1091</f>
        <v>0</v>
      </c>
      <c r="J1059" s="183">
        <f t="shared" si="661"/>
        <v>0</v>
      </c>
    </row>
    <row r="1060" spans="1:10" ht="21" customHeight="1" x14ac:dyDescent="0.25">
      <c r="A1060" s="308"/>
      <c r="B1060" s="293"/>
      <c r="C1060" s="182" t="s">
        <v>13</v>
      </c>
      <c r="D1060" s="183">
        <f t="shared" ref="D1060:D1215" si="663">SUM(E1060:G1060)</f>
        <v>296</v>
      </c>
      <c r="E1060" s="183">
        <f t="shared" si="660"/>
        <v>164</v>
      </c>
      <c r="F1060" s="183">
        <f t="shared" si="660"/>
        <v>132</v>
      </c>
      <c r="G1060" s="183">
        <f t="shared" si="661"/>
        <v>0</v>
      </c>
      <c r="H1060" s="183">
        <f t="shared" ref="H1060:J1060" si="664">H1068+H1076+H1084+H1092</f>
        <v>0</v>
      </c>
      <c r="I1060" s="183">
        <f t="shared" ref="I1060" si="665">I1068+I1076+I1084+I1092</f>
        <v>0</v>
      </c>
      <c r="J1060" s="183">
        <f t="shared" si="664"/>
        <v>0</v>
      </c>
    </row>
    <row r="1061" spans="1:10" x14ac:dyDescent="0.25">
      <c r="A1061" s="308"/>
      <c r="B1061" s="293"/>
      <c r="C1061" s="182" t="s">
        <v>14</v>
      </c>
      <c r="D1061" s="183">
        <f t="shared" si="663"/>
        <v>244.5</v>
      </c>
      <c r="E1061" s="183">
        <f>E1069+E1077+E1085+E1093</f>
        <v>144.5</v>
      </c>
      <c r="F1061" s="183">
        <f t="shared" si="660"/>
        <v>100</v>
      </c>
      <c r="G1061" s="183">
        <f t="shared" si="661"/>
        <v>0</v>
      </c>
      <c r="H1061" s="183">
        <f t="shared" ref="H1061:J1061" si="666">H1069+H1077+H1085+H1093</f>
        <v>0</v>
      </c>
      <c r="I1061" s="183">
        <f t="shared" ref="I1061" si="667">I1069+I1077+I1085+I1093</f>
        <v>0</v>
      </c>
      <c r="J1061" s="183">
        <f t="shared" si="666"/>
        <v>0</v>
      </c>
    </row>
    <row r="1062" spans="1:10" s="125" customFormat="1" ht="14.25" x14ac:dyDescent="0.2">
      <c r="A1062" s="308"/>
      <c r="B1062" s="293"/>
      <c r="C1062" s="181" t="s">
        <v>15</v>
      </c>
      <c r="D1062" s="9">
        <f t="shared" si="663"/>
        <v>232</v>
      </c>
      <c r="E1062" s="9">
        <f t="shared" si="660"/>
        <v>132</v>
      </c>
      <c r="F1062" s="9">
        <f t="shared" si="660"/>
        <v>100</v>
      </c>
      <c r="G1062" s="9">
        <f t="shared" si="661"/>
        <v>0</v>
      </c>
      <c r="H1062" s="9">
        <f t="shared" ref="H1062:J1062" si="668">H1070+H1078+H1086+H1094</f>
        <v>0</v>
      </c>
      <c r="I1062" s="9">
        <f t="shared" ref="I1062" si="669">I1070+I1078+I1086+I1094</f>
        <v>0</v>
      </c>
      <c r="J1062" s="9">
        <f t="shared" si="668"/>
        <v>0</v>
      </c>
    </row>
    <row r="1063" spans="1:10" ht="30" x14ac:dyDescent="0.25">
      <c r="A1063" s="308"/>
      <c r="B1063" s="293"/>
      <c r="C1063" s="182" t="s">
        <v>403</v>
      </c>
      <c r="D1063" s="183">
        <f t="shared" si="663"/>
        <v>100</v>
      </c>
      <c r="E1063" s="183">
        <f t="shared" si="660"/>
        <v>100</v>
      </c>
      <c r="F1063" s="183">
        <f t="shared" si="660"/>
        <v>0</v>
      </c>
      <c r="G1063" s="183">
        <f t="shared" si="661"/>
        <v>0</v>
      </c>
      <c r="H1063" s="183">
        <f t="shared" ref="H1063:J1063" si="670">H1071+H1079+H1087+H1095</f>
        <v>0</v>
      </c>
      <c r="I1063" s="183">
        <f t="shared" ref="I1063" si="671">I1071+I1079+I1087+I1095</f>
        <v>0</v>
      </c>
      <c r="J1063" s="183">
        <f t="shared" si="670"/>
        <v>0</v>
      </c>
    </row>
    <row r="1064" spans="1:10" ht="30" x14ac:dyDescent="0.25">
      <c r="A1064" s="309"/>
      <c r="B1064" s="294"/>
      <c r="C1064" s="182" t="s">
        <v>404</v>
      </c>
      <c r="D1064" s="183">
        <f t="shared" si="663"/>
        <v>100</v>
      </c>
      <c r="E1064" s="183">
        <f t="shared" si="660"/>
        <v>100</v>
      </c>
      <c r="F1064" s="183">
        <f t="shared" si="660"/>
        <v>0</v>
      </c>
      <c r="G1064" s="183">
        <f t="shared" si="661"/>
        <v>0</v>
      </c>
      <c r="H1064" s="183">
        <f t="shared" ref="H1064:J1064" si="672">H1072+H1080+H1088+H1096</f>
        <v>0</v>
      </c>
      <c r="I1064" s="183">
        <f t="shared" ref="I1064" si="673">I1072+I1080+I1088+I1096</f>
        <v>0</v>
      </c>
      <c r="J1064" s="183">
        <f t="shared" si="672"/>
        <v>0</v>
      </c>
    </row>
    <row r="1065" spans="1:10" ht="33.75" customHeight="1" x14ac:dyDescent="0.25">
      <c r="A1065" s="307" t="s">
        <v>885</v>
      </c>
      <c r="B1065" s="292" t="s">
        <v>172</v>
      </c>
      <c r="C1065" s="181" t="s">
        <v>318</v>
      </c>
      <c r="D1065" s="9">
        <f>SUM(D1066:D1072)</f>
        <v>605</v>
      </c>
      <c r="E1065" s="9">
        <f t="shared" ref="E1065:J1065" si="674">SUM(E1066:E1072)</f>
        <v>128</v>
      </c>
      <c r="F1065" s="9">
        <f t="shared" si="674"/>
        <v>477</v>
      </c>
      <c r="G1065" s="9">
        <f t="shared" si="674"/>
        <v>0</v>
      </c>
      <c r="H1065" s="9">
        <f t="shared" si="674"/>
        <v>0</v>
      </c>
      <c r="I1065" s="9">
        <f t="shared" ref="I1065" si="675">SUM(I1066:I1072)</f>
        <v>0</v>
      </c>
      <c r="J1065" s="9">
        <f t="shared" si="674"/>
        <v>0</v>
      </c>
    </row>
    <row r="1066" spans="1:10" ht="33.75" customHeight="1" x14ac:dyDescent="0.25">
      <c r="A1066" s="308"/>
      <c r="B1066" s="293"/>
      <c r="C1066" s="182" t="s">
        <v>11</v>
      </c>
      <c r="D1066" s="183">
        <f t="shared" si="663"/>
        <v>0</v>
      </c>
      <c r="E1066" s="183">
        <v>0</v>
      </c>
      <c r="F1066" s="183">
        <v>0</v>
      </c>
      <c r="G1066" s="183">
        <v>0</v>
      </c>
      <c r="H1066" s="183">
        <v>0</v>
      </c>
      <c r="I1066" s="183">
        <v>0</v>
      </c>
      <c r="J1066" s="183">
        <v>0</v>
      </c>
    </row>
    <row r="1067" spans="1:10" ht="30" customHeight="1" x14ac:dyDescent="0.25">
      <c r="A1067" s="308"/>
      <c r="B1067" s="293"/>
      <c r="C1067" s="182" t="s">
        <v>12</v>
      </c>
      <c r="D1067" s="183">
        <f t="shared" si="663"/>
        <v>145</v>
      </c>
      <c r="E1067" s="183">
        <v>0</v>
      </c>
      <c r="F1067" s="183">
        <v>145</v>
      </c>
      <c r="G1067" s="183">
        <v>0</v>
      </c>
      <c r="H1067" s="183">
        <v>0</v>
      </c>
      <c r="I1067" s="183">
        <v>0</v>
      </c>
      <c r="J1067" s="183">
        <v>0</v>
      </c>
    </row>
    <row r="1068" spans="1:10" ht="27.75" customHeight="1" x14ac:dyDescent="0.25">
      <c r="A1068" s="308"/>
      <c r="B1068" s="293"/>
      <c r="C1068" s="182" t="s">
        <v>13</v>
      </c>
      <c r="D1068" s="183">
        <f t="shared" si="663"/>
        <v>196</v>
      </c>
      <c r="E1068" s="183">
        <v>64</v>
      </c>
      <c r="F1068" s="183">
        <v>132</v>
      </c>
      <c r="G1068" s="183">
        <v>0</v>
      </c>
      <c r="H1068" s="183">
        <v>0</v>
      </c>
      <c r="I1068" s="183">
        <v>0</v>
      </c>
      <c r="J1068" s="183">
        <v>0</v>
      </c>
    </row>
    <row r="1069" spans="1:10" ht="19.5" customHeight="1" x14ac:dyDescent="0.25">
      <c r="A1069" s="308"/>
      <c r="B1069" s="293"/>
      <c r="C1069" s="182" t="s">
        <v>14</v>
      </c>
      <c r="D1069" s="183">
        <f t="shared" si="663"/>
        <v>132</v>
      </c>
      <c r="E1069" s="183">
        <v>32</v>
      </c>
      <c r="F1069" s="183">
        <v>100</v>
      </c>
      <c r="G1069" s="183">
        <v>0</v>
      </c>
      <c r="H1069" s="183">
        <v>0</v>
      </c>
      <c r="I1069" s="183">
        <v>0</v>
      </c>
      <c r="J1069" s="183">
        <v>0</v>
      </c>
    </row>
    <row r="1070" spans="1:10" s="125" customFormat="1" ht="20.25" customHeight="1" x14ac:dyDescent="0.2">
      <c r="A1070" s="308"/>
      <c r="B1070" s="293"/>
      <c r="C1070" s="181" t="s">
        <v>15</v>
      </c>
      <c r="D1070" s="9">
        <f t="shared" si="663"/>
        <v>132</v>
      </c>
      <c r="E1070" s="9">
        <v>32</v>
      </c>
      <c r="F1070" s="9">
        <v>100</v>
      </c>
      <c r="G1070" s="9">
        <v>0</v>
      </c>
      <c r="H1070" s="9">
        <v>0</v>
      </c>
      <c r="I1070" s="9">
        <v>0</v>
      </c>
      <c r="J1070" s="9">
        <v>0</v>
      </c>
    </row>
    <row r="1071" spans="1:10" ht="30" x14ac:dyDescent="0.25">
      <c r="A1071" s="308"/>
      <c r="B1071" s="293"/>
      <c r="C1071" s="182" t="s">
        <v>403</v>
      </c>
      <c r="D1071" s="183">
        <f t="shared" si="663"/>
        <v>0</v>
      </c>
      <c r="E1071" s="183">
        <v>0</v>
      </c>
      <c r="F1071" s="183">
        <v>0</v>
      </c>
      <c r="G1071" s="183">
        <v>0</v>
      </c>
      <c r="H1071" s="183">
        <v>0</v>
      </c>
      <c r="I1071" s="183">
        <v>0</v>
      </c>
      <c r="J1071" s="183">
        <v>0</v>
      </c>
    </row>
    <row r="1072" spans="1:10" ht="30" x14ac:dyDescent="0.25">
      <c r="A1072" s="309"/>
      <c r="B1072" s="294"/>
      <c r="C1072" s="182" t="s">
        <v>404</v>
      </c>
      <c r="D1072" s="183">
        <f t="shared" si="663"/>
        <v>0</v>
      </c>
      <c r="E1072" s="183">
        <v>0</v>
      </c>
      <c r="F1072" s="183">
        <v>0</v>
      </c>
      <c r="G1072" s="183">
        <v>0</v>
      </c>
      <c r="H1072" s="183">
        <v>0</v>
      </c>
      <c r="I1072" s="183">
        <v>0</v>
      </c>
      <c r="J1072" s="183">
        <v>0</v>
      </c>
    </row>
    <row r="1073" spans="1:10" ht="28.5" x14ac:dyDescent="0.25">
      <c r="A1073" s="307" t="s">
        <v>886</v>
      </c>
      <c r="B1073" s="292" t="s">
        <v>173</v>
      </c>
      <c r="C1073" s="181" t="s">
        <v>318</v>
      </c>
      <c r="D1073" s="9">
        <f>SUM(D1074:D1080)</f>
        <v>0</v>
      </c>
      <c r="E1073" s="9">
        <f>SUM(E1074:E1080)</f>
        <v>0</v>
      </c>
      <c r="F1073" s="9">
        <f t="shared" ref="F1073" si="676">SUM(F1074:F1080)</f>
        <v>0</v>
      </c>
      <c r="G1073" s="9">
        <f t="shared" ref="G1073:J1073" si="677">SUM(G1074:G1080)</f>
        <v>0</v>
      </c>
      <c r="H1073" s="9">
        <f t="shared" si="677"/>
        <v>0</v>
      </c>
      <c r="I1073" s="9">
        <f t="shared" ref="I1073" si="678">SUM(I1074:I1080)</f>
        <v>0</v>
      </c>
      <c r="J1073" s="9">
        <f t="shared" si="677"/>
        <v>0</v>
      </c>
    </row>
    <row r="1074" spans="1:10" x14ac:dyDescent="0.25">
      <c r="A1074" s="308"/>
      <c r="B1074" s="293"/>
      <c r="C1074" s="182" t="s">
        <v>11</v>
      </c>
      <c r="D1074" s="183">
        <f t="shared" si="663"/>
        <v>0</v>
      </c>
      <c r="E1074" s="183">
        <v>0</v>
      </c>
      <c r="F1074" s="183">
        <v>0</v>
      </c>
      <c r="G1074" s="183">
        <v>0</v>
      </c>
      <c r="H1074" s="183">
        <v>0</v>
      </c>
      <c r="I1074" s="183">
        <v>0</v>
      </c>
      <c r="J1074" s="183">
        <v>0</v>
      </c>
    </row>
    <row r="1075" spans="1:10" x14ac:dyDescent="0.25">
      <c r="A1075" s="308"/>
      <c r="B1075" s="293"/>
      <c r="C1075" s="182" t="s">
        <v>12</v>
      </c>
      <c r="D1075" s="183">
        <f t="shared" si="663"/>
        <v>0</v>
      </c>
      <c r="E1075" s="183">
        <v>0</v>
      </c>
      <c r="F1075" s="183">
        <v>0</v>
      </c>
      <c r="G1075" s="183">
        <v>0</v>
      </c>
      <c r="H1075" s="183">
        <v>0</v>
      </c>
      <c r="I1075" s="183">
        <v>0</v>
      </c>
      <c r="J1075" s="183">
        <v>0</v>
      </c>
    </row>
    <row r="1076" spans="1:10" x14ac:dyDescent="0.25">
      <c r="A1076" s="308"/>
      <c r="B1076" s="293"/>
      <c r="C1076" s="182" t="s">
        <v>13</v>
      </c>
      <c r="D1076" s="183">
        <f t="shared" si="663"/>
        <v>0</v>
      </c>
      <c r="E1076" s="183">
        <v>0</v>
      </c>
      <c r="F1076" s="183">
        <v>0</v>
      </c>
      <c r="G1076" s="183">
        <v>0</v>
      </c>
      <c r="H1076" s="183">
        <v>0</v>
      </c>
      <c r="I1076" s="183">
        <v>0</v>
      </c>
      <c r="J1076" s="183">
        <v>0</v>
      </c>
    </row>
    <row r="1077" spans="1:10" x14ac:dyDescent="0.25">
      <c r="A1077" s="308"/>
      <c r="B1077" s="293"/>
      <c r="C1077" s="182" t="s">
        <v>14</v>
      </c>
      <c r="D1077" s="183">
        <f t="shared" si="663"/>
        <v>0</v>
      </c>
      <c r="E1077" s="183">
        <v>0</v>
      </c>
      <c r="F1077" s="183">
        <v>0</v>
      </c>
      <c r="G1077" s="183">
        <v>0</v>
      </c>
      <c r="H1077" s="183">
        <v>0</v>
      </c>
      <c r="I1077" s="183">
        <v>0</v>
      </c>
      <c r="J1077" s="183">
        <v>0</v>
      </c>
    </row>
    <row r="1078" spans="1:10" s="125" customFormat="1" ht="14.25" x14ac:dyDescent="0.2">
      <c r="A1078" s="308"/>
      <c r="B1078" s="293"/>
      <c r="C1078" s="181" t="s">
        <v>15</v>
      </c>
      <c r="D1078" s="9">
        <f t="shared" si="663"/>
        <v>0</v>
      </c>
      <c r="E1078" s="9">
        <v>0</v>
      </c>
      <c r="F1078" s="9">
        <v>0</v>
      </c>
      <c r="G1078" s="9">
        <v>0</v>
      </c>
      <c r="H1078" s="9">
        <v>0</v>
      </c>
      <c r="I1078" s="9">
        <v>0</v>
      </c>
      <c r="J1078" s="9">
        <v>0</v>
      </c>
    </row>
    <row r="1079" spans="1:10" ht="30" x14ac:dyDescent="0.25">
      <c r="A1079" s="308"/>
      <c r="B1079" s="293"/>
      <c r="C1079" s="182" t="s">
        <v>403</v>
      </c>
      <c r="D1079" s="183">
        <f t="shared" si="663"/>
        <v>0</v>
      </c>
      <c r="E1079" s="183">
        <v>0</v>
      </c>
      <c r="F1079" s="183">
        <v>0</v>
      </c>
      <c r="G1079" s="183">
        <v>0</v>
      </c>
      <c r="H1079" s="183">
        <v>0</v>
      </c>
      <c r="I1079" s="183">
        <v>0</v>
      </c>
      <c r="J1079" s="183">
        <v>0</v>
      </c>
    </row>
    <row r="1080" spans="1:10" ht="30" x14ac:dyDescent="0.25">
      <c r="A1080" s="309"/>
      <c r="B1080" s="294"/>
      <c r="C1080" s="182" t="s">
        <v>404</v>
      </c>
      <c r="D1080" s="183">
        <f t="shared" si="663"/>
        <v>0</v>
      </c>
      <c r="E1080" s="183">
        <v>0</v>
      </c>
      <c r="F1080" s="183">
        <v>0</v>
      </c>
      <c r="G1080" s="183">
        <v>0</v>
      </c>
      <c r="H1080" s="183">
        <v>0</v>
      </c>
      <c r="I1080" s="183">
        <v>0</v>
      </c>
      <c r="J1080" s="183">
        <v>0</v>
      </c>
    </row>
    <row r="1081" spans="1:10" ht="28.5" x14ac:dyDescent="0.25">
      <c r="A1081" s="307" t="s">
        <v>887</v>
      </c>
      <c r="B1081" s="292" t="s">
        <v>174</v>
      </c>
      <c r="C1081" s="181" t="s">
        <v>318</v>
      </c>
      <c r="D1081" s="9">
        <f>SUM(D1082:D1088)</f>
        <v>184</v>
      </c>
      <c r="E1081" s="9">
        <f t="shared" ref="E1081" si="679">SUM(E1082:E1088)</f>
        <v>0</v>
      </c>
      <c r="F1081" s="9">
        <f t="shared" ref="F1081" si="680">SUM(F1082:F1088)</f>
        <v>0</v>
      </c>
      <c r="G1081" s="9">
        <f t="shared" ref="G1081:J1081" si="681">SUM(G1082:G1088)</f>
        <v>184</v>
      </c>
      <c r="H1081" s="9">
        <f t="shared" si="681"/>
        <v>0</v>
      </c>
      <c r="I1081" s="9">
        <f t="shared" ref="I1081" si="682">SUM(I1082:I1088)</f>
        <v>0</v>
      </c>
      <c r="J1081" s="9">
        <f t="shared" si="681"/>
        <v>0</v>
      </c>
    </row>
    <row r="1082" spans="1:10" x14ac:dyDescent="0.25">
      <c r="A1082" s="308"/>
      <c r="B1082" s="293"/>
      <c r="C1082" s="182" t="s">
        <v>11</v>
      </c>
      <c r="D1082" s="183">
        <f t="shared" si="663"/>
        <v>0</v>
      </c>
      <c r="E1082" s="183">
        <v>0</v>
      </c>
      <c r="F1082" s="183">
        <v>0</v>
      </c>
      <c r="G1082" s="183">
        <v>0</v>
      </c>
      <c r="H1082" s="183">
        <v>0</v>
      </c>
      <c r="I1082" s="183">
        <v>0</v>
      </c>
      <c r="J1082" s="183">
        <v>0</v>
      </c>
    </row>
    <row r="1083" spans="1:10" x14ac:dyDescent="0.25">
      <c r="A1083" s="308"/>
      <c r="B1083" s="293"/>
      <c r="C1083" s="182" t="s">
        <v>12</v>
      </c>
      <c r="D1083" s="183">
        <f t="shared" si="663"/>
        <v>184</v>
      </c>
      <c r="E1083" s="183">
        <v>0</v>
      </c>
      <c r="F1083" s="183">
        <v>0</v>
      </c>
      <c r="G1083" s="183">
        <v>184</v>
      </c>
      <c r="H1083" s="183">
        <v>0</v>
      </c>
      <c r="I1083" s="183">
        <v>0</v>
      </c>
      <c r="J1083" s="183">
        <v>0</v>
      </c>
    </row>
    <row r="1084" spans="1:10" x14ac:dyDescent="0.25">
      <c r="A1084" s="308"/>
      <c r="B1084" s="293"/>
      <c r="C1084" s="182" t="s">
        <v>13</v>
      </c>
      <c r="D1084" s="183">
        <f t="shared" si="663"/>
        <v>0</v>
      </c>
      <c r="E1084" s="183">
        <v>0</v>
      </c>
      <c r="F1084" s="183">
        <v>0</v>
      </c>
      <c r="G1084" s="183">
        <v>0</v>
      </c>
      <c r="H1084" s="183">
        <v>0</v>
      </c>
      <c r="I1084" s="183">
        <v>0</v>
      </c>
      <c r="J1084" s="183">
        <v>0</v>
      </c>
    </row>
    <row r="1085" spans="1:10" x14ac:dyDescent="0.25">
      <c r="A1085" s="308"/>
      <c r="B1085" s="293"/>
      <c r="C1085" s="182" t="s">
        <v>14</v>
      </c>
      <c r="D1085" s="183">
        <f t="shared" si="663"/>
        <v>0</v>
      </c>
      <c r="E1085" s="183">
        <v>0</v>
      </c>
      <c r="F1085" s="183">
        <v>0</v>
      </c>
      <c r="G1085" s="183">
        <v>0</v>
      </c>
      <c r="H1085" s="183">
        <v>0</v>
      </c>
      <c r="I1085" s="183">
        <v>0</v>
      </c>
      <c r="J1085" s="183">
        <v>0</v>
      </c>
    </row>
    <row r="1086" spans="1:10" s="125" customFormat="1" ht="14.25" x14ac:dyDescent="0.2">
      <c r="A1086" s="308"/>
      <c r="B1086" s="293"/>
      <c r="C1086" s="181" t="s">
        <v>15</v>
      </c>
      <c r="D1086" s="9">
        <f t="shared" si="663"/>
        <v>0</v>
      </c>
      <c r="E1086" s="9">
        <v>0</v>
      </c>
      <c r="F1086" s="9">
        <v>0</v>
      </c>
      <c r="G1086" s="9">
        <v>0</v>
      </c>
      <c r="H1086" s="9">
        <v>0</v>
      </c>
      <c r="I1086" s="9">
        <v>0</v>
      </c>
      <c r="J1086" s="9">
        <v>0</v>
      </c>
    </row>
    <row r="1087" spans="1:10" ht="30" x14ac:dyDescent="0.25">
      <c r="A1087" s="308"/>
      <c r="B1087" s="293"/>
      <c r="C1087" s="182" t="s">
        <v>403</v>
      </c>
      <c r="D1087" s="183">
        <f t="shared" si="663"/>
        <v>0</v>
      </c>
      <c r="E1087" s="183">
        <v>0</v>
      </c>
      <c r="F1087" s="183">
        <v>0</v>
      </c>
      <c r="G1087" s="183">
        <v>0</v>
      </c>
      <c r="H1087" s="183">
        <v>0</v>
      </c>
      <c r="I1087" s="183">
        <v>0</v>
      </c>
      <c r="J1087" s="183">
        <v>0</v>
      </c>
    </row>
    <row r="1088" spans="1:10" ht="30" x14ac:dyDescent="0.25">
      <c r="A1088" s="309"/>
      <c r="B1088" s="294"/>
      <c r="C1088" s="182" t="s">
        <v>404</v>
      </c>
      <c r="D1088" s="183">
        <f t="shared" si="663"/>
        <v>0</v>
      </c>
      <c r="E1088" s="183">
        <v>0</v>
      </c>
      <c r="F1088" s="183">
        <v>0</v>
      </c>
      <c r="G1088" s="183">
        <v>0</v>
      </c>
      <c r="H1088" s="183">
        <v>0</v>
      </c>
      <c r="I1088" s="183">
        <v>0</v>
      </c>
      <c r="J1088" s="183">
        <v>0</v>
      </c>
    </row>
    <row r="1089" spans="1:10" ht="28.5" x14ac:dyDescent="0.25">
      <c r="A1089" s="307" t="s">
        <v>889</v>
      </c>
      <c r="B1089" s="292" t="s">
        <v>392</v>
      </c>
      <c r="C1089" s="181" t="s">
        <v>318</v>
      </c>
      <c r="D1089" s="9">
        <f>SUM(D1090:D1096)</f>
        <v>642.5</v>
      </c>
      <c r="E1089" s="9">
        <f t="shared" ref="E1089" si="683">SUM(E1090:E1096)</f>
        <v>642.5</v>
      </c>
      <c r="F1089" s="9">
        <f t="shared" ref="F1089" si="684">SUM(F1090:F1096)</f>
        <v>0</v>
      </c>
      <c r="G1089" s="9">
        <f t="shared" ref="G1089:J1089" si="685">SUM(G1090:G1096)</f>
        <v>0</v>
      </c>
      <c r="H1089" s="9">
        <f t="shared" si="685"/>
        <v>0</v>
      </c>
      <c r="I1089" s="9">
        <f t="shared" ref="I1089" si="686">SUM(I1090:I1096)</f>
        <v>0</v>
      </c>
      <c r="J1089" s="9">
        <f t="shared" si="685"/>
        <v>0</v>
      </c>
    </row>
    <row r="1090" spans="1:10" ht="19.5" customHeight="1" x14ac:dyDescent="0.25">
      <c r="A1090" s="308"/>
      <c r="B1090" s="293"/>
      <c r="C1090" s="182" t="s">
        <v>11</v>
      </c>
      <c r="D1090" s="183">
        <f t="shared" si="663"/>
        <v>0</v>
      </c>
      <c r="E1090" s="183">
        <v>0</v>
      </c>
      <c r="F1090" s="183">
        <v>0</v>
      </c>
      <c r="G1090" s="183">
        <v>0</v>
      </c>
      <c r="H1090" s="183">
        <v>0</v>
      </c>
      <c r="I1090" s="183">
        <v>0</v>
      </c>
      <c r="J1090" s="183">
        <v>0</v>
      </c>
    </row>
    <row r="1091" spans="1:10" x14ac:dyDescent="0.25">
      <c r="A1091" s="308"/>
      <c r="B1091" s="293"/>
      <c r="C1091" s="182" t="s">
        <v>12</v>
      </c>
      <c r="D1091" s="183">
        <f t="shared" si="663"/>
        <v>130</v>
      </c>
      <c r="E1091" s="183">
        <v>130</v>
      </c>
      <c r="F1091" s="183">
        <v>0</v>
      </c>
      <c r="G1091" s="183">
        <v>0</v>
      </c>
      <c r="H1091" s="183">
        <v>0</v>
      </c>
      <c r="I1091" s="183">
        <v>0</v>
      </c>
      <c r="J1091" s="183">
        <v>0</v>
      </c>
    </row>
    <row r="1092" spans="1:10" ht="21.75" customHeight="1" x14ac:dyDescent="0.25">
      <c r="A1092" s="308"/>
      <c r="B1092" s="293"/>
      <c r="C1092" s="182" t="s">
        <v>13</v>
      </c>
      <c r="D1092" s="183">
        <f t="shared" si="663"/>
        <v>100</v>
      </c>
      <c r="E1092" s="183">
        <v>100</v>
      </c>
      <c r="F1092" s="183">
        <v>0</v>
      </c>
      <c r="G1092" s="183">
        <v>0</v>
      </c>
      <c r="H1092" s="183">
        <v>0</v>
      </c>
      <c r="I1092" s="183">
        <v>0</v>
      </c>
      <c r="J1092" s="183">
        <v>0</v>
      </c>
    </row>
    <row r="1093" spans="1:10" ht="23.25" customHeight="1" x14ac:dyDescent="0.25">
      <c r="A1093" s="308"/>
      <c r="B1093" s="293"/>
      <c r="C1093" s="182" t="s">
        <v>14</v>
      </c>
      <c r="D1093" s="183">
        <f t="shared" si="663"/>
        <v>112.5</v>
      </c>
      <c r="E1093" s="183">
        <f>'пп 4'!D47</f>
        <v>112.5</v>
      </c>
      <c r="F1093" s="183">
        <v>0</v>
      </c>
      <c r="G1093" s="183">
        <v>0</v>
      </c>
      <c r="H1093" s="183">
        <v>0</v>
      </c>
      <c r="I1093" s="183">
        <v>0</v>
      </c>
      <c r="J1093" s="183">
        <v>0</v>
      </c>
    </row>
    <row r="1094" spans="1:10" s="125" customFormat="1" ht="14.25" x14ac:dyDescent="0.2">
      <c r="A1094" s="308"/>
      <c r="B1094" s="293"/>
      <c r="C1094" s="181" t="s">
        <v>15</v>
      </c>
      <c r="D1094" s="9">
        <f t="shared" si="663"/>
        <v>100</v>
      </c>
      <c r="E1094" s="9">
        <v>100</v>
      </c>
      <c r="F1094" s="9">
        <v>0</v>
      </c>
      <c r="G1094" s="9">
        <v>0</v>
      </c>
      <c r="H1094" s="9">
        <v>0</v>
      </c>
      <c r="I1094" s="9">
        <v>0</v>
      </c>
      <c r="J1094" s="9">
        <v>0</v>
      </c>
    </row>
    <row r="1095" spans="1:10" ht="30" x14ac:dyDescent="0.25">
      <c r="A1095" s="308"/>
      <c r="B1095" s="293"/>
      <c r="C1095" s="182" t="s">
        <v>403</v>
      </c>
      <c r="D1095" s="183">
        <f t="shared" si="663"/>
        <v>100</v>
      </c>
      <c r="E1095" s="183">
        <f>'пп 4'!D49</f>
        <v>100</v>
      </c>
      <c r="F1095" s="183">
        <v>0</v>
      </c>
      <c r="G1095" s="183">
        <v>0</v>
      </c>
      <c r="H1095" s="183">
        <v>0</v>
      </c>
      <c r="I1095" s="183">
        <v>0</v>
      </c>
      <c r="J1095" s="183">
        <v>0</v>
      </c>
    </row>
    <row r="1096" spans="1:10" ht="30" x14ac:dyDescent="0.25">
      <c r="A1096" s="309"/>
      <c r="B1096" s="294"/>
      <c r="C1096" s="182" t="s">
        <v>404</v>
      </c>
      <c r="D1096" s="183">
        <f t="shared" si="663"/>
        <v>100</v>
      </c>
      <c r="E1096" s="183">
        <f>'пп 4'!D50</f>
        <v>100</v>
      </c>
      <c r="F1096" s="183">
        <v>0</v>
      </c>
      <c r="G1096" s="183">
        <v>0</v>
      </c>
      <c r="H1096" s="183">
        <v>0</v>
      </c>
      <c r="I1096" s="183">
        <v>0</v>
      </c>
      <c r="J1096" s="183">
        <v>0</v>
      </c>
    </row>
    <row r="1097" spans="1:10" s="85" customFormat="1" ht="28.5" customHeight="1" x14ac:dyDescent="0.25">
      <c r="A1097" s="307" t="s">
        <v>888</v>
      </c>
      <c r="B1097" s="292" t="s">
        <v>411</v>
      </c>
      <c r="C1097" s="181" t="s">
        <v>318</v>
      </c>
      <c r="D1097" s="9">
        <f>SUM(D1098:D1104)</f>
        <v>198</v>
      </c>
      <c r="E1097" s="9">
        <f t="shared" ref="E1097:J1097" si="687">SUM(E1098:E1104)</f>
        <v>134</v>
      </c>
      <c r="F1097" s="9">
        <f t="shared" si="687"/>
        <v>64</v>
      </c>
      <c r="G1097" s="9">
        <f t="shared" si="687"/>
        <v>0</v>
      </c>
      <c r="H1097" s="9">
        <f t="shared" si="687"/>
        <v>0</v>
      </c>
      <c r="I1097" s="9">
        <f t="shared" ref="I1097" si="688">SUM(I1098:I1104)</f>
        <v>0</v>
      </c>
      <c r="J1097" s="9">
        <f t="shared" si="687"/>
        <v>0</v>
      </c>
    </row>
    <row r="1098" spans="1:10" s="85" customFormat="1" x14ac:dyDescent="0.25">
      <c r="A1098" s="308"/>
      <c r="B1098" s="293"/>
      <c r="C1098" s="182" t="s">
        <v>11</v>
      </c>
      <c r="D1098" s="183">
        <f t="shared" ref="D1098:D1104" si="689">SUM(E1098:G1098)</f>
        <v>0</v>
      </c>
      <c r="E1098" s="183">
        <f>E1106+E1114+E1122+E1130+E1138+E1146+E1154+E1162+E1170+E1178+E1186+E1194+E1202</f>
        <v>0</v>
      </c>
      <c r="F1098" s="183">
        <f t="shared" ref="F1098:J1098" si="690">F1106+F1114+F1122+F1130+F1138+F1146+F1154+F1162+F1170+F1178+F1186+F1194+F1202</f>
        <v>0</v>
      </c>
      <c r="G1098" s="183">
        <f t="shared" si="690"/>
        <v>0</v>
      </c>
      <c r="H1098" s="183">
        <f t="shared" si="690"/>
        <v>0</v>
      </c>
      <c r="I1098" s="183">
        <f t="shared" ref="I1098" si="691">I1106+I1114+I1122+I1130+I1138+I1146+I1154+I1162+I1170+I1178+I1186+I1194+I1202</f>
        <v>0</v>
      </c>
      <c r="J1098" s="183">
        <f t="shared" si="690"/>
        <v>0</v>
      </c>
    </row>
    <row r="1099" spans="1:10" s="85" customFormat="1" x14ac:dyDescent="0.25">
      <c r="A1099" s="308"/>
      <c r="B1099" s="293"/>
      <c r="C1099" s="182" t="s">
        <v>12</v>
      </c>
      <c r="D1099" s="183">
        <f t="shared" si="689"/>
        <v>0</v>
      </c>
      <c r="E1099" s="183">
        <f t="shared" ref="E1099:J1104" si="692">E1107+E1115+E1123+E1131+E1139+E1147+E1155+E1163+E1171+E1179+E1187+E1195+E1203</f>
        <v>0</v>
      </c>
      <c r="F1099" s="183">
        <f t="shared" si="692"/>
        <v>0</v>
      </c>
      <c r="G1099" s="183">
        <f t="shared" si="692"/>
        <v>0</v>
      </c>
      <c r="H1099" s="183">
        <f t="shared" si="692"/>
        <v>0</v>
      </c>
      <c r="I1099" s="183">
        <f t="shared" ref="I1099" si="693">I1107+I1115+I1123+I1131+I1139+I1147+I1155+I1163+I1171+I1179+I1187+I1195+I1203</f>
        <v>0</v>
      </c>
      <c r="J1099" s="183">
        <f t="shared" si="692"/>
        <v>0</v>
      </c>
    </row>
    <row r="1100" spans="1:10" s="85" customFormat="1" x14ac:dyDescent="0.25">
      <c r="A1100" s="308"/>
      <c r="B1100" s="293"/>
      <c r="C1100" s="182" t="s">
        <v>13</v>
      </c>
      <c r="D1100" s="183">
        <f t="shared" si="689"/>
        <v>0</v>
      </c>
      <c r="E1100" s="183">
        <f t="shared" si="692"/>
        <v>0</v>
      </c>
      <c r="F1100" s="183">
        <f t="shared" si="692"/>
        <v>0</v>
      </c>
      <c r="G1100" s="183">
        <f t="shared" si="692"/>
        <v>0</v>
      </c>
      <c r="H1100" s="183">
        <f t="shared" si="692"/>
        <v>0</v>
      </c>
      <c r="I1100" s="183">
        <f t="shared" ref="I1100" si="694">I1108+I1116+I1124+I1132+I1140+I1148+I1156+I1164+I1172+I1180+I1188+I1196+I1204</f>
        <v>0</v>
      </c>
      <c r="J1100" s="183">
        <f t="shared" si="692"/>
        <v>0</v>
      </c>
    </row>
    <row r="1101" spans="1:10" s="85" customFormat="1" x14ac:dyDescent="0.25">
      <c r="A1101" s="308"/>
      <c r="B1101" s="293"/>
      <c r="C1101" s="182" t="s">
        <v>14</v>
      </c>
      <c r="D1101" s="183">
        <f t="shared" si="689"/>
        <v>64</v>
      </c>
      <c r="E1101" s="183">
        <f t="shared" si="692"/>
        <v>32</v>
      </c>
      <c r="F1101" s="183">
        <f t="shared" si="692"/>
        <v>32</v>
      </c>
      <c r="G1101" s="183">
        <f t="shared" si="692"/>
        <v>0</v>
      </c>
      <c r="H1101" s="183">
        <f t="shared" si="692"/>
        <v>0</v>
      </c>
      <c r="I1101" s="183">
        <f t="shared" ref="I1101" si="695">I1109+I1117+I1125+I1133+I1141+I1149+I1157+I1165+I1173+I1181+I1189+I1197+I1205</f>
        <v>0</v>
      </c>
      <c r="J1101" s="183">
        <f t="shared" si="692"/>
        <v>0</v>
      </c>
    </row>
    <row r="1102" spans="1:10" s="131" customFormat="1" ht="14.25" x14ac:dyDescent="0.25">
      <c r="A1102" s="308"/>
      <c r="B1102" s="293"/>
      <c r="C1102" s="181" t="s">
        <v>15</v>
      </c>
      <c r="D1102" s="9">
        <f t="shared" si="689"/>
        <v>66</v>
      </c>
      <c r="E1102" s="9">
        <f t="shared" si="692"/>
        <v>34</v>
      </c>
      <c r="F1102" s="9">
        <f t="shared" si="692"/>
        <v>32</v>
      </c>
      <c r="G1102" s="9">
        <f t="shared" si="692"/>
        <v>0</v>
      </c>
      <c r="H1102" s="9">
        <f t="shared" si="692"/>
        <v>0</v>
      </c>
      <c r="I1102" s="9">
        <f t="shared" si="692"/>
        <v>0</v>
      </c>
      <c r="J1102" s="9">
        <f t="shared" si="692"/>
        <v>0</v>
      </c>
    </row>
    <row r="1103" spans="1:10" s="124" customFormat="1" ht="30" x14ac:dyDescent="0.25">
      <c r="A1103" s="308"/>
      <c r="B1103" s="293"/>
      <c r="C1103" s="182" t="s">
        <v>403</v>
      </c>
      <c r="D1103" s="183">
        <f t="shared" si="689"/>
        <v>34</v>
      </c>
      <c r="E1103" s="183">
        <f t="shared" si="692"/>
        <v>34</v>
      </c>
      <c r="F1103" s="183">
        <v>0</v>
      </c>
      <c r="G1103" s="183">
        <f t="shared" si="692"/>
        <v>0</v>
      </c>
      <c r="H1103" s="183">
        <f t="shared" si="692"/>
        <v>0</v>
      </c>
      <c r="I1103" s="183">
        <f t="shared" ref="I1103" si="696">I1111+I1119+I1127+I1135+I1143+I1151+I1159+I1167+I1175+I1183+I1191+I1199+I1207</f>
        <v>0</v>
      </c>
      <c r="J1103" s="183">
        <f t="shared" si="692"/>
        <v>0</v>
      </c>
    </row>
    <row r="1104" spans="1:10" s="124" customFormat="1" ht="30" x14ac:dyDescent="0.25">
      <c r="A1104" s="309"/>
      <c r="B1104" s="294"/>
      <c r="C1104" s="182" t="s">
        <v>404</v>
      </c>
      <c r="D1104" s="183">
        <f t="shared" si="689"/>
        <v>34</v>
      </c>
      <c r="E1104" s="183">
        <f t="shared" si="692"/>
        <v>34</v>
      </c>
      <c r="F1104" s="183">
        <v>0</v>
      </c>
      <c r="G1104" s="183">
        <f t="shared" si="692"/>
        <v>0</v>
      </c>
      <c r="H1104" s="183">
        <f t="shared" si="692"/>
        <v>0</v>
      </c>
      <c r="I1104" s="183">
        <f t="shared" ref="I1104" si="697">I1112+I1120+I1128+I1136+I1144+I1152+I1160+I1168+I1176+I1184+I1192+I1200+I1208</f>
        <v>0</v>
      </c>
      <c r="J1104" s="183">
        <f t="shared" si="692"/>
        <v>0</v>
      </c>
    </row>
    <row r="1105" spans="1:10" s="85" customFormat="1" ht="34.5" customHeight="1" x14ac:dyDescent="0.25">
      <c r="A1105" s="307" t="s">
        <v>890</v>
      </c>
      <c r="B1105" s="292" t="s">
        <v>529</v>
      </c>
      <c r="C1105" s="181" t="s">
        <v>318</v>
      </c>
      <c r="D1105" s="9">
        <f>SUM(D1106:D1112)</f>
        <v>0</v>
      </c>
      <c r="E1105" s="9">
        <f t="shared" ref="E1105:J1105" si="698">SUM(E1106:E1112)</f>
        <v>0</v>
      </c>
      <c r="F1105" s="9">
        <f t="shared" si="698"/>
        <v>0</v>
      </c>
      <c r="G1105" s="9">
        <f t="shared" si="698"/>
        <v>0</v>
      </c>
      <c r="H1105" s="9">
        <f t="shared" si="698"/>
        <v>0</v>
      </c>
      <c r="I1105" s="9">
        <f t="shared" ref="I1105" si="699">SUM(I1106:I1112)</f>
        <v>0</v>
      </c>
      <c r="J1105" s="9">
        <f t="shared" si="698"/>
        <v>0</v>
      </c>
    </row>
    <row r="1106" spans="1:10" s="85" customFormat="1" x14ac:dyDescent="0.25">
      <c r="A1106" s="308"/>
      <c r="B1106" s="293"/>
      <c r="C1106" s="182" t="s">
        <v>11</v>
      </c>
      <c r="D1106" s="183">
        <f t="shared" ref="D1106:D1112" si="700">SUM(E1106:G1106)</f>
        <v>0</v>
      </c>
      <c r="E1106" s="183">
        <v>0</v>
      </c>
      <c r="F1106" s="183">
        <v>0</v>
      </c>
      <c r="G1106" s="183">
        <v>0</v>
      </c>
      <c r="H1106" s="183">
        <v>0</v>
      </c>
      <c r="I1106" s="183">
        <v>0</v>
      </c>
      <c r="J1106" s="183">
        <v>0</v>
      </c>
    </row>
    <row r="1107" spans="1:10" s="85" customFormat="1" x14ac:dyDescent="0.25">
      <c r="A1107" s="308"/>
      <c r="B1107" s="293"/>
      <c r="C1107" s="182" t="s">
        <v>12</v>
      </c>
      <c r="D1107" s="183">
        <f t="shared" si="700"/>
        <v>0</v>
      </c>
      <c r="E1107" s="183">
        <v>0</v>
      </c>
      <c r="F1107" s="183">
        <v>0</v>
      </c>
      <c r="G1107" s="183">
        <v>0</v>
      </c>
      <c r="H1107" s="183">
        <v>0</v>
      </c>
      <c r="I1107" s="183">
        <v>0</v>
      </c>
      <c r="J1107" s="183">
        <v>0</v>
      </c>
    </row>
    <row r="1108" spans="1:10" s="85" customFormat="1" x14ac:dyDescent="0.25">
      <c r="A1108" s="308"/>
      <c r="B1108" s="293"/>
      <c r="C1108" s="182" t="s">
        <v>13</v>
      </c>
      <c r="D1108" s="183">
        <f t="shared" si="700"/>
        <v>0</v>
      </c>
      <c r="E1108" s="183">
        <v>0</v>
      </c>
      <c r="F1108" s="183">
        <v>0</v>
      </c>
      <c r="G1108" s="183">
        <v>0</v>
      </c>
      <c r="H1108" s="183">
        <v>0</v>
      </c>
      <c r="I1108" s="183">
        <v>0</v>
      </c>
      <c r="J1108" s="183">
        <v>0</v>
      </c>
    </row>
    <row r="1109" spans="1:10" s="85" customFormat="1" x14ac:dyDescent="0.25">
      <c r="A1109" s="308"/>
      <c r="B1109" s="293"/>
      <c r="C1109" s="182" t="s">
        <v>14</v>
      </c>
      <c r="D1109" s="183">
        <f t="shared" si="700"/>
        <v>0</v>
      </c>
      <c r="E1109" s="183">
        <v>0</v>
      </c>
      <c r="F1109" s="183">
        <v>0</v>
      </c>
      <c r="G1109" s="183">
        <v>0</v>
      </c>
      <c r="H1109" s="183">
        <v>0</v>
      </c>
      <c r="I1109" s="183">
        <v>0</v>
      </c>
      <c r="J1109" s="183">
        <v>0</v>
      </c>
    </row>
    <row r="1110" spans="1:10" s="131" customFormat="1" ht="14.25" x14ac:dyDescent="0.25">
      <c r="A1110" s="308"/>
      <c r="B1110" s="293"/>
      <c r="C1110" s="181" t="s">
        <v>15</v>
      </c>
      <c r="D1110" s="9">
        <f t="shared" si="700"/>
        <v>0</v>
      </c>
      <c r="E1110" s="9">
        <v>0</v>
      </c>
      <c r="F1110" s="9">
        <v>0</v>
      </c>
      <c r="G1110" s="9">
        <v>0</v>
      </c>
      <c r="H1110" s="9">
        <v>0</v>
      </c>
      <c r="I1110" s="9">
        <v>0</v>
      </c>
      <c r="J1110" s="9">
        <v>0</v>
      </c>
    </row>
    <row r="1111" spans="1:10" s="124" customFormat="1" ht="30" x14ac:dyDescent="0.25">
      <c r="A1111" s="308"/>
      <c r="B1111" s="293"/>
      <c r="C1111" s="182" t="s">
        <v>403</v>
      </c>
      <c r="D1111" s="183">
        <f t="shared" si="700"/>
        <v>0</v>
      </c>
      <c r="E1111" s="183">
        <v>0</v>
      </c>
      <c r="F1111" s="183">
        <v>0</v>
      </c>
      <c r="G1111" s="183">
        <v>0</v>
      </c>
      <c r="H1111" s="183">
        <v>0</v>
      </c>
      <c r="I1111" s="183">
        <v>0</v>
      </c>
      <c r="J1111" s="183">
        <v>0</v>
      </c>
    </row>
    <row r="1112" spans="1:10" s="124" customFormat="1" ht="51.75" customHeight="1" x14ac:dyDescent="0.25">
      <c r="A1112" s="309"/>
      <c r="B1112" s="294"/>
      <c r="C1112" s="182" t="s">
        <v>404</v>
      </c>
      <c r="D1112" s="183">
        <f t="shared" si="700"/>
        <v>0</v>
      </c>
      <c r="E1112" s="183">
        <v>0</v>
      </c>
      <c r="F1112" s="183">
        <v>0</v>
      </c>
      <c r="G1112" s="183">
        <v>0</v>
      </c>
      <c r="H1112" s="183">
        <v>0</v>
      </c>
      <c r="I1112" s="183">
        <v>0</v>
      </c>
      <c r="J1112" s="183">
        <v>0</v>
      </c>
    </row>
    <row r="1113" spans="1:10" s="85" customFormat="1" ht="36.75" customHeight="1" x14ac:dyDescent="0.25">
      <c r="A1113" s="307" t="s">
        <v>891</v>
      </c>
      <c r="B1113" s="292" t="s">
        <v>532</v>
      </c>
      <c r="C1113" s="181" t="s">
        <v>318</v>
      </c>
      <c r="D1113" s="9">
        <f>SUM(D1114:D1120)</f>
        <v>134</v>
      </c>
      <c r="E1113" s="9">
        <f t="shared" ref="E1113:J1113" si="701">SUM(E1114:E1120)</f>
        <v>134</v>
      </c>
      <c r="F1113" s="9">
        <f t="shared" si="701"/>
        <v>0</v>
      </c>
      <c r="G1113" s="9">
        <f t="shared" si="701"/>
        <v>0</v>
      </c>
      <c r="H1113" s="9">
        <f t="shared" si="701"/>
        <v>0</v>
      </c>
      <c r="I1113" s="9">
        <f t="shared" ref="I1113" si="702">SUM(I1114:I1120)</f>
        <v>0</v>
      </c>
      <c r="J1113" s="9">
        <f t="shared" si="701"/>
        <v>0</v>
      </c>
    </row>
    <row r="1114" spans="1:10" s="85" customFormat="1" x14ac:dyDescent="0.25">
      <c r="A1114" s="308"/>
      <c r="B1114" s="293"/>
      <c r="C1114" s="182" t="s">
        <v>11</v>
      </c>
      <c r="D1114" s="183">
        <f t="shared" ref="D1114:D1120" si="703">SUM(E1114:G1114)</f>
        <v>0</v>
      </c>
      <c r="E1114" s="183">
        <v>0</v>
      </c>
      <c r="F1114" s="183">
        <v>0</v>
      </c>
      <c r="G1114" s="183">
        <v>0</v>
      </c>
      <c r="H1114" s="183">
        <v>0</v>
      </c>
      <c r="I1114" s="183">
        <v>0</v>
      </c>
      <c r="J1114" s="183">
        <v>0</v>
      </c>
    </row>
    <row r="1115" spans="1:10" s="85" customFormat="1" x14ac:dyDescent="0.25">
      <c r="A1115" s="308"/>
      <c r="B1115" s="293"/>
      <c r="C1115" s="182" t="s">
        <v>12</v>
      </c>
      <c r="D1115" s="183">
        <f t="shared" si="703"/>
        <v>0</v>
      </c>
      <c r="E1115" s="183">
        <v>0</v>
      </c>
      <c r="F1115" s="183">
        <v>0</v>
      </c>
      <c r="G1115" s="183">
        <v>0</v>
      </c>
      <c r="H1115" s="183">
        <v>0</v>
      </c>
      <c r="I1115" s="183">
        <v>0</v>
      </c>
      <c r="J1115" s="183">
        <v>0</v>
      </c>
    </row>
    <row r="1116" spans="1:10" s="85" customFormat="1" x14ac:dyDescent="0.25">
      <c r="A1116" s="308"/>
      <c r="B1116" s="293"/>
      <c r="C1116" s="182" t="s">
        <v>13</v>
      </c>
      <c r="D1116" s="183">
        <f t="shared" si="703"/>
        <v>0</v>
      </c>
      <c r="E1116" s="183">
        <v>0</v>
      </c>
      <c r="F1116" s="183">
        <v>0</v>
      </c>
      <c r="G1116" s="183">
        <v>0</v>
      </c>
      <c r="H1116" s="183">
        <v>0</v>
      </c>
      <c r="I1116" s="183">
        <v>0</v>
      </c>
      <c r="J1116" s="183">
        <v>0</v>
      </c>
    </row>
    <row r="1117" spans="1:10" s="85" customFormat="1" x14ac:dyDescent="0.25">
      <c r="A1117" s="308"/>
      <c r="B1117" s="293"/>
      <c r="C1117" s="182" t="s">
        <v>14</v>
      </c>
      <c r="D1117" s="183">
        <f t="shared" si="703"/>
        <v>32</v>
      </c>
      <c r="E1117" s="183">
        <v>32</v>
      </c>
      <c r="F1117" s="183">
        <v>0</v>
      </c>
      <c r="G1117" s="183">
        <v>0</v>
      </c>
      <c r="H1117" s="183">
        <v>0</v>
      </c>
      <c r="I1117" s="183">
        <v>0</v>
      </c>
      <c r="J1117" s="183">
        <v>0</v>
      </c>
    </row>
    <row r="1118" spans="1:10" s="131" customFormat="1" ht="14.25" x14ac:dyDescent="0.25">
      <c r="A1118" s="308"/>
      <c r="B1118" s="293"/>
      <c r="C1118" s="181" t="s">
        <v>15</v>
      </c>
      <c r="D1118" s="9">
        <f t="shared" si="703"/>
        <v>34</v>
      </c>
      <c r="E1118" s="9">
        <v>34</v>
      </c>
      <c r="F1118" s="9">
        <v>0</v>
      </c>
      <c r="G1118" s="9">
        <v>0</v>
      </c>
      <c r="H1118" s="9">
        <v>0</v>
      </c>
      <c r="I1118" s="9">
        <v>0</v>
      </c>
      <c r="J1118" s="9">
        <v>0</v>
      </c>
    </row>
    <row r="1119" spans="1:10" s="124" customFormat="1" ht="30" x14ac:dyDescent="0.25">
      <c r="A1119" s="308"/>
      <c r="B1119" s="293"/>
      <c r="C1119" s="182" t="s">
        <v>403</v>
      </c>
      <c r="D1119" s="183">
        <f t="shared" si="703"/>
        <v>34</v>
      </c>
      <c r="E1119" s="183">
        <v>34</v>
      </c>
      <c r="F1119" s="183">
        <v>0</v>
      </c>
      <c r="G1119" s="183">
        <v>0</v>
      </c>
      <c r="H1119" s="183">
        <v>0</v>
      </c>
      <c r="I1119" s="183">
        <v>0</v>
      </c>
      <c r="J1119" s="183">
        <v>0</v>
      </c>
    </row>
    <row r="1120" spans="1:10" s="124" customFormat="1" ht="30" x14ac:dyDescent="0.25">
      <c r="A1120" s="309"/>
      <c r="B1120" s="294"/>
      <c r="C1120" s="182" t="s">
        <v>404</v>
      </c>
      <c r="D1120" s="183">
        <f t="shared" si="703"/>
        <v>34</v>
      </c>
      <c r="E1120" s="183">
        <v>34</v>
      </c>
      <c r="F1120" s="183">
        <v>0</v>
      </c>
      <c r="G1120" s="183">
        <v>0</v>
      </c>
      <c r="H1120" s="183">
        <v>0</v>
      </c>
      <c r="I1120" s="183">
        <v>0</v>
      </c>
      <c r="J1120" s="183">
        <v>0</v>
      </c>
    </row>
    <row r="1121" spans="1:10" s="85" customFormat="1" ht="28.5" customHeight="1" x14ac:dyDescent="0.25">
      <c r="A1121" s="307" t="s">
        <v>892</v>
      </c>
      <c r="B1121" s="292" t="s">
        <v>533</v>
      </c>
      <c r="C1121" s="181" t="s">
        <v>318</v>
      </c>
      <c r="D1121" s="9">
        <f>SUM(D1122:D1128)</f>
        <v>16</v>
      </c>
      <c r="E1121" s="9">
        <f t="shared" ref="E1121:J1121" si="704">SUM(E1122:E1128)</f>
        <v>0</v>
      </c>
      <c r="F1121" s="9">
        <f t="shared" si="704"/>
        <v>16</v>
      </c>
      <c r="G1121" s="9">
        <f t="shared" si="704"/>
        <v>0</v>
      </c>
      <c r="H1121" s="9">
        <f t="shared" si="704"/>
        <v>0</v>
      </c>
      <c r="I1121" s="9">
        <f t="shared" ref="I1121" si="705">SUM(I1122:I1128)</f>
        <v>0</v>
      </c>
      <c r="J1121" s="9">
        <f t="shared" si="704"/>
        <v>0</v>
      </c>
    </row>
    <row r="1122" spans="1:10" s="85" customFormat="1" ht="31.5" customHeight="1" x14ac:dyDescent="0.25">
      <c r="A1122" s="308"/>
      <c r="B1122" s="293"/>
      <c r="C1122" s="182" t="s">
        <v>11</v>
      </c>
      <c r="D1122" s="183">
        <f t="shared" ref="D1122:D1128" si="706">SUM(E1122:G1122)</f>
        <v>0</v>
      </c>
      <c r="E1122" s="183">
        <v>0</v>
      </c>
      <c r="F1122" s="183">
        <v>0</v>
      </c>
      <c r="G1122" s="183">
        <v>0</v>
      </c>
      <c r="H1122" s="183">
        <v>0</v>
      </c>
      <c r="I1122" s="183">
        <v>0</v>
      </c>
      <c r="J1122" s="183">
        <v>0</v>
      </c>
    </row>
    <row r="1123" spans="1:10" s="85" customFormat="1" ht="26.25" customHeight="1" x14ac:dyDescent="0.25">
      <c r="A1123" s="308"/>
      <c r="B1123" s="293"/>
      <c r="C1123" s="182" t="s">
        <v>12</v>
      </c>
      <c r="D1123" s="183">
        <f t="shared" si="706"/>
        <v>0</v>
      </c>
      <c r="E1123" s="183">
        <v>0</v>
      </c>
      <c r="F1123" s="183">
        <v>0</v>
      </c>
      <c r="G1123" s="183">
        <v>0</v>
      </c>
      <c r="H1123" s="183">
        <v>0</v>
      </c>
      <c r="I1123" s="183">
        <v>0</v>
      </c>
      <c r="J1123" s="183">
        <v>0</v>
      </c>
    </row>
    <row r="1124" spans="1:10" s="85" customFormat="1" ht="27.75" customHeight="1" x14ac:dyDescent="0.25">
      <c r="A1124" s="308"/>
      <c r="B1124" s="293"/>
      <c r="C1124" s="182" t="s">
        <v>13</v>
      </c>
      <c r="D1124" s="183">
        <f t="shared" si="706"/>
        <v>0</v>
      </c>
      <c r="E1124" s="183">
        <v>0</v>
      </c>
      <c r="F1124" s="183">
        <v>0</v>
      </c>
      <c r="G1124" s="183">
        <v>0</v>
      </c>
      <c r="H1124" s="183">
        <v>0</v>
      </c>
      <c r="I1124" s="183">
        <v>0</v>
      </c>
      <c r="J1124" s="183">
        <v>0</v>
      </c>
    </row>
    <row r="1125" spans="1:10" s="85" customFormat="1" ht="24.75" customHeight="1" x14ac:dyDescent="0.25">
      <c r="A1125" s="308"/>
      <c r="B1125" s="293"/>
      <c r="C1125" s="182" t="s">
        <v>14</v>
      </c>
      <c r="D1125" s="183">
        <f t="shared" si="706"/>
        <v>16</v>
      </c>
      <c r="E1125" s="183">
        <v>0</v>
      </c>
      <c r="F1125" s="183">
        <v>16</v>
      </c>
      <c r="G1125" s="183">
        <v>0</v>
      </c>
      <c r="H1125" s="183">
        <v>0</v>
      </c>
      <c r="I1125" s="183">
        <v>0</v>
      </c>
      <c r="J1125" s="183">
        <v>0</v>
      </c>
    </row>
    <row r="1126" spans="1:10" s="131" customFormat="1" ht="24" customHeight="1" x14ac:dyDescent="0.25">
      <c r="A1126" s="308"/>
      <c r="B1126" s="293"/>
      <c r="C1126" s="181" t="s">
        <v>15</v>
      </c>
      <c r="D1126" s="9">
        <f t="shared" si="706"/>
        <v>0</v>
      </c>
      <c r="E1126" s="9">
        <v>0</v>
      </c>
      <c r="F1126" s="9">
        <v>0</v>
      </c>
      <c r="G1126" s="9">
        <v>0</v>
      </c>
      <c r="H1126" s="9">
        <v>0</v>
      </c>
      <c r="I1126" s="9">
        <v>0</v>
      </c>
      <c r="J1126" s="9">
        <v>0</v>
      </c>
    </row>
    <row r="1127" spans="1:10" s="124" customFormat="1" ht="30" x14ac:dyDescent="0.25">
      <c r="A1127" s="308"/>
      <c r="B1127" s="293"/>
      <c r="C1127" s="182" t="s">
        <v>403</v>
      </c>
      <c r="D1127" s="183">
        <f t="shared" si="706"/>
        <v>0</v>
      </c>
      <c r="E1127" s="183">
        <v>0</v>
      </c>
      <c r="F1127" s="183">
        <v>0</v>
      </c>
      <c r="G1127" s="183">
        <v>0</v>
      </c>
      <c r="H1127" s="183">
        <v>0</v>
      </c>
      <c r="I1127" s="183">
        <v>0</v>
      </c>
      <c r="J1127" s="183">
        <v>0</v>
      </c>
    </row>
    <row r="1128" spans="1:10" s="124" customFormat="1" ht="30" x14ac:dyDescent="0.25">
      <c r="A1128" s="309"/>
      <c r="B1128" s="294"/>
      <c r="C1128" s="182" t="s">
        <v>404</v>
      </c>
      <c r="D1128" s="183">
        <f t="shared" si="706"/>
        <v>0</v>
      </c>
      <c r="E1128" s="183">
        <v>0</v>
      </c>
      <c r="F1128" s="183">
        <v>0</v>
      </c>
      <c r="G1128" s="183">
        <v>0</v>
      </c>
      <c r="H1128" s="183">
        <v>0</v>
      </c>
      <c r="I1128" s="183">
        <v>0</v>
      </c>
      <c r="J1128" s="183">
        <v>0</v>
      </c>
    </row>
    <row r="1129" spans="1:10" s="85" customFormat="1" ht="28.5" customHeight="1" x14ac:dyDescent="0.25">
      <c r="A1129" s="307" t="s">
        <v>893</v>
      </c>
      <c r="B1129" s="292" t="s">
        <v>534</v>
      </c>
      <c r="C1129" s="181" t="s">
        <v>318</v>
      </c>
      <c r="D1129" s="9">
        <f>SUM(D1130:D1136)</f>
        <v>0</v>
      </c>
      <c r="E1129" s="9">
        <f t="shared" ref="E1129:J1129" si="707">SUM(E1130:E1136)</f>
        <v>0</v>
      </c>
      <c r="F1129" s="9">
        <f t="shared" si="707"/>
        <v>0</v>
      </c>
      <c r="G1129" s="9">
        <f t="shared" si="707"/>
        <v>0</v>
      </c>
      <c r="H1129" s="9">
        <f t="shared" si="707"/>
        <v>0</v>
      </c>
      <c r="I1129" s="9">
        <f t="shared" ref="I1129" si="708">SUM(I1130:I1136)</f>
        <v>0</v>
      </c>
      <c r="J1129" s="9">
        <f t="shared" si="707"/>
        <v>0</v>
      </c>
    </row>
    <row r="1130" spans="1:10" s="85" customFormat="1" x14ac:dyDescent="0.25">
      <c r="A1130" s="308"/>
      <c r="B1130" s="293"/>
      <c r="C1130" s="182" t="s">
        <v>11</v>
      </c>
      <c r="D1130" s="183">
        <f t="shared" ref="D1130:D1136" si="709">SUM(E1130:G1130)</f>
        <v>0</v>
      </c>
      <c r="E1130" s="183">
        <v>0</v>
      </c>
      <c r="F1130" s="183">
        <v>0</v>
      </c>
      <c r="G1130" s="183">
        <v>0</v>
      </c>
      <c r="H1130" s="183">
        <v>0</v>
      </c>
      <c r="I1130" s="183">
        <v>0</v>
      </c>
      <c r="J1130" s="183">
        <v>0</v>
      </c>
    </row>
    <row r="1131" spans="1:10" s="85" customFormat="1" x14ac:dyDescent="0.25">
      <c r="A1131" s="308"/>
      <c r="B1131" s="293"/>
      <c r="C1131" s="182" t="s">
        <v>12</v>
      </c>
      <c r="D1131" s="183">
        <f t="shared" si="709"/>
        <v>0</v>
      </c>
      <c r="E1131" s="183">
        <v>0</v>
      </c>
      <c r="F1131" s="183">
        <v>0</v>
      </c>
      <c r="G1131" s="183">
        <v>0</v>
      </c>
      <c r="H1131" s="183">
        <v>0</v>
      </c>
      <c r="I1131" s="183">
        <v>0</v>
      </c>
      <c r="J1131" s="183">
        <v>0</v>
      </c>
    </row>
    <row r="1132" spans="1:10" s="85" customFormat="1" x14ac:dyDescent="0.25">
      <c r="A1132" s="308"/>
      <c r="B1132" s="293"/>
      <c r="C1132" s="182" t="s">
        <v>13</v>
      </c>
      <c r="D1132" s="183">
        <f t="shared" si="709"/>
        <v>0</v>
      </c>
      <c r="E1132" s="183">
        <v>0</v>
      </c>
      <c r="F1132" s="183">
        <v>0</v>
      </c>
      <c r="G1132" s="183">
        <v>0</v>
      </c>
      <c r="H1132" s="183">
        <v>0</v>
      </c>
      <c r="I1132" s="183">
        <v>0</v>
      </c>
      <c r="J1132" s="183">
        <v>0</v>
      </c>
    </row>
    <row r="1133" spans="1:10" s="85" customFormat="1" x14ac:dyDescent="0.25">
      <c r="A1133" s="308"/>
      <c r="B1133" s="293"/>
      <c r="C1133" s="182" t="s">
        <v>14</v>
      </c>
      <c r="D1133" s="183">
        <f t="shared" si="709"/>
        <v>0</v>
      </c>
      <c r="E1133" s="183">
        <v>0</v>
      </c>
      <c r="F1133" s="183">
        <v>0</v>
      </c>
      <c r="G1133" s="183">
        <v>0</v>
      </c>
      <c r="H1133" s="183">
        <v>0</v>
      </c>
      <c r="I1133" s="183">
        <v>0</v>
      </c>
      <c r="J1133" s="183">
        <v>0</v>
      </c>
    </row>
    <row r="1134" spans="1:10" s="131" customFormat="1" ht="14.25" x14ac:dyDescent="0.25">
      <c r="A1134" s="308"/>
      <c r="B1134" s="293"/>
      <c r="C1134" s="181" t="s">
        <v>15</v>
      </c>
      <c r="D1134" s="9">
        <f t="shared" si="709"/>
        <v>0</v>
      </c>
      <c r="E1134" s="9">
        <v>0</v>
      </c>
      <c r="F1134" s="9">
        <v>0</v>
      </c>
      <c r="G1134" s="9">
        <v>0</v>
      </c>
      <c r="H1134" s="9">
        <v>0</v>
      </c>
      <c r="I1134" s="9">
        <v>0</v>
      </c>
      <c r="J1134" s="9">
        <v>0</v>
      </c>
    </row>
    <row r="1135" spans="1:10" s="124" customFormat="1" ht="30" x14ac:dyDescent="0.25">
      <c r="A1135" s="308"/>
      <c r="B1135" s="293"/>
      <c r="C1135" s="182" t="s">
        <v>403</v>
      </c>
      <c r="D1135" s="183">
        <f t="shared" si="709"/>
        <v>0</v>
      </c>
      <c r="E1135" s="183">
        <v>0</v>
      </c>
      <c r="F1135" s="183">
        <v>0</v>
      </c>
      <c r="G1135" s="183">
        <v>0</v>
      </c>
      <c r="H1135" s="183">
        <v>0</v>
      </c>
      <c r="I1135" s="183">
        <v>0</v>
      </c>
      <c r="J1135" s="183">
        <v>0</v>
      </c>
    </row>
    <row r="1136" spans="1:10" s="124" customFormat="1" ht="30" x14ac:dyDescent="0.25">
      <c r="A1136" s="309"/>
      <c r="B1136" s="294"/>
      <c r="C1136" s="182" t="s">
        <v>404</v>
      </c>
      <c r="D1136" s="183">
        <f t="shared" si="709"/>
        <v>0</v>
      </c>
      <c r="E1136" s="183">
        <v>0</v>
      </c>
      <c r="F1136" s="183">
        <v>0</v>
      </c>
      <c r="G1136" s="183">
        <v>0</v>
      </c>
      <c r="H1136" s="183">
        <v>0</v>
      </c>
      <c r="I1136" s="183">
        <v>0</v>
      </c>
      <c r="J1136" s="183">
        <v>0</v>
      </c>
    </row>
    <row r="1137" spans="1:10" s="85" customFormat="1" ht="28.5" customHeight="1" x14ac:dyDescent="0.25">
      <c r="A1137" s="307" t="s">
        <v>894</v>
      </c>
      <c r="B1137" s="292" t="s">
        <v>537</v>
      </c>
      <c r="C1137" s="181" t="s">
        <v>318</v>
      </c>
      <c r="D1137" s="9">
        <f>SUM(D1138:D1144)</f>
        <v>0</v>
      </c>
      <c r="E1137" s="9">
        <f t="shared" ref="E1137:J1137" si="710">SUM(E1138:E1144)</f>
        <v>0</v>
      </c>
      <c r="F1137" s="9">
        <f t="shared" si="710"/>
        <v>0</v>
      </c>
      <c r="G1137" s="9">
        <f t="shared" si="710"/>
        <v>0</v>
      </c>
      <c r="H1137" s="9">
        <f t="shared" si="710"/>
        <v>0</v>
      </c>
      <c r="I1137" s="9">
        <f t="shared" ref="I1137" si="711">SUM(I1138:I1144)</f>
        <v>0</v>
      </c>
      <c r="J1137" s="9">
        <f t="shared" si="710"/>
        <v>0</v>
      </c>
    </row>
    <row r="1138" spans="1:10" s="85" customFormat="1" x14ac:dyDescent="0.25">
      <c r="A1138" s="308"/>
      <c r="B1138" s="293"/>
      <c r="C1138" s="182" t="s">
        <v>11</v>
      </c>
      <c r="D1138" s="183">
        <f t="shared" ref="D1138:D1144" si="712">SUM(E1138:G1138)</f>
        <v>0</v>
      </c>
      <c r="E1138" s="183">
        <v>0</v>
      </c>
      <c r="F1138" s="183">
        <v>0</v>
      </c>
      <c r="G1138" s="183">
        <v>0</v>
      </c>
      <c r="H1138" s="183">
        <v>0</v>
      </c>
      <c r="I1138" s="183">
        <v>0</v>
      </c>
      <c r="J1138" s="183">
        <v>0</v>
      </c>
    </row>
    <row r="1139" spans="1:10" s="85" customFormat="1" x14ac:dyDescent="0.25">
      <c r="A1139" s="308"/>
      <c r="B1139" s="293"/>
      <c r="C1139" s="182" t="s">
        <v>12</v>
      </c>
      <c r="D1139" s="183">
        <f t="shared" si="712"/>
        <v>0</v>
      </c>
      <c r="E1139" s="183">
        <v>0</v>
      </c>
      <c r="F1139" s="183">
        <v>0</v>
      </c>
      <c r="G1139" s="183">
        <v>0</v>
      </c>
      <c r="H1139" s="183">
        <v>0</v>
      </c>
      <c r="I1139" s="183">
        <v>0</v>
      </c>
      <c r="J1139" s="183">
        <v>0</v>
      </c>
    </row>
    <row r="1140" spans="1:10" s="85" customFormat="1" x14ac:dyDescent="0.25">
      <c r="A1140" s="308"/>
      <c r="B1140" s="293"/>
      <c r="C1140" s="182" t="s">
        <v>13</v>
      </c>
      <c r="D1140" s="183">
        <f t="shared" si="712"/>
        <v>0</v>
      </c>
      <c r="E1140" s="183">
        <v>0</v>
      </c>
      <c r="F1140" s="183">
        <v>0</v>
      </c>
      <c r="G1140" s="183">
        <v>0</v>
      </c>
      <c r="H1140" s="183">
        <v>0</v>
      </c>
      <c r="I1140" s="183">
        <v>0</v>
      </c>
      <c r="J1140" s="183">
        <v>0</v>
      </c>
    </row>
    <row r="1141" spans="1:10" s="85" customFormat="1" x14ac:dyDescent="0.25">
      <c r="A1141" s="308"/>
      <c r="B1141" s="293"/>
      <c r="C1141" s="182" t="s">
        <v>14</v>
      </c>
      <c r="D1141" s="183">
        <f t="shared" si="712"/>
        <v>0</v>
      </c>
      <c r="E1141" s="183">
        <v>0</v>
      </c>
      <c r="F1141" s="183">
        <v>0</v>
      </c>
      <c r="G1141" s="183">
        <v>0</v>
      </c>
      <c r="H1141" s="183">
        <v>0</v>
      </c>
      <c r="I1141" s="183">
        <v>0</v>
      </c>
      <c r="J1141" s="183">
        <v>0</v>
      </c>
    </row>
    <row r="1142" spans="1:10" s="131" customFormat="1" ht="14.25" x14ac:dyDescent="0.25">
      <c r="A1142" s="308"/>
      <c r="B1142" s="293"/>
      <c r="C1142" s="181" t="s">
        <v>15</v>
      </c>
      <c r="D1142" s="9">
        <f t="shared" si="712"/>
        <v>0</v>
      </c>
      <c r="E1142" s="9">
        <v>0</v>
      </c>
      <c r="F1142" s="9">
        <v>0</v>
      </c>
      <c r="G1142" s="9">
        <v>0</v>
      </c>
      <c r="H1142" s="9">
        <v>0</v>
      </c>
      <c r="I1142" s="9">
        <v>0</v>
      </c>
      <c r="J1142" s="9">
        <v>0</v>
      </c>
    </row>
    <row r="1143" spans="1:10" s="124" customFormat="1" ht="30" x14ac:dyDescent="0.25">
      <c r="A1143" s="308"/>
      <c r="B1143" s="293"/>
      <c r="C1143" s="182" t="s">
        <v>403</v>
      </c>
      <c r="D1143" s="183">
        <f t="shared" si="712"/>
        <v>0</v>
      </c>
      <c r="E1143" s="183">
        <v>0</v>
      </c>
      <c r="F1143" s="183">
        <v>0</v>
      </c>
      <c r="G1143" s="183">
        <v>0</v>
      </c>
      <c r="H1143" s="183">
        <v>0</v>
      </c>
      <c r="I1143" s="183">
        <v>0</v>
      </c>
      <c r="J1143" s="183">
        <v>0</v>
      </c>
    </row>
    <row r="1144" spans="1:10" s="124" customFormat="1" ht="30" x14ac:dyDescent="0.25">
      <c r="A1144" s="309"/>
      <c r="B1144" s="294"/>
      <c r="C1144" s="182" t="s">
        <v>404</v>
      </c>
      <c r="D1144" s="183">
        <f t="shared" si="712"/>
        <v>0</v>
      </c>
      <c r="E1144" s="183">
        <v>0</v>
      </c>
      <c r="F1144" s="183">
        <v>0</v>
      </c>
      <c r="G1144" s="183">
        <v>0</v>
      </c>
      <c r="H1144" s="183">
        <v>0</v>
      </c>
      <c r="I1144" s="183">
        <v>0</v>
      </c>
      <c r="J1144" s="183">
        <v>0</v>
      </c>
    </row>
    <row r="1145" spans="1:10" s="85" customFormat="1" ht="28.5" customHeight="1" x14ac:dyDescent="0.25">
      <c r="A1145" s="307" t="s">
        <v>895</v>
      </c>
      <c r="B1145" s="292" t="s">
        <v>410</v>
      </c>
      <c r="C1145" s="181" t="s">
        <v>318</v>
      </c>
      <c r="D1145" s="9">
        <f>SUM(D1146:D1152)</f>
        <v>48</v>
      </c>
      <c r="E1145" s="9">
        <f t="shared" ref="E1145:J1145" si="713">SUM(E1146:E1152)</f>
        <v>0</v>
      </c>
      <c r="F1145" s="9">
        <f t="shared" si="713"/>
        <v>48</v>
      </c>
      <c r="G1145" s="9">
        <f t="shared" si="713"/>
        <v>0</v>
      </c>
      <c r="H1145" s="9">
        <f t="shared" si="713"/>
        <v>0</v>
      </c>
      <c r="I1145" s="9">
        <f t="shared" ref="I1145" si="714">SUM(I1146:I1152)</f>
        <v>0</v>
      </c>
      <c r="J1145" s="9">
        <f t="shared" si="713"/>
        <v>0</v>
      </c>
    </row>
    <row r="1146" spans="1:10" s="85" customFormat="1" x14ac:dyDescent="0.25">
      <c r="A1146" s="308"/>
      <c r="B1146" s="293"/>
      <c r="C1146" s="182" t="s">
        <v>11</v>
      </c>
      <c r="D1146" s="183">
        <f t="shared" ref="D1146:D1152" si="715">SUM(E1146:G1146)</f>
        <v>0</v>
      </c>
      <c r="E1146" s="183">
        <v>0</v>
      </c>
      <c r="F1146" s="183">
        <v>0</v>
      </c>
      <c r="G1146" s="183">
        <v>0</v>
      </c>
      <c r="H1146" s="183">
        <v>0</v>
      </c>
      <c r="I1146" s="183">
        <v>0</v>
      </c>
      <c r="J1146" s="183">
        <v>0</v>
      </c>
    </row>
    <row r="1147" spans="1:10" s="85" customFormat="1" x14ac:dyDescent="0.25">
      <c r="A1147" s="308"/>
      <c r="B1147" s="293"/>
      <c r="C1147" s="182" t="s">
        <v>12</v>
      </c>
      <c r="D1147" s="183">
        <f t="shared" si="715"/>
        <v>0</v>
      </c>
      <c r="E1147" s="183">
        <v>0</v>
      </c>
      <c r="F1147" s="183">
        <v>0</v>
      </c>
      <c r="G1147" s="183">
        <v>0</v>
      </c>
      <c r="H1147" s="183">
        <v>0</v>
      </c>
      <c r="I1147" s="183">
        <v>0</v>
      </c>
      <c r="J1147" s="183">
        <v>0</v>
      </c>
    </row>
    <row r="1148" spans="1:10" s="85" customFormat="1" x14ac:dyDescent="0.25">
      <c r="A1148" s="308"/>
      <c r="B1148" s="293"/>
      <c r="C1148" s="182" t="s">
        <v>13</v>
      </c>
      <c r="D1148" s="183">
        <f t="shared" si="715"/>
        <v>0</v>
      </c>
      <c r="E1148" s="183">
        <v>0</v>
      </c>
      <c r="F1148" s="183">
        <v>0</v>
      </c>
      <c r="G1148" s="183">
        <v>0</v>
      </c>
      <c r="H1148" s="183">
        <v>0</v>
      </c>
      <c r="I1148" s="183">
        <v>0</v>
      </c>
      <c r="J1148" s="183">
        <v>0</v>
      </c>
    </row>
    <row r="1149" spans="1:10" s="85" customFormat="1" x14ac:dyDescent="0.25">
      <c r="A1149" s="308"/>
      <c r="B1149" s="293"/>
      <c r="C1149" s="182" t="s">
        <v>14</v>
      </c>
      <c r="D1149" s="183">
        <f t="shared" si="715"/>
        <v>16</v>
      </c>
      <c r="E1149" s="183">
        <v>0</v>
      </c>
      <c r="F1149" s="183">
        <v>16</v>
      </c>
      <c r="G1149" s="183">
        <v>0</v>
      </c>
      <c r="H1149" s="183">
        <v>0</v>
      </c>
      <c r="I1149" s="183">
        <v>0</v>
      </c>
      <c r="J1149" s="183">
        <v>0</v>
      </c>
    </row>
    <row r="1150" spans="1:10" s="131" customFormat="1" ht="30" customHeight="1" x14ac:dyDescent="0.25">
      <c r="A1150" s="308"/>
      <c r="B1150" s="293"/>
      <c r="C1150" s="181" t="s">
        <v>15</v>
      </c>
      <c r="D1150" s="9">
        <f t="shared" si="715"/>
        <v>32</v>
      </c>
      <c r="E1150" s="9">
        <v>0</v>
      </c>
      <c r="F1150" s="9">
        <v>32</v>
      </c>
      <c r="G1150" s="9">
        <v>0</v>
      </c>
      <c r="H1150" s="9">
        <v>0</v>
      </c>
      <c r="I1150" s="9">
        <v>0</v>
      </c>
      <c r="J1150" s="9">
        <v>0</v>
      </c>
    </row>
    <row r="1151" spans="1:10" s="124" customFormat="1" ht="30" x14ac:dyDescent="0.25">
      <c r="A1151" s="308"/>
      <c r="B1151" s="293"/>
      <c r="C1151" s="182" t="s">
        <v>403</v>
      </c>
      <c r="D1151" s="183">
        <f t="shared" si="715"/>
        <v>0</v>
      </c>
      <c r="E1151" s="183">
        <v>0</v>
      </c>
      <c r="F1151" s="183">
        <v>0</v>
      </c>
      <c r="G1151" s="183">
        <v>0</v>
      </c>
      <c r="H1151" s="183">
        <v>0</v>
      </c>
      <c r="I1151" s="183">
        <v>0</v>
      </c>
      <c r="J1151" s="183">
        <v>0</v>
      </c>
    </row>
    <row r="1152" spans="1:10" s="124" customFormat="1" ht="30" x14ac:dyDescent="0.25">
      <c r="A1152" s="309"/>
      <c r="B1152" s="294"/>
      <c r="C1152" s="182" t="s">
        <v>404</v>
      </c>
      <c r="D1152" s="183">
        <f t="shared" si="715"/>
        <v>0</v>
      </c>
      <c r="E1152" s="183">
        <v>0</v>
      </c>
      <c r="F1152" s="183">
        <v>0</v>
      </c>
      <c r="G1152" s="183">
        <v>0</v>
      </c>
      <c r="H1152" s="183">
        <v>0</v>
      </c>
      <c r="I1152" s="183">
        <v>0</v>
      </c>
      <c r="J1152" s="183">
        <v>0</v>
      </c>
    </row>
    <row r="1153" spans="1:10" s="85" customFormat="1" ht="36" customHeight="1" x14ac:dyDescent="0.25">
      <c r="A1153" s="307" t="s">
        <v>896</v>
      </c>
      <c r="B1153" s="292" t="s">
        <v>539</v>
      </c>
      <c r="C1153" s="181" t="s">
        <v>318</v>
      </c>
      <c r="D1153" s="9">
        <f>SUM(D1154:D1160)</f>
        <v>0</v>
      </c>
      <c r="E1153" s="9">
        <f t="shared" ref="E1153:J1153" si="716">SUM(E1154:E1160)</f>
        <v>0</v>
      </c>
      <c r="F1153" s="9">
        <f t="shared" si="716"/>
        <v>0</v>
      </c>
      <c r="G1153" s="9">
        <f t="shared" si="716"/>
        <v>0</v>
      </c>
      <c r="H1153" s="9">
        <f t="shared" si="716"/>
        <v>0</v>
      </c>
      <c r="I1153" s="9">
        <f t="shared" ref="I1153" si="717">SUM(I1154:I1160)</f>
        <v>0</v>
      </c>
      <c r="J1153" s="9">
        <f t="shared" si="716"/>
        <v>0</v>
      </c>
    </row>
    <row r="1154" spans="1:10" s="85" customFormat="1" ht="21.75" customHeight="1" x14ac:dyDescent="0.25">
      <c r="A1154" s="308"/>
      <c r="B1154" s="293"/>
      <c r="C1154" s="182" t="s">
        <v>11</v>
      </c>
      <c r="D1154" s="183">
        <f t="shared" ref="D1154:D1160" si="718">SUM(E1154:G1154)</f>
        <v>0</v>
      </c>
      <c r="E1154" s="183">
        <v>0</v>
      </c>
      <c r="F1154" s="183">
        <v>0</v>
      </c>
      <c r="G1154" s="183">
        <v>0</v>
      </c>
      <c r="H1154" s="183">
        <v>0</v>
      </c>
      <c r="I1154" s="183">
        <v>0</v>
      </c>
      <c r="J1154" s="183">
        <v>0</v>
      </c>
    </row>
    <row r="1155" spans="1:10" s="85" customFormat="1" ht="22.5" customHeight="1" x14ac:dyDescent="0.25">
      <c r="A1155" s="308"/>
      <c r="B1155" s="293"/>
      <c r="C1155" s="182" t="s">
        <v>12</v>
      </c>
      <c r="D1155" s="183">
        <f t="shared" si="718"/>
        <v>0</v>
      </c>
      <c r="E1155" s="183">
        <v>0</v>
      </c>
      <c r="F1155" s="183">
        <v>0</v>
      </c>
      <c r="G1155" s="183">
        <v>0</v>
      </c>
      <c r="H1155" s="183">
        <v>0</v>
      </c>
      <c r="I1155" s="183">
        <v>0</v>
      </c>
      <c r="J1155" s="183">
        <v>0</v>
      </c>
    </row>
    <row r="1156" spans="1:10" s="85" customFormat="1" ht="27" customHeight="1" x14ac:dyDescent="0.25">
      <c r="A1156" s="308"/>
      <c r="B1156" s="293"/>
      <c r="C1156" s="182" t="s">
        <v>13</v>
      </c>
      <c r="D1156" s="183">
        <f t="shared" si="718"/>
        <v>0</v>
      </c>
      <c r="E1156" s="183">
        <v>0</v>
      </c>
      <c r="F1156" s="183">
        <v>0</v>
      </c>
      <c r="G1156" s="183">
        <v>0</v>
      </c>
      <c r="H1156" s="183">
        <v>0</v>
      </c>
      <c r="I1156" s="183">
        <v>0</v>
      </c>
      <c r="J1156" s="183">
        <v>0</v>
      </c>
    </row>
    <row r="1157" spans="1:10" s="85" customFormat="1" ht="22.5" customHeight="1" x14ac:dyDescent="0.25">
      <c r="A1157" s="308"/>
      <c r="B1157" s="293"/>
      <c r="C1157" s="182" t="s">
        <v>14</v>
      </c>
      <c r="D1157" s="183">
        <f t="shared" si="718"/>
        <v>0</v>
      </c>
      <c r="E1157" s="183">
        <v>0</v>
      </c>
      <c r="F1157" s="183">
        <v>0</v>
      </c>
      <c r="G1157" s="183">
        <v>0</v>
      </c>
      <c r="H1157" s="183">
        <v>0</v>
      </c>
      <c r="I1157" s="183">
        <v>0</v>
      </c>
      <c r="J1157" s="183">
        <v>0</v>
      </c>
    </row>
    <row r="1158" spans="1:10" s="131" customFormat="1" ht="14.25" x14ac:dyDescent="0.25">
      <c r="A1158" s="308"/>
      <c r="B1158" s="293"/>
      <c r="C1158" s="181" t="s">
        <v>15</v>
      </c>
      <c r="D1158" s="9">
        <f t="shared" si="718"/>
        <v>0</v>
      </c>
      <c r="E1158" s="9">
        <v>0</v>
      </c>
      <c r="F1158" s="9">
        <v>0</v>
      </c>
      <c r="G1158" s="9">
        <v>0</v>
      </c>
      <c r="H1158" s="9">
        <v>0</v>
      </c>
      <c r="I1158" s="9">
        <v>0</v>
      </c>
      <c r="J1158" s="9">
        <v>0</v>
      </c>
    </row>
    <row r="1159" spans="1:10" s="124" customFormat="1" ht="38.25" customHeight="1" x14ac:dyDescent="0.25">
      <c r="A1159" s="308"/>
      <c r="B1159" s="293"/>
      <c r="C1159" s="182" t="s">
        <v>403</v>
      </c>
      <c r="D1159" s="183">
        <f t="shared" si="718"/>
        <v>0</v>
      </c>
      <c r="E1159" s="183">
        <v>0</v>
      </c>
      <c r="F1159" s="183">
        <v>0</v>
      </c>
      <c r="G1159" s="183">
        <v>0</v>
      </c>
      <c r="H1159" s="183">
        <v>0</v>
      </c>
      <c r="I1159" s="183">
        <v>0</v>
      </c>
      <c r="J1159" s="183">
        <v>0</v>
      </c>
    </row>
    <row r="1160" spans="1:10" s="124" customFormat="1" ht="35.25" customHeight="1" x14ac:dyDescent="0.25">
      <c r="A1160" s="309"/>
      <c r="B1160" s="294"/>
      <c r="C1160" s="182" t="s">
        <v>404</v>
      </c>
      <c r="D1160" s="183">
        <f t="shared" si="718"/>
        <v>0</v>
      </c>
      <c r="E1160" s="183">
        <v>0</v>
      </c>
      <c r="F1160" s="183">
        <v>0</v>
      </c>
      <c r="G1160" s="183">
        <v>0</v>
      </c>
      <c r="H1160" s="183">
        <v>0</v>
      </c>
      <c r="I1160" s="183">
        <v>0</v>
      </c>
      <c r="J1160" s="183">
        <v>0</v>
      </c>
    </row>
    <row r="1161" spans="1:10" s="85" customFormat="1" ht="31.5" customHeight="1" x14ac:dyDescent="0.25">
      <c r="A1161" s="323" t="s">
        <v>897</v>
      </c>
      <c r="B1161" s="317" t="s">
        <v>540</v>
      </c>
      <c r="C1161" s="181" t="s">
        <v>318</v>
      </c>
      <c r="D1161" s="9">
        <f>SUM(D1162:D1168)</f>
        <v>0</v>
      </c>
      <c r="E1161" s="9">
        <f t="shared" ref="E1161:J1161" si="719">SUM(E1162:E1168)</f>
        <v>0</v>
      </c>
      <c r="F1161" s="9">
        <f t="shared" si="719"/>
        <v>0</v>
      </c>
      <c r="G1161" s="9">
        <f t="shared" si="719"/>
        <v>0</v>
      </c>
      <c r="H1161" s="9">
        <f t="shared" si="719"/>
        <v>0</v>
      </c>
      <c r="I1161" s="9">
        <f t="shared" ref="I1161" si="720">SUM(I1162:I1168)</f>
        <v>0</v>
      </c>
      <c r="J1161" s="9">
        <f t="shared" si="719"/>
        <v>0</v>
      </c>
    </row>
    <row r="1162" spans="1:10" s="85" customFormat="1" ht="24.75" customHeight="1" x14ac:dyDescent="0.25">
      <c r="A1162" s="324"/>
      <c r="B1162" s="318"/>
      <c r="C1162" s="182" t="s">
        <v>11</v>
      </c>
      <c r="D1162" s="183">
        <f t="shared" ref="D1162:D1168" si="721">SUM(E1162:G1162)</f>
        <v>0</v>
      </c>
      <c r="E1162" s="183">
        <v>0</v>
      </c>
      <c r="F1162" s="183">
        <v>0</v>
      </c>
      <c r="G1162" s="183">
        <v>0</v>
      </c>
      <c r="H1162" s="183">
        <v>0</v>
      </c>
      <c r="I1162" s="183">
        <v>0</v>
      </c>
      <c r="J1162" s="183">
        <v>0</v>
      </c>
    </row>
    <row r="1163" spans="1:10" s="85" customFormat="1" ht="21" customHeight="1" x14ac:dyDescent="0.25">
      <c r="A1163" s="324"/>
      <c r="B1163" s="318"/>
      <c r="C1163" s="182" t="s">
        <v>12</v>
      </c>
      <c r="D1163" s="183">
        <f t="shared" si="721"/>
        <v>0</v>
      </c>
      <c r="E1163" s="183">
        <v>0</v>
      </c>
      <c r="F1163" s="183">
        <v>0</v>
      </c>
      <c r="G1163" s="183">
        <v>0</v>
      </c>
      <c r="H1163" s="183">
        <v>0</v>
      </c>
      <c r="I1163" s="183">
        <v>0</v>
      </c>
      <c r="J1163" s="183">
        <v>0</v>
      </c>
    </row>
    <row r="1164" spans="1:10" s="85" customFormat="1" ht="21.75" customHeight="1" x14ac:dyDescent="0.25">
      <c r="A1164" s="324"/>
      <c r="B1164" s="318"/>
      <c r="C1164" s="182" t="s">
        <v>13</v>
      </c>
      <c r="D1164" s="183">
        <f t="shared" si="721"/>
        <v>0</v>
      </c>
      <c r="E1164" s="183">
        <v>0</v>
      </c>
      <c r="F1164" s="183">
        <v>0</v>
      </c>
      <c r="G1164" s="183">
        <v>0</v>
      </c>
      <c r="H1164" s="183">
        <v>0</v>
      </c>
      <c r="I1164" s="183">
        <v>0</v>
      </c>
      <c r="J1164" s="183">
        <v>0</v>
      </c>
    </row>
    <row r="1165" spans="1:10" s="85" customFormat="1" ht="22.5" customHeight="1" x14ac:dyDescent="0.25">
      <c r="A1165" s="324"/>
      <c r="B1165" s="318"/>
      <c r="C1165" s="182" t="s">
        <v>14</v>
      </c>
      <c r="D1165" s="183">
        <f t="shared" si="721"/>
        <v>0</v>
      </c>
      <c r="E1165" s="183">
        <v>0</v>
      </c>
      <c r="F1165" s="183">
        <v>0</v>
      </c>
      <c r="G1165" s="183">
        <v>0</v>
      </c>
      <c r="H1165" s="183">
        <v>0</v>
      </c>
      <c r="I1165" s="183">
        <v>0</v>
      </c>
      <c r="J1165" s="183">
        <v>0</v>
      </c>
    </row>
    <row r="1166" spans="1:10" s="131" customFormat="1" ht="14.25" x14ac:dyDescent="0.25">
      <c r="A1166" s="324"/>
      <c r="B1166" s="318"/>
      <c r="C1166" s="181" t="s">
        <v>15</v>
      </c>
      <c r="D1166" s="9">
        <f t="shared" si="721"/>
        <v>0</v>
      </c>
      <c r="E1166" s="9">
        <v>0</v>
      </c>
      <c r="F1166" s="9">
        <v>0</v>
      </c>
      <c r="G1166" s="9">
        <v>0</v>
      </c>
      <c r="H1166" s="9">
        <v>0</v>
      </c>
      <c r="I1166" s="9">
        <v>0</v>
      </c>
      <c r="J1166" s="9">
        <v>0</v>
      </c>
    </row>
    <row r="1167" spans="1:10" s="124" customFormat="1" ht="30" x14ac:dyDescent="0.25">
      <c r="A1167" s="324"/>
      <c r="B1167" s="318"/>
      <c r="C1167" s="182" t="s">
        <v>403</v>
      </c>
      <c r="D1167" s="183">
        <f t="shared" si="721"/>
        <v>0</v>
      </c>
      <c r="E1167" s="183">
        <v>0</v>
      </c>
      <c r="F1167" s="183">
        <v>0</v>
      </c>
      <c r="G1167" s="183">
        <v>0</v>
      </c>
      <c r="H1167" s="183">
        <v>0</v>
      </c>
      <c r="I1167" s="183">
        <v>0</v>
      </c>
      <c r="J1167" s="183">
        <v>0</v>
      </c>
    </row>
    <row r="1168" spans="1:10" s="124" customFormat="1" ht="30" x14ac:dyDescent="0.25">
      <c r="A1168" s="325"/>
      <c r="B1168" s="319"/>
      <c r="C1168" s="182" t="s">
        <v>404</v>
      </c>
      <c r="D1168" s="183">
        <f t="shared" si="721"/>
        <v>0</v>
      </c>
      <c r="E1168" s="183">
        <v>0</v>
      </c>
      <c r="F1168" s="183">
        <v>0</v>
      </c>
      <c r="G1168" s="183">
        <v>0</v>
      </c>
      <c r="H1168" s="183">
        <v>0</v>
      </c>
      <c r="I1168" s="183">
        <v>0</v>
      </c>
      <c r="J1168" s="183">
        <v>0</v>
      </c>
    </row>
    <row r="1169" spans="1:10" s="85" customFormat="1" ht="39.75" customHeight="1" x14ac:dyDescent="0.25">
      <c r="A1169" s="307" t="s">
        <v>898</v>
      </c>
      <c r="B1169" s="292" t="s">
        <v>542</v>
      </c>
      <c r="C1169" s="181" t="s">
        <v>318</v>
      </c>
      <c r="D1169" s="9">
        <f>SUM(D1170:D1176)</f>
        <v>0</v>
      </c>
      <c r="E1169" s="9">
        <f t="shared" ref="E1169:J1169" si="722">SUM(E1170:E1176)</f>
        <v>0</v>
      </c>
      <c r="F1169" s="9">
        <f t="shared" si="722"/>
        <v>0</v>
      </c>
      <c r="G1169" s="9">
        <f t="shared" si="722"/>
        <v>0</v>
      </c>
      <c r="H1169" s="9">
        <f t="shared" si="722"/>
        <v>0</v>
      </c>
      <c r="I1169" s="9">
        <f t="shared" ref="I1169" si="723">SUM(I1170:I1176)</f>
        <v>0</v>
      </c>
      <c r="J1169" s="9">
        <f t="shared" si="722"/>
        <v>0</v>
      </c>
    </row>
    <row r="1170" spans="1:10" s="85" customFormat="1" x14ac:dyDescent="0.25">
      <c r="A1170" s="308"/>
      <c r="B1170" s="293"/>
      <c r="C1170" s="182" t="s">
        <v>11</v>
      </c>
      <c r="D1170" s="183">
        <f t="shared" ref="D1170:D1176" si="724">SUM(E1170:G1170)</f>
        <v>0</v>
      </c>
      <c r="E1170" s="183">
        <v>0</v>
      </c>
      <c r="F1170" s="183">
        <v>0</v>
      </c>
      <c r="G1170" s="183">
        <v>0</v>
      </c>
      <c r="H1170" s="183">
        <v>0</v>
      </c>
      <c r="I1170" s="183">
        <v>0</v>
      </c>
      <c r="J1170" s="183">
        <v>0</v>
      </c>
    </row>
    <row r="1171" spans="1:10" s="85" customFormat="1" x14ac:dyDescent="0.25">
      <c r="A1171" s="308"/>
      <c r="B1171" s="293"/>
      <c r="C1171" s="182" t="s">
        <v>12</v>
      </c>
      <c r="D1171" s="183">
        <f t="shared" si="724"/>
        <v>0</v>
      </c>
      <c r="E1171" s="183">
        <v>0</v>
      </c>
      <c r="F1171" s="183">
        <v>0</v>
      </c>
      <c r="G1171" s="183">
        <v>0</v>
      </c>
      <c r="H1171" s="183">
        <v>0</v>
      </c>
      <c r="I1171" s="183">
        <v>0</v>
      </c>
      <c r="J1171" s="183">
        <v>0</v>
      </c>
    </row>
    <row r="1172" spans="1:10" s="85" customFormat="1" x14ac:dyDescent="0.25">
      <c r="A1172" s="308"/>
      <c r="B1172" s="293"/>
      <c r="C1172" s="182" t="s">
        <v>13</v>
      </c>
      <c r="D1172" s="183">
        <f t="shared" si="724"/>
        <v>0</v>
      </c>
      <c r="E1172" s="183">
        <v>0</v>
      </c>
      <c r="F1172" s="183">
        <v>0</v>
      </c>
      <c r="G1172" s="183">
        <v>0</v>
      </c>
      <c r="H1172" s="183">
        <v>0</v>
      </c>
      <c r="I1172" s="183">
        <v>0</v>
      </c>
      <c r="J1172" s="183">
        <v>0</v>
      </c>
    </row>
    <row r="1173" spans="1:10" s="85" customFormat="1" x14ac:dyDescent="0.25">
      <c r="A1173" s="308"/>
      <c r="B1173" s="293"/>
      <c r="C1173" s="182" t="s">
        <v>14</v>
      </c>
      <c r="D1173" s="183">
        <f t="shared" si="724"/>
        <v>0</v>
      </c>
      <c r="E1173" s="183">
        <v>0</v>
      </c>
      <c r="F1173" s="183">
        <v>0</v>
      </c>
      <c r="G1173" s="183">
        <v>0</v>
      </c>
      <c r="H1173" s="183">
        <v>0</v>
      </c>
      <c r="I1173" s="183">
        <v>0</v>
      </c>
      <c r="J1173" s="183">
        <v>0</v>
      </c>
    </row>
    <row r="1174" spans="1:10" s="131" customFormat="1" ht="14.25" x14ac:dyDescent="0.25">
      <c r="A1174" s="308"/>
      <c r="B1174" s="293"/>
      <c r="C1174" s="181" t="s">
        <v>15</v>
      </c>
      <c r="D1174" s="9">
        <f t="shared" si="724"/>
        <v>0</v>
      </c>
      <c r="E1174" s="9">
        <v>0</v>
      </c>
      <c r="F1174" s="9">
        <v>0</v>
      </c>
      <c r="G1174" s="9">
        <v>0</v>
      </c>
      <c r="H1174" s="9">
        <v>0</v>
      </c>
      <c r="I1174" s="9">
        <v>0</v>
      </c>
      <c r="J1174" s="9">
        <v>0</v>
      </c>
    </row>
    <row r="1175" spans="1:10" s="124" customFormat="1" ht="30" x14ac:dyDescent="0.25">
      <c r="A1175" s="308"/>
      <c r="B1175" s="293"/>
      <c r="C1175" s="182" t="s">
        <v>403</v>
      </c>
      <c r="D1175" s="183">
        <f t="shared" si="724"/>
        <v>0</v>
      </c>
      <c r="E1175" s="183">
        <v>0</v>
      </c>
      <c r="F1175" s="183">
        <v>0</v>
      </c>
      <c r="G1175" s="183">
        <v>0</v>
      </c>
      <c r="H1175" s="183">
        <v>0</v>
      </c>
      <c r="I1175" s="183">
        <v>0</v>
      </c>
      <c r="J1175" s="183">
        <v>0</v>
      </c>
    </row>
    <row r="1176" spans="1:10" s="124" customFormat="1" ht="30" x14ac:dyDescent="0.25">
      <c r="A1176" s="309"/>
      <c r="B1176" s="294"/>
      <c r="C1176" s="182" t="s">
        <v>404</v>
      </c>
      <c r="D1176" s="183">
        <f t="shared" si="724"/>
        <v>0</v>
      </c>
      <c r="E1176" s="183">
        <v>0</v>
      </c>
      <c r="F1176" s="183">
        <v>0</v>
      </c>
      <c r="G1176" s="183">
        <v>0</v>
      </c>
      <c r="H1176" s="183">
        <v>0</v>
      </c>
      <c r="I1176" s="183">
        <v>0</v>
      </c>
      <c r="J1176" s="183">
        <v>0</v>
      </c>
    </row>
    <row r="1177" spans="1:10" s="85" customFormat="1" ht="28.5" customHeight="1" x14ac:dyDescent="0.25">
      <c r="A1177" s="307" t="s">
        <v>899</v>
      </c>
      <c r="B1177" s="292" t="s">
        <v>544</v>
      </c>
      <c r="C1177" s="181" t="s">
        <v>318</v>
      </c>
      <c r="D1177" s="9">
        <f>SUM(D1178:D1184)</f>
        <v>0</v>
      </c>
      <c r="E1177" s="9">
        <f t="shared" ref="E1177:J1177" si="725">SUM(E1178:E1184)</f>
        <v>0</v>
      </c>
      <c r="F1177" s="9">
        <f t="shared" si="725"/>
        <v>0</v>
      </c>
      <c r="G1177" s="9">
        <f t="shared" si="725"/>
        <v>0</v>
      </c>
      <c r="H1177" s="9">
        <f t="shared" si="725"/>
        <v>0</v>
      </c>
      <c r="I1177" s="9">
        <f t="shared" ref="I1177" si="726">SUM(I1178:I1184)</f>
        <v>0</v>
      </c>
      <c r="J1177" s="9">
        <f t="shared" si="725"/>
        <v>0</v>
      </c>
    </row>
    <row r="1178" spans="1:10" s="85" customFormat="1" x14ac:dyDescent="0.25">
      <c r="A1178" s="308"/>
      <c r="B1178" s="293"/>
      <c r="C1178" s="182" t="s">
        <v>11</v>
      </c>
      <c r="D1178" s="183">
        <f t="shared" ref="D1178:D1184" si="727">SUM(E1178:G1178)</f>
        <v>0</v>
      </c>
      <c r="E1178" s="183">
        <v>0</v>
      </c>
      <c r="F1178" s="183">
        <v>0</v>
      </c>
      <c r="G1178" s="183">
        <v>0</v>
      </c>
      <c r="H1178" s="183">
        <v>0</v>
      </c>
      <c r="I1178" s="183">
        <v>0</v>
      </c>
      <c r="J1178" s="183">
        <v>0</v>
      </c>
    </row>
    <row r="1179" spans="1:10" s="85" customFormat="1" x14ac:dyDescent="0.25">
      <c r="A1179" s="308"/>
      <c r="B1179" s="293"/>
      <c r="C1179" s="182" t="s">
        <v>12</v>
      </c>
      <c r="D1179" s="183">
        <f t="shared" si="727"/>
        <v>0</v>
      </c>
      <c r="E1179" s="183">
        <v>0</v>
      </c>
      <c r="F1179" s="183">
        <v>0</v>
      </c>
      <c r="G1179" s="183">
        <v>0</v>
      </c>
      <c r="H1179" s="183">
        <v>0</v>
      </c>
      <c r="I1179" s="183">
        <v>0</v>
      </c>
      <c r="J1179" s="183">
        <v>0</v>
      </c>
    </row>
    <row r="1180" spans="1:10" s="85" customFormat="1" x14ac:dyDescent="0.25">
      <c r="A1180" s="308"/>
      <c r="B1180" s="293"/>
      <c r="C1180" s="182" t="s">
        <v>13</v>
      </c>
      <c r="D1180" s="183">
        <f t="shared" si="727"/>
        <v>0</v>
      </c>
      <c r="E1180" s="183">
        <v>0</v>
      </c>
      <c r="F1180" s="183">
        <v>0</v>
      </c>
      <c r="G1180" s="183">
        <v>0</v>
      </c>
      <c r="H1180" s="183">
        <v>0</v>
      </c>
      <c r="I1180" s="183">
        <v>0</v>
      </c>
      <c r="J1180" s="183">
        <v>0</v>
      </c>
    </row>
    <row r="1181" spans="1:10" s="85" customFormat="1" x14ac:dyDescent="0.25">
      <c r="A1181" s="308"/>
      <c r="B1181" s="293"/>
      <c r="C1181" s="182" t="s">
        <v>14</v>
      </c>
      <c r="D1181" s="183">
        <f t="shared" si="727"/>
        <v>0</v>
      </c>
      <c r="E1181" s="183">
        <v>0</v>
      </c>
      <c r="F1181" s="183">
        <v>0</v>
      </c>
      <c r="G1181" s="183">
        <v>0</v>
      </c>
      <c r="H1181" s="183">
        <v>0</v>
      </c>
      <c r="I1181" s="183">
        <v>0</v>
      </c>
      <c r="J1181" s="183">
        <v>0</v>
      </c>
    </row>
    <row r="1182" spans="1:10" s="131" customFormat="1" ht="14.25" x14ac:dyDescent="0.25">
      <c r="A1182" s="308"/>
      <c r="B1182" s="293"/>
      <c r="C1182" s="181" t="s">
        <v>15</v>
      </c>
      <c r="D1182" s="9">
        <f t="shared" si="727"/>
        <v>0</v>
      </c>
      <c r="E1182" s="9">
        <v>0</v>
      </c>
      <c r="F1182" s="9">
        <v>0</v>
      </c>
      <c r="G1182" s="9">
        <v>0</v>
      </c>
      <c r="H1182" s="9">
        <v>0</v>
      </c>
      <c r="I1182" s="9">
        <v>0</v>
      </c>
      <c r="J1182" s="9">
        <v>0</v>
      </c>
    </row>
    <row r="1183" spans="1:10" s="124" customFormat="1" ht="30" x14ac:dyDescent="0.25">
      <c r="A1183" s="308"/>
      <c r="B1183" s="293"/>
      <c r="C1183" s="182" t="s">
        <v>403</v>
      </c>
      <c r="D1183" s="183">
        <f t="shared" si="727"/>
        <v>0</v>
      </c>
      <c r="E1183" s="183">
        <v>0</v>
      </c>
      <c r="F1183" s="183">
        <v>0</v>
      </c>
      <c r="G1183" s="183">
        <v>0</v>
      </c>
      <c r="H1183" s="183">
        <v>0</v>
      </c>
      <c r="I1183" s="183">
        <v>0</v>
      </c>
      <c r="J1183" s="183">
        <v>0</v>
      </c>
    </row>
    <row r="1184" spans="1:10" s="124" customFormat="1" ht="30" x14ac:dyDescent="0.25">
      <c r="A1184" s="309"/>
      <c r="B1184" s="294"/>
      <c r="C1184" s="182" t="s">
        <v>404</v>
      </c>
      <c r="D1184" s="183">
        <f t="shared" si="727"/>
        <v>0</v>
      </c>
      <c r="E1184" s="183">
        <v>0</v>
      </c>
      <c r="F1184" s="183">
        <v>0</v>
      </c>
      <c r="G1184" s="183">
        <v>0</v>
      </c>
      <c r="H1184" s="183">
        <v>0</v>
      </c>
      <c r="I1184" s="183">
        <v>0</v>
      </c>
      <c r="J1184" s="183">
        <v>0</v>
      </c>
    </row>
    <row r="1185" spans="1:10" s="85" customFormat="1" ht="28.5" customHeight="1" x14ac:dyDescent="0.25">
      <c r="A1185" s="307" t="s">
        <v>900</v>
      </c>
      <c r="B1185" s="292" t="s">
        <v>545</v>
      </c>
      <c r="C1185" s="181" t="s">
        <v>318</v>
      </c>
      <c r="D1185" s="9">
        <f>SUM(D1186:D1192)</f>
        <v>0</v>
      </c>
      <c r="E1185" s="9">
        <f t="shared" ref="E1185:J1185" si="728">SUM(E1186:E1192)</f>
        <v>0</v>
      </c>
      <c r="F1185" s="9">
        <f t="shared" si="728"/>
        <v>0</v>
      </c>
      <c r="G1185" s="9">
        <f t="shared" si="728"/>
        <v>0</v>
      </c>
      <c r="H1185" s="9">
        <f t="shared" si="728"/>
        <v>0</v>
      </c>
      <c r="I1185" s="9">
        <f t="shared" ref="I1185" si="729">SUM(I1186:I1192)</f>
        <v>0</v>
      </c>
      <c r="J1185" s="9">
        <f t="shared" si="728"/>
        <v>0</v>
      </c>
    </row>
    <row r="1186" spans="1:10" s="85" customFormat="1" x14ac:dyDescent="0.25">
      <c r="A1186" s="308"/>
      <c r="B1186" s="293"/>
      <c r="C1186" s="182" t="s">
        <v>11</v>
      </c>
      <c r="D1186" s="183">
        <f t="shared" ref="D1186:D1192" si="730">SUM(E1186:G1186)</f>
        <v>0</v>
      </c>
      <c r="E1186" s="183">
        <v>0</v>
      </c>
      <c r="F1186" s="183">
        <v>0</v>
      </c>
      <c r="G1186" s="183">
        <v>0</v>
      </c>
      <c r="H1186" s="183">
        <v>0</v>
      </c>
      <c r="I1186" s="183">
        <v>0</v>
      </c>
      <c r="J1186" s="183">
        <v>0</v>
      </c>
    </row>
    <row r="1187" spans="1:10" s="85" customFormat="1" x14ac:dyDescent="0.25">
      <c r="A1187" s="308"/>
      <c r="B1187" s="293"/>
      <c r="C1187" s="182" t="s">
        <v>12</v>
      </c>
      <c r="D1187" s="183">
        <f t="shared" si="730"/>
        <v>0</v>
      </c>
      <c r="E1187" s="183">
        <v>0</v>
      </c>
      <c r="F1187" s="183">
        <v>0</v>
      </c>
      <c r="G1187" s="183">
        <v>0</v>
      </c>
      <c r="H1187" s="183">
        <v>0</v>
      </c>
      <c r="I1187" s="183">
        <v>0</v>
      </c>
      <c r="J1187" s="183">
        <v>0</v>
      </c>
    </row>
    <row r="1188" spans="1:10" s="85" customFormat="1" x14ac:dyDescent="0.25">
      <c r="A1188" s="308"/>
      <c r="B1188" s="293"/>
      <c r="C1188" s="182" t="s">
        <v>13</v>
      </c>
      <c r="D1188" s="183">
        <f t="shared" si="730"/>
        <v>0</v>
      </c>
      <c r="E1188" s="183">
        <v>0</v>
      </c>
      <c r="F1188" s="183">
        <v>0</v>
      </c>
      <c r="G1188" s="183">
        <v>0</v>
      </c>
      <c r="H1188" s="183">
        <v>0</v>
      </c>
      <c r="I1188" s="183">
        <v>0</v>
      </c>
      <c r="J1188" s="183">
        <v>0</v>
      </c>
    </row>
    <row r="1189" spans="1:10" s="85" customFormat="1" x14ac:dyDescent="0.25">
      <c r="A1189" s="308"/>
      <c r="B1189" s="293"/>
      <c r="C1189" s="182" t="s">
        <v>14</v>
      </c>
      <c r="D1189" s="183">
        <f t="shared" si="730"/>
        <v>0</v>
      </c>
      <c r="E1189" s="183">
        <v>0</v>
      </c>
      <c r="F1189" s="183">
        <v>0</v>
      </c>
      <c r="G1189" s="183">
        <v>0</v>
      </c>
      <c r="H1189" s="183">
        <v>0</v>
      </c>
      <c r="I1189" s="183">
        <v>0</v>
      </c>
      <c r="J1189" s="183">
        <v>0</v>
      </c>
    </row>
    <row r="1190" spans="1:10" s="131" customFormat="1" ht="14.25" x14ac:dyDescent="0.25">
      <c r="A1190" s="308"/>
      <c r="B1190" s="293"/>
      <c r="C1190" s="181" t="s">
        <v>15</v>
      </c>
      <c r="D1190" s="9">
        <f t="shared" si="730"/>
        <v>0</v>
      </c>
      <c r="E1190" s="9">
        <v>0</v>
      </c>
      <c r="F1190" s="9">
        <v>0</v>
      </c>
      <c r="G1190" s="9">
        <v>0</v>
      </c>
      <c r="H1190" s="9">
        <v>0</v>
      </c>
      <c r="I1190" s="9">
        <v>0</v>
      </c>
      <c r="J1190" s="9">
        <v>0</v>
      </c>
    </row>
    <row r="1191" spans="1:10" s="124" customFormat="1" ht="59.25" customHeight="1" x14ac:dyDescent="0.25">
      <c r="A1191" s="308"/>
      <c r="B1191" s="293"/>
      <c r="C1191" s="182" t="s">
        <v>403</v>
      </c>
      <c r="D1191" s="183">
        <f t="shared" si="730"/>
        <v>0</v>
      </c>
      <c r="E1191" s="183">
        <v>0</v>
      </c>
      <c r="F1191" s="183">
        <v>0</v>
      </c>
      <c r="G1191" s="183">
        <v>0</v>
      </c>
      <c r="H1191" s="183">
        <v>0</v>
      </c>
      <c r="I1191" s="183">
        <v>0</v>
      </c>
      <c r="J1191" s="183">
        <v>0</v>
      </c>
    </row>
    <row r="1192" spans="1:10" s="124" customFormat="1" ht="30" x14ac:dyDescent="0.25">
      <c r="A1192" s="309"/>
      <c r="B1192" s="294"/>
      <c r="C1192" s="182" t="s">
        <v>404</v>
      </c>
      <c r="D1192" s="183">
        <f t="shared" si="730"/>
        <v>0</v>
      </c>
      <c r="E1192" s="183">
        <v>0</v>
      </c>
      <c r="F1192" s="183">
        <v>0</v>
      </c>
      <c r="G1192" s="183">
        <v>0</v>
      </c>
      <c r="H1192" s="183">
        <v>0</v>
      </c>
      <c r="I1192" s="183">
        <v>0</v>
      </c>
      <c r="J1192" s="183">
        <v>0</v>
      </c>
    </row>
    <row r="1193" spans="1:10" s="85" customFormat="1" ht="28.5" customHeight="1" x14ac:dyDescent="0.25">
      <c r="A1193" s="307" t="s">
        <v>901</v>
      </c>
      <c r="B1193" s="292" t="s">
        <v>546</v>
      </c>
      <c r="C1193" s="181" t="s">
        <v>318</v>
      </c>
      <c r="D1193" s="9">
        <f>SUM(D1194:D1200)</f>
        <v>0</v>
      </c>
      <c r="E1193" s="9">
        <f t="shared" ref="E1193:J1193" si="731">SUM(E1194:E1200)</f>
        <v>0</v>
      </c>
      <c r="F1193" s="9">
        <f t="shared" si="731"/>
        <v>0</v>
      </c>
      <c r="G1193" s="9">
        <f t="shared" si="731"/>
        <v>0</v>
      </c>
      <c r="H1193" s="9">
        <f t="shared" si="731"/>
        <v>0</v>
      </c>
      <c r="I1193" s="9">
        <f t="shared" ref="I1193" si="732">SUM(I1194:I1200)</f>
        <v>0</v>
      </c>
      <c r="J1193" s="9">
        <f t="shared" si="731"/>
        <v>0</v>
      </c>
    </row>
    <row r="1194" spans="1:10" s="85" customFormat="1" x14ac:dyDescent="0.25">
      <c r="A1194" s="308"/>
      <c r="B1194" s="293"/>
      <c r="C1194" s="182" t="s">
        <v>11</v>
      </c>
      <c r="D1194" s="183">
        <f t="shared" ref="D1194:D1200" si="733">SUM(E1194:G1194)</f>
        <v>0</v>
      </c>
      <c r="E1194" s="183">
        <v>0</v>
      </c>
      <c r="F1194" s="183">
        <v>0</v>
      </c>
      <c r="G1194" s="183">
        <v>0</v>
      </c>
      <c r="H1194" s="183">
        <v>0</v>
      </c>
      <c r="I1194" s="183">
        <v>0</v>
      </c>
      <c r="J1194" s="183">
        <v>0</v>
      </c>
    </row>
    <row r="1195" spans="1:10" s="85" customFormat="1" x14ac:dyDescent="0.25">
      <c r="A1195" s="308"/>
      <c r="B1195" s="293"/>
      <c r="C1195" s="182" t="s">
        <v>12</v>
      </c>
      <c r="D1195" s="183">
        <f t="shared" si="733"/>
        <v>0</v>
      </c>
      <c r="E1195" s="183">
        <v>0</v>
      </c>
      <c r="F1195" s="183">
        <v>0</v>
      </c>
      <c r="G1195" s="183">
        <v>0</v>
      </c>
      <c r="H1195" s="183">
        <v>0</v>
      </c>
      <c r="I1195" s="183">
        <v>0</v>
      </c>
      <c r="J1195" s="183">
        <v>0</v>
      </c>
    </row>
    <row r="1196" spans="1:10" s="85" customFormat="1" x14ac:dyDescent="0.25">
      <c r="A1196" s="308"/>
      <c r="B1196" s="293"/>
      <c r="C1196" s="182" t="s">
        <v>13</v>
      </c>
      <c r="D1196" s="183">
        <f t="shared" si="733"/>
        <v>0</v>
      </c>
      <c r="E1196" s="183">
        <v>0</v>
      </c>
      <c r="F1196" s="183">
        <v>0</v>
      </c>
      <c r="G1196" s="183">
        <v>0</v>
      </c>
      <c r="H1196" s="183">
        <v>0</v>
      </c>
      <c r="I1196" s="183">
        <v>0</v>
      </c>
      <c r="J1196" s="183">
        <v>0</v>
      </c>
    </row>
    <row r="1197" spans="1:10" s="85" customFormat="1" x14ac:dyDescent="0.25">
      <c r="A1197" s="308"/>
      <c r="B1197" s="293"/>
      <c r="C1197" s="182" t="s">
        <v>14</v>
      </c>
      <c r="D1197" s="183">
        <f t="shared" si="733"/>
        <v>0</v>
      </c>
      <c r="E1197" s="183">
        <v>0</v>
      </c>
      <c r="F1197" s="183">
        <v>0</v>
      </c>
      <c r="G1197" s="183">
        <v>0</v>
      </c>
      <c r="H1197" s="183">
        <v>0</v>
      </c>
      <c r="I1197" s="183">
        <v>0</v>
      </c>
      <c r="J1197" s="183">
        <v>0</v>
      </c>
    </row>
    <row r="1198" spans="1:10" s="131" customFormat="1" ht="14.25" x14ac:dyDescent="0.25">
      <c r="A1198" s="308"/>
      <c r="B1198" s="293"/>
      <c r="C1198" s="181" t="s">
        <v>15</v>
      </c>
      <c r="D1198" s="9">
        <f t="shared" si="733"/>
        <v>0</v>
      </c>
      <c r="E1198" s="9">
        <v>0</v>
      </c>
      <c r="F1198" s="9">
        <v>0</v>
      </c>
      <c r="G1198" s="9">
        <v>0</v>
      </c>
      <c r="H1198" s="9">
        <v>0</v>
      </c>
      <c r="I1198" s="9">
        <v>0</v>
      </c>
      <c r="J1198" s="9">
        <v>0</v>
      </c>
    </row>
    <row r="1199" spans="1:10" s="124" customFormat="1" ht="30" x14ac:dyDescent="0.25">
      <c r="A1199" s="308"/>
      <c r="B1199" s="293"/>
      <c r="C1199" s="182" t="s">
        <v>403</v>
      </c>
      <c r="D1199" s="183">
        <f t="shared" si="733"/>
        <v>0</v>
      </c>
      <c r="E1199" s="183">
        <v>0</v>
      </c>
      <c r="F1199" s="183">
        <v>0</v>
      </c>
      <c r="G1199" s="183">
        <v>0</v>
      </c>
      <c r="H1199" s="183">
        <v>0</v>
      </c>
      <c r="I1199" s="183">
        <v>0</v>
      </c>
      <c r="J1199" s="183">
        <v>0</v>
      </c>
    </row>
    <row r="1200" spans="1:10" s="124" customFormat="1" ht="30" x14ac:dyDescent="0.25">
      <c r="A1200" s="309"/>
      <c r="B1200" s="294"/>
      <c r="C1200" s="182" t="s">
        <v>404</v>
      </c>
      <c r="D1200" s="183">
        <f t="shared" si="733"/>
        <v>0</v>
      </c>
      <c r="E1200" s="183">
        <v>0</v>
      </c>
      <c r="F1200" s="183">
        <v>0</v>
      </c>
      <c r="G1200" s="183">
        <v>0</v>
      </c>
      <c r="H1200" s="183">
        <v>0</v>
      </c>
      <c r="I1200" s="183">
        <v>0</v>
      </c>
      <c r="J1200" s="183">
        <v>0</v>
      </c>
    </row>
    <row r="1201" spans="1:10" s="85" customFormat="1" ht="28.5" customHeight="1" x14ac:dyDescent="0.25">
      <c r="A1201" s="307" t="s">
        <v>902</v>
      </c>
      <c r="B1201" s="292" t="s">
        <v>548</v>
      </c>
      <c r="C1201" s="181" t="s">
        <v>318</v>
      </c>
      <c r="D1201" s="9">
        <f>SUM(D1202:D1208)</f>
        <v>0</v>
      </c>
      <c r="E1201" s="9">
        <f t="shared" ref="E1201:J1201" si="734">SUM(E1202:E1208)</f>
        <v>0</v>
      </c>
      <c r="F1201" s="9">
        <f t="shared" si="734"/>
        <v>0</v>
      </c>
      <c r="G1201" s="9">
        <f t="shared" si="734"/>
        <v>0</v>
      </c>
      <c r="H1201" s="9">
        <f t="shared" si="734"/>
        <v>0</v>
      </c>
      <c r="I1201" s="9">
        <f t="shared" ref="I1201" si="735">SUM(I1202:I1208)</f>
        <v>0</v>
      </c>
      <c r="J1201" s="9">
        <f t="shared" si="734"/>
        <v>0</v>
      </c>
    </row>
    <row r="1202" spans="1:10" s="85" customFormat="1" x14ac:dyDescent="0.25">
      <c r="A1202" s="308"/>
      <c r="B1202" s="293"/>
      <c r="C1202" s="182" t="s">
        <v>11</v>
      </c>
      <c r="D1202" s="183">
        <f t="shared" ref="D1202:D1208" si="736">SUM(E1202:G1202)</f>
        <v>0</v>
      </c>
      <c r="E1202" s="183">
        <v>0</v>
      </c>
      <c r="F1202" s="183">
        <v>0</v>
      </c>
      <c r="G1202" s="183">
        <v>0</v>
      </c>
      <c r="H1202" s="183">
        <v>0</v>
      </c>
      <c r="I1202" s="183">
        <v>0</v>
      </c>
      <c r="J1202" s="183">
        <v>0</v>
      </c>
    </row>
    <row r="1203" spans="1:10" s="85" customFormat="1" x14ac:dyDescent="0.25">
      <c r="A1203" s="308"/>
      <c r="B1203" s="293"/>
      <c r="C1203" s="182" t="s">
        <v>12</v>
      </c>
      <c r="D1203" s="183">
        <f t="shared" si="736"/>
        <v>0</v>
      </c>
      <c r="E1203" s="183">
        <v>0</v>
      </c>
      <c r="F1203" s="183">
        <v>0</v>
      </c>
      <c r="G1203" s="183">
        <v>0</v>
      </c>
      <c r="H1203" s="183">
        <v>0</v>
      </c>
      <c r="I1203" s="183">
        <v>0</v>
      </c>
      <c r="J1203" s="183">
        <v>0</v>
      </c>
    </row>
    <row r="1204" spans="1:10" s="85" customFormat="1" ht="23.25" customHeight="1" x14ac:dyDescent="0.25">
      <c r="A1204" s="308"/>
      <c r="B1204" s="293"/>
      <c r="C1204" s="182" t="s">
        <v>13</v>
      </c>
      <c r="D1204" s="183">
        <f t="shared" si="736"/>
        <v>0</v>
      </c>
      <c r="E1204" s="183">
        <v>0</v>
      </c>
      <c r="F1204" s="183">
        <v>0</v>
      </c>
      <c r="G1204" s="183">
        <v>0</v>
      </c>
      <c r="H1204" s="183">
        <v>0</v>
      </c>
      <c r="I1204" s="183">
        <v>0</v>
      </c>
      <c r="J1204" s="183">
        <v>0</v>
      </c>
    </row>
    <row r="1205" spans="1:10" s="85" customFormat="1" x14ac:dyDescent="0.25">
      <c r="A1205" s="308"/>
      <c r="B1205" s="293"/>
      <c r="C1205" s="182" t="s">
        <v>14</v>
      </c>
      <c r="D1205" s="183">
        <f t="shared" si="736"/>
        <v>0</v>
      </c>
      <c r="E1205" s="183">
        <v>0</v>
      </c>
      <c r="F1205" s="183">
        <v>0</v>
      </c>
      <c r="G1205" s="183">
        <v>0</v>
      </c>
      <c r="H1205" s="183">
        <v>0</v>
      </c>
      <c r="I1205" s="183">
        <v>0</v>
      </c>
      <c r="J1205" s="183">
        <v>0</v>
      </c>
    </row>
    <row r="1206" spans="1:10" s="131" customFormat="1" ht="14.25" x14ac:dyDescent="0.25">
      <c r="A1206" s="308"/>
      <c r="B1206" s="293"/>
      <c r="C1206" s="181" t="s">
        <v>15</v>
      </c>
      <c r="D1206" s="9">
        <f t="shared" si="736"/>
        <v>0</v>
      </c>
      <c r="E1206" s="9">
        <v>0</v>
      </c>
      <c r="F1206" s="9">
        <v>0</v>
      </c>
      <c r="G1206" s="9">
        <v>0</v>
      </c>
      <c r="H1206" s="9">
        <v>0</v>
      </c>
      <c r="I1206" s="9">
        <v>0</v>
      </c>
      <c r="J1206" s="9">
        <v>0</v>
      </c>
    </row>
    <row r="1207" spans="1:10" s="124" customFormat="1" ht="30" x14ac:dyDescent="0.25">
      <c r="A1207" s="308"/>
      <c r="B1207" s="293"/>
      <c r="C1207" s="182" t="s">
        <v>403</v>
      </c>
      <c r="D1207" s="183">
        <f t="shared" si="736"/>
        <v>0</v>
      </c>
      <c r="E1207" s="183">
        <v>0</v>
      </c>
      <c r="F1207" s="183">
        <v>0</v>
      </c>
      <c r="G1207" s="183">
        <v>0</v>
      </c>
      <c r="H1207" s="183">
        <v>0</v>
      </c>
      <c r="I1207" s="183">
        <v>0</v>
      </c>
      <c r="J1207" s="183">
        <v>0</v>
      </c>
    </row>
    <row r="1208" spans="1:10" s="124" customFormat="1" ht="30" x14ac:dyDescent="0.25">
      <c r="A1208" s="309"/>
      <c r="B1208" s="294"/>
      <c r="C1208" s="182" t="s">
        <v>404</v>
      </c>
      <c r="D1208" s="183">
        <f t="shared" si="736"/>
        <v>0</v>
      </c>
      <c r="E1208" s="183">
        <v>0</v>
      </c>
      <c r="F1208" s="183">
        <v>0</v>
      </c>
      <c r="G1208" s="183">
        <v>0</v>
      </c>
      <c r="H1208" s="183">
        <v>0</v>
      </c>
      <c r="I1208" s="183">
        <v>0</v>
      </c>
      <c r="J1208" s="183">
        <v>0</v>
      </c>
    </row>
    <row r="1209" spans="1:10" ht="28.5" x14ac:dyDescent="0.25">
      <c r="A1209" s="307"/>
      <c r="B1209" s="292" t="s">
        <v>175</v>
      </c>
      <c r="C1209" s="181" t="s">
        <v>318</v>
      </c>
      <c r="D1209" s="9">
        <f>SUM(D1210:D1216)</f>
        <v>1878.5</v>
      </c>
      <c r="E1209" s="9">
        <f t="shared" ref="E1209:F1209" si="737">SUM(E1210:E1216)</f>
        <v>1048.5</v>
      </c>
      <c r="F1209" s="9">
        <f t="shared" si="737"/>
        <v>646</v>
      </c>
      <c r="G1209" s="9">
        <f t="shared" ref="G1209:J1209" si="738">SUM(G1210:G1216)</f>
        <v>184</v>
      </c>
      <c r="H1209" s="9">
        <f t="shared" si="738"/>
        <v>0</v>
      </c>
      <c r="I1209" s="9">
        <f t="shared" ref="I1209" si="739">SUM(I1210:I1216)</f>
        <v>0</v>
      </c>
      <c r="J1209" s="9">
        <f t="shared" si="738"/>
        <v>0</v>
      </c>
    </row>
    <row r="1210" spans="1:10" x14ac:dyDescent="0.25">
      <c r="A1210" s="308"/>
      <c r="B1210" s="293"/>
      <c r="C1210" s="182" t="s">
        <v>11</v>
      </c>
      <c r="D1210" s="183">
        <f t="shared" si="663"/>
        <v>249</v>
      </c>
      <c r="E1210" s="183">
        <v>144</v>
      </c>
      <c r="F1210" s="183">
        <v>105</v>
      </c>
      <c r="G1210" s="183">
        <v>0</v>
      </c>
      <c r="H1210" s="183">
        <v>0</v>
      </c>
      <c r="I1210" s="183">
        <v>0</v>
      </c>
      <c r="J1210" s="183">
        <v>0</v>
      </c>
    </row>
    <row r="1211" spans="1:10" x14ac:dyDescent="0.25">
      <c r="A1211" s="308"/>
      <c r="B1211" s="293"/>
      <c r="C1211" s="182" t="s">
        <v>12</v>
      </c>
      <c r="D1211" s="183">
        <f t="shared" si="663"/>
        <v>459</v>
      </c>
      <c r="E1211" s="183">
        <f>E1059+E1099</f>
        <v>130</v>
      </c>
      <c r="F1211" s="183">
        <f t="shared" ref="F1211:J1211" si="740">F1059+F1099</f>
        <v>145</v>
      </c>
      <c r="G1211" s="183">
        <f t="shared" si="740"/>
        <v>184</v>
      </c>
      <c r="H1211" s="183">
        <f t="shared" si="740"/>
        <v>0</v>
      </c>
      <c r="I1211" s="183">
        <f t="shared" ref="I1211" si="741">I1059+I1099</f>
        <v>0</v>
      </c>
      <c r="J1211" s="183">
        <f t="shared" si="740"/>
        <v>0</v>
      </c>
    </row>
    <row r="1212" spans="1:10" x14ac:dyDescent="0.25">
      <c r="A1212" s="308"/>
      <c r="B1212" s="293"/>
      <c r="C1212" s="182" t="s">
        <v>13</v>
      </c>
      <c r="D1212" s="183">
        <f t="shared" si="663"/>
        <v>296</v>
      </c>
      <c r="E1212" s="183">
        <f t="shared" ref="E1212:J1212" si="742">E1060+E1100</f>
        <v>164</v>
      </c>
      <c r="F1212" s="183">
        <f t="shared" si="742"/>
        <v>132</v>
      </c>
      <c r="G1212" s="183">
        <f t="shared" si="742"/>
        <v>0</v>
      </c>
      <c r="H1212" s="183">
        <f t="shared" si="742"/>
        <v>0</v>
      </c>
      <c r="I1212" s="183">
        <f t="shared" ref="I1212" si="743">I1060+I1100</f>
        <v>0</v>
      </c>
      <c r="J1212" s="183">
        <f t="shared" si="742"/>
        <v>0</v>
      </c>
    </row>
    <row r="1213" spans="1:10" x14ac:dyDescent="0.25">
      <c r="A1213" s="308"/>
      <c r="B1213" s="293"/>
      <c r="C1213" s="182" t="s">
        <v>14</v>
      </c>
      <c r="D1213" s="183">
        <f>SUM(E1213:G1213)</f>
        <v>308.5</v>
      </c>
      <c r="E1213" s="183">
        <f>E1061+E1101</f>
        <v>176.5</v>
      </c>
      <c r="F1213" s="183">
        <f>F1061+F1101</f>
        <v>132</v>
      </c>
      <c r="G1213" s="183">
        <f t="shared" ref="G1213:J1213" si="744">G1061+G1101</f>
        <v>0</v>
      </c>
      <c r="H1213" s="183">
        <f t="shared" si="744"/>
        <v>0</v>
      </c>
      <c r="I1213" s="183">
        <f t="shared" ref="I1213" si="745">I1061+I1101</f>
        <v>0</v>
      </c>
      <c r="J1213" s="183">
        <f t="shared" si="744"/>
        <v>0</v>
      </c>
    </row>
    <row r="1214" spans="1:10" s="125" customFormat="1" ht="14.25" x14ac:dyDescent="0.2">
      <c r="A1214" s="308"/>
      <c r="B1214" s="293"/>
      <c r="C1214" s="181" t="s">
        <v>15</v>
      </c>
      <c r="D1214" s="9">
        <f t="shared" si="663"/>
        <v>298</v>
      </c>
      <c r="E1214" s="9">
        <f t="shared" ref="E1214:J1214" si="746">E1062+E1102</f>
        <v>166</v>
      </c>
      <c r="F1214" s="9">
        <f t="shared" si="746"/>
        <v>132</v>
      </c>
      <c r="G1214" s="9">
        <f t="shared" si="746"/>
        <v>0</v>
      </c>
      <c r="H1214" s="9">
        <f t="shared" si="746"/>
        <v>0</v>
      </c>
      <c r="I1214" s="9">
        <f t="shared" ref="I1214" si="747">I1062+I1102</f>
        <v>0</v>
      </c>
      <c r="J1214" s="9">
        <f t="shared" si="746"/>
        <v>0</v>
      </c>
    </row>
    <row r="1215" spans="1:10" ht="30" x14ac:dyDescent="0.25">
      <c r="A1215" s="308"/>
      <c r="B1215" s="293"/>
      <c r="C1215" s="182" t="s">
        <v>403</v>
      </c>
      <c r="D1215" s="183">
        <f t="shared" si="663"/>
        <v>134</v>
      </c>
      <c r="E1215" s="183">
        <f t="shared" ref="E1215:J1215" si="748">E1063+E1103</f>
        <v>134</v>
      </c>
      <c r="F1215" s="183">
        <f t="shared" si="748"/>
        <v>0</v>
      </c>
      <c r="G1215" s="183">
        <f t="shared" si="748"/>
        <v>0</v>
      </c>
      <c r="H1215" s="183">
        <f t="shared" si="748"/>
        <v>0</v>
      </c>
      <c r="I1215" s="183">
        <f t="shared" ref="I1215" si="749">I1063+I1103</f>
        <v>0</v>
      </c>
      <c r="J1215" s="183">
        <f t="shared" si="748"/>
        <v>0</v>
      </c>
    </row>
    <row r="1216" spans="1:10" ht="30" x14ac:dyDescent="0.25">
      <c r="A1216" s="309"/>
      <c r="B1216" s="294"/>
      <c r="C1216" s="182" t="s">
        <v>404</v>
      </c>
      <c r="D1216" s="183">
        <f>SUM(E1216:G1216)</f>
        <v>134</v>
      </c>
      <c r="E1216" s="183">
        <f t="shared" ref="E1216:J1216" si="750">E1064+E1104</f>
        <v>134</v>
      </c>
      <c r="F1216" s="183">
        <f t="shared" si="750"/>
        <v>0</v>
      </c>
      <c r="G1216" s="183">
        <f t="shared" si="750"/>
        <v>0</v>
      </c>
      <c r="H1216" s="183">
        <f t="shared" si="750"/>
        <v>0</v>
      </c>
      <c r="I1216" s="183">
        <f t="shared" ref="I1216" si="751">I1064+I1104</f>
        <v>0</v>
      </c>
      <c r="J1216" s="183">
        <f t="shared" si="750"/>
        <v>0</v>
      </c>
    </row>
    <row r="1217" spans="1:13" ht="28.5" x14ac:dyDescent="0.25">
      <c r="A1217" s="335"/>
      <c r="B1217" s="295" t="s">
        <v>31</v>
      </c>
      <c r="C1217" s="181" t="s">
        <v>318</v>
      </c>
      <c r="D1217" s="9">
        <f>SUM(D1218:D1224)</f>
        <v>1458010.0943799999</v>
      </c>
      <c r="E1217" s="9">
        <f t="shared" ref="E1217:F1217" si="752">SUM(E1218:E1224)</f>
        <v>578914.32000000007</v>
      </c>
      <c r="F1217" s="9">
        <f t="shared" si="752"/>
        <v>1934.3000000000002</v>
      </c>
      <c r="G1217" s="9">
        <f t="shared" ref="G1217:J1217" si="753">SUM(G1218:G1224)</f>
        <v>257502.8</v>
      </c>
      <c r="H1217" s="9">
        <f t="shared" si="753"/>
        <v>595858.37438000005</v>
      </c>
      <c r="I1217" s="9">
        <f t="shared" ref="I1217" si="754">SUM(I1218:I1224)</f>
        <v>21800.699999999993</v>
      </c>
      <c r="J1217" s="9">
        <f t="shared" si="753"/>
        <v>1999.6000000000001</v>
      </c>
    </row>
    <row r="1218" spans="1:13" x14ac:dyDescent="0.25">
      <c r="A1218" s="336"/>
      <c r="B1218" s="296"/>
      <c r="C1218" s="182" t="s">
        <v>11</v>
      </c>
      <c r="D1218" s="183">
        <f>SUM(E1218:J1218)</f>
        <v>152252.6</v>
      </c>
      <c r="E1218" s="183">
        <f t="shared" ref="E1218:J1224" si="755">E550+E810+E1048+E1210</f>
        <v>90782.6</v>
      </c>
      <c r="F1218" s="183">
        <f t="shared" si="755"/>
        <v>424.1</v>
      </c>
      <c r="G1218" s="183">
        <f t="shared" si="755"/>
        <v>61045.9</v>
      </c>
      <c r="H1218" s="183">
        <f t="shared" si="755"/>
        <v>0</v>
      </c>
      <c r="I1218" s="183">
        <f t="shared" si="755"/>
        <v>0</v>
      </c>
      <c r="J1218" s="183">
        <f t="shared" si="755"/>
        <v>0</v>
      </c>
    </row>
    <row r="1219" spans="1:13" x14ac:dyDescent="0.25">
      <c r="A1219" s="336"/>
      <c r="B1219" s="296"/>
      <c r="C1219" s="182" t="s">
        <v>12</v>
      </c>
      <c r="D1219" s="183">
        <f t="shared" ref="D1219:D1224" si="756">SUM(E1219:J1219)</f>
        <v>185498</v>
      </c>
      <c r="E1219" s="183">
        <f t="shared" si="755"/>
        <v>88694.900000000009</v>
      </c>
      <c r="F1219" s="183">
        <f t="shared" si="755"/>
        <v>145</v>
      </c>
      <c r="G1219" s="183">
        <f t="shared" si="755"/>
        <v>96658.099999999991</v>
      </c>
      <c r="H1219" s="183">
        <f t="shared" si="755"/>
        <v>0</v>
      </c>
      <c r="I1219" s="183">
        <f t="shared" si="755"/>
        <v>0</v>
      </c>
      <c r="J1219" s="183">
        <f t="shared" si="755"/>
        <v>0</v>
      </c>
    </row>
    <row r="1220" spans="1:13" x14ac:dyDescent="0.25">
      <c r="A1220" s="336"/>
      <c r="B1220" s="296"/>
      <c r="C1220" s="182" t="s">
        <v>13</v>
      </c>
      <c r="D1220" s="183">
        <f t="shared" si="756"/>
        <v>201126.8</v>
      </c>
      <c r="E1220" s="183">
        <f t="shared" si="755"/>
        <v>101196</v>
      </c>
      <c r="F1220" s="183">
        <f t="shared" si="755"/>
        <v>132</v>
      </c>
      <c r="G1220" s="183">
        <f t="shared" si="755"/>
        <v>99798.799999999988</v>
      </c>
      <c r="H1220" s="183">
        <f t="shared" si="755"/>
        <v>0</v>
      </c>
      <c r="I1220" s="183">
        <f t="shared" si="755"/>
        <v>0</v>
      </c>
      <c r="J1220" s="183">
        <f t="shared" si="755"/>
        <v>0</v>
      </c>
    </row>
    <row r="1221" spans="1:13" ht="21.75" customHeight="1" x14ac:dyDescent="0.25">
      <c r="A1221" s="336"/>
      <c r="B1221" s="296"/>
      <c r="C1221" s="182" t="s">
        <v>14</v>
      </c>
      <c r="D1221" s="183">
        <f t="shared" si="756"/>
        <v>281171.67427999998</v>
      </c>
      <c r="E1221" s="183">
        <f t="shared" si="755"/>
        <v>68687</v>
      </c>
      <c r="F1221" s="183">
        <f t="shared" si="755"/>
        <v>1101.2</v>
      </c>
      <c r="G1221" s="183">
        <f t="shared" si="755"/>
        <v>0</v>
      </c>
      <c r="H1221" s="183">
        <f t="shared" si="755"/>
        <v>189582.77427999998</v>
      </c>
      <c r="I1221" s="183">
        <f t="shared" si="755"/>
        <v>21800.699999999993</v>
      </c>
      <c r="J1221" s="183">
        <f t="shared" si="755"/>
        <v>0</v>
      </c>
    </row>
    <row r="1222" spans="1:13" x14ac:dyDescent="0.25">
      <c r="A1222" s="336"/>
      <c r="B1222" s="296"/>
      <c r="C1222" s="181" t="s">
        <v>15</v>
      </c>
      <c r="D1222" s="9">
        <f>SUM(E1222:J1222)</f>
        <v>260309.42010000002</v>
      </c>
      <c r="E1222" s="9">
        <f>E554+E814+E1052+E1214</f>
        <v>69239.62</v>
      </c>
      <c r="F1222" s="9">
        <f t="shared" si="755"/>
        <v>132</v>
      </c>
      <c r="G1222" s="9">
        <f t="shared" si="755"/>
        <v>0</v>
      </c>
      <c r="H1222" s="9">
        <f t="shared" si="755"/>
        <v>190260.60010000001</v>
      </c>
      <c r="I1222" s="9">
        <f t="shared" si="755"/>
        <v>0</v>
      </c>
      <c r="J1222" s="9">
        <f t="shared" si="755"/>
        <v>677.2</v>
      </c>
      <c r="K1222" s="127"/>
      <c r="M1222" s="126"/>
    </row>
    <row r="1223" spans="1:13" ht="30" x14ac:dyDescent="0.25">
      <c r="A1223" s="336"/>
      <c r="B1223" s="296"/>
      <c r="C1223" s="182" t="s">
        <v>403</v>
      </c>
      <c r="D1223" s="183">
        <f t="shared" si="756"/>
        <v>187107.60000000003</v>
      </c>
      <c r="E1223" s="183">
        <f t="shared" si="755"/>
        <v>80127.899999999994</v>
      </c>
      <c r="F1223" s="183">
        <f t="shared" si="755"/>
        <v>0</v>
      </c>
      <c r="G1223" s="183">
        <f t="shared" si="755"/>
        <v>0</v>
      </c>
      <c r="H1223" s="183">
        <f t="shared" si="755"/>
        <v>106318.50000000001</v>
      </c>
      <c r="I1223" s="183">
        <f t="shared" si="755"/>
        <v>0</v>
      </c>
      <c r="J1223" s="183">
        <f t="shared" si="755"/>
        <v>661.2</v>
      </c>
    </row>
    <row r="1224" spans="1:13" ht="30" x14ac:dyDescent="0.25">
      <c r="A1224" s="337"/>
      <c r="B1224" s="297"/>
      <c r="C1224" s="182" t="s">
        <v>404</v>
      </c>
      <c r="D1224" s="183">
        <f t="shared" si="756"/>
        <v>190544.00000000003</v>
      </c>
      <c r="E1224" s="183">
        <f t="shared" si="755"/>
        <v>80186.3</v>
      </c>
      <c r="F1224" s="183">
        <f t="shared" si="755"/>
        <v>0</v>
      </c>
      <c r="G1224" s="183">
        <f t="shared" si="755"/>
        <v>0</v>
      </c>
      <c r="H1224" s="183">
        <f t="shared" si="755"/>
        <v>109696.50000000001</v>
      </c>
      <c r="I1224" s="183">
        <f t="shared" si="755"/>
        <v>0</v>
      </c>
      <c r="J1224" s="183">
        <f t="shared" si="755"/>
        <v>661.2</v>
      </c>
    </row>
  </sheetData>
  <mergeCells count="328">
    <mergeCell ref="B1031:B1038"/>
    <mergeCell ref="B760:B767"/>
    <mergeCell ref="B827:B834"/>
    <mergeCell ref="A925:A932"/>
    <mergeCell ref="A899:A906"/>
    <mergeCell ref="B899:B906"/>
    <mergeCell ref="B916:H916"/>
    <mergeCell ref="B883:B890"/>
    <mergeCell ref="B843:B850"/>
    <mergeCell ref="A843:A850"/>
    <mergeCell ref="B835:B842"/>
    <mergeCell ref="B851:B858"/>
    <mergeCell ref="A883:A890"/>
    <mergeCell ref="B875:B882"/>
    <mergeCell ref="B867:B874"/>
    <mergeCell ref="A957:A964"/>
    <mergeCell ref="A990:A997"/>
    <mergeCell ref="B982:B989"/>
    <mergeCell ref="A982:A989"/>
    <mergeCell ref="A965:A972"/>
    <mergeCell ref="B973:H973"/>
    <mergeCell ref="B817:H817"/>
    <mergeCell ref="A768:A775"/>
    <mergeCell ref="A859:A866"/>
    <mergeCell ref="H1:J1"/>
    <mergeCell ref="B965:B972"/>
    <mergeCell ref="A1023:A1030"/>
    <mergeCell ref="B639:B646"/>
    <mergeCell ref="B647:B654"/>
    <mergeCell ref="A655:A662"/>
    <mergeCell ref="B655:B662"/>
    <mergeCell ref="A663:A670"/>
    <mergeCell ref="B695:H695"/>
    <mergeCell ref="A647:A654"/>
    <mergeCell ref="B949:B956"/>
    <mergeCell ref="A891:A898"/>
    <mergeCell ref="B891:B898"/>
    <mergeCell ref="A801:A808"/>
    <mergeCell ref="B712:B719"/>
    <mergeCell ref="A712:A719"/>
    <mergeCell ref="B736:B743"/>
    <mergeCell ref="A720:A727"/>
    <mergeCell ref="A697:A703"/>
    <mergeCell ref="B728:B735"/>
    <mergeCell ref="B720:B727"/>
    <mergeCell ref="B704:B711"/>
    <mergeCell ref="A639:A646"/>
    <mergeCell ref="A793:A800"/>
    <mergeCell ref="A835:A842"/>
    <mergeCell ref="B784:B791"/>
    <mergeCell ref="B818:H818"/>
    <mergeCell ref="A744:A751"/>
    <mergeCell ref="A736:A743"/>
    <mergeCell ref="B752:B759"/>
    <mergeCell ref="A752:A759"/>
    <mergeCell ref="B697:B703"/>
    <mergeCell ref="B793:B800"/>
    <mergeCell ref="A760:A767"/>
    <mergeCell ref="A728:A735"/>
    <mergeCell ref="B792:J792"/>
    <mergeCell ref="B744:B751"/>
    <mergeCell ref="B671:B678"/>
    <mergeCell ref="B768:B775"/>
    <mergeCell ref="A679:A686"/>
    <mergeCell ref="B679:B686"/>
    <mergeCell ref="A687:A694"/>
    <mergeCell ref="B687:B694"/>
    <mergeCell ref="A671:A678"/>
    <mergeCell ref="A704:A711"/>
    <mergeCell ref="B663:B670"/>
    <mergeCell ref="B45:B52"/>
    <mergeCell ref="B411:B418"/>
    <mergeCell ref="B256:B263"/>
    <mergeCell ref="E5:J5"/>
    <mergeCell ref="B8:H8"/>
    <mergeCell ref="B9:H9"/>
    <mergeCell ref="B5:B6"/>
    <mergeCell ref="B289:B296"/>
    <mergeCell ref="B386:H386"/>
    <mergeCell ref="B118:B125"/>
    <mergeCell ref="B280:G280"/>
    <mergeCell ref="B102:B109"/>
    <mergeCell ref="B354:B361"/>
    <mergeCell ref="B94:B101"/>
    <mergeCell ref="A2:J3"/>
    <mergeCell ref="B557:H557"/>
    <mergeCell ref="A5:A6"/>
    <mergeCell ref="B206:B213"/>
    <mergeCell ref="B110:B117"/>
    <mergeCell ref="B345:G345"/>
    <mergeCell ref="B329:B336"/>
    <mergeCell ref="B158:B165"/>
    <mergeCell ref="A166:A173"/>
    <mergeCell ref="A45:A52"/>
    <mergeCell ref="B53:B60"/>
    <mergeCell ref="A53:A60"/>
    <mergeCell ref="B77:B84"/>
    <mergeCell ref="B69:B76"/>
    <mergeCell ref="B44:H44"/>
    <mergeCell ref="B85:H85"/>
    <mergeCell ref="B61:B68"/>
    <mergeCell ref="A61:A68"/>
    <mergeCell ref="A77:A84"/>
    <mergeCell ref="B370:B377"/>
    <mergeCell ref="A329:A336"/>
    <mergeCell ref="A264:A271"/>
    <mergeCell ref="C5:C6"/>
    <mergeCell ref="D5:D6"/>
    <mergeCell ref="A69:A76"/>
    <mergeCell ref="B305:B312"/>
    <mergeCell ref="B230:H230"/>
    <mergeCell ref="A206:A213"/>
    <mergeCell ref="A10:A17"/>
    <mergeCell ref="B10:B17"/>
    <mergeCell ref="A18:A25"/>
    <mergeCell ref="B18:B25"/>
    <mergeCell ref="A26:A33"/>
    <mergeCell ref="B26:B33"/>
    <mergeCell ref="A34:A41"/>
    <mergeCell ref="B34:B41"/>
    <mergeCell ref="B42:B43"/>
    <mergeCell ref="A42:A43"/>
    <mergeCell ref="B297:B304"/>
    <mergeCell ref="A174:A181"/>
    <mergeCell ref="A126:A133"/>
    <mergeCell ref="B126:B133"/>
    <mergeCell ref="B87:B93"/>
    <mergeCell ref="B134:B141"/>
    <mergeCell ref="A142:A149"/>
    <mergeCell ref="B190:B197"/>
    <mergeCell ref="B182:B189"/>
    <mergeCell ref="B166:B173"/>
    <mergeCell ref="B1217:B1224"/>
    <mergeCell ref="A1217:A1224"/>
    <mergeCell ref="B1209:B1216"/>
    <mergeCell ref="A1209:A1216"/>
    <mergeCell ref="B1089:B1096"/>
    <mergeCell ref="A1089:A1096"/>
    <mergeCell ref="B1081:B1088"/>
    <mergeCell ref="A1081:A1088"/>
    <mergeCell ref="B1073:B1080"/>
    <mergeCell ref="A1073:A1080"/>
    <mergeCell ref="A1177:A1184"/>
    <mergeCell ref="A1201:A1208"/>
    <mergeCell ref="B1201:B1208"/>
    <mergeCell ref="A1185:A1192"/>
    <mergeCell ref="B1185:B1192"/>
    <mergeCell ref="A1193:A1200"/>
    <mergeCell ref="B1193:B1200"/>
    <mergeCell ref="A1161:A1168"/>
    <mergeCell ref="B1161:B1168"/>
    <mergeCell ref="A1169:A1176"/>
    <mergeCell ref="B1169:B1176"/>
    <mergeCell ref="B1177:B1184"/>
    <mergeCell ref="A1105:A1112"/>
    <mergeCell ref="B1105:B1112"/>
    <mergeCell ref="A1153:A1160"/>
    <mergeCell ref="B1153:B1160"/>
    <mergeCell ref="A1137:A1144"/>
    <mergeCell ref="B1145:B1152"/>
    <mergeCell ref="A1113:A1120"/>
    <mergeCell ref="B1113:B1120"/>
    <mergeCell ref="A1121:A1128"/>
    <mergeCell ref="B1137:B1144"/>
    <mergeCell ref="A1145:A1152"/>
    <mergeCell ref="B1121:B1128"/>
    <mergeCell ref="A1129:A1136"/>
    <mergeCell ref="B1129:B1136"/>
    <mergeCell ref="A1097:A1104"/>
    <mergeCell ref="B1097:B1104"/>
    <mergeCell ref="B1065:B1072"/>
    <mergeCell ref="A1065:A1072"/>
    <mergeCell ref="B1058:B1064"/>
    <mergeCell ref="A1058:A1064"/>
    <mergeCell ref="A974:A981"/>
    <mergeCell ref="A1006:J1006"/>
    <mergeCell ref="B1055:H1055"/>
    <mergeCell ref="B1047:B1054"/>
    <mergeCell ref="A1047:A1054"/>
    <mergeCell ref="A1007:A1014"/>
    <mergeCell ref="B1007:B1014"/>
    <mergeCell ref="A1039:A1046"/>
    <mergeCell ref="B1039:B1046"/>
    <mergeCell ref="B1056:H1056"/>
    <mergeCell ref="B1023:B1030"/>
    <mergeCell ref="A1015:A1022"/>
    <mergeCell ref="A1031:A1038"/>
    <mergeCell ref="B1015:B1022"/>
    <mergeCell ref="B974:B981"/>
    <mergeCell ref="B998:B1005"/>
    <mergeCell ref="A998:A1005"/>
    <mergeCell ref="B990:B997"/>
    <mergeCell ref="B957:B964"/>
    <mergeCell ref="A941:A948"/>
    <mergeCell ref="B933:B940"/>
    <mergeCell ref="B941:B948"/>
    <mergeCell ref="A809:A816"/>
    <mergeCell ref="B801:B808"/>
    <mergeCell ref="A776:A783"/>
    <mergeCell ref="B776:B783"/>
    <mergeCell ref="A784:A791"/>
    <mergeCell ref="B820:B826"/>
    <mergeCell ref="A933:A940"/>
    <mergeCell ref="A907:A914"/>
    <mergeCell ref="B907:B914"/>
    <mergeCell ref="B917:B924"/>
    <mergeCell ref="A917:A924"/>
    <mergeCell ref="A875:A882"/>
    <mergeCell ref="B859:B866"/>
    <mergeCell ref="A867:A874"/>
    <mergeCell ref="A949:A956"/>
    <mergeCell ref="B925:B932"/>
    <mergeCell ref="B809:B816"/>
    <mergeCell ref="A851:A858"/>
    <mergeCell ref="A827:A834"/>
    <mergeCell ref="A820:A826"/>
    <mergeCell ref="B583:B590"/>
    <mergeCell ref="A583:A590"/>
    <mergeCell ref="B575:B582"/>
    <mergeCell ref="A575:A582"/>
    <mergeCell ref="B599:B606"/>
    <mergeCell ref="A623:A630"/>
    <mergeCell ref="B623:B630"/>
    <mergeCell ref="B567:B574"/>
    <mergeCell ref="A631:A638"/>
    <mergeCell ref="B631:B638"/>
    <mergeCell ref="A607:A614"/>
    <mergeCell ref="A567:A574"/>
    <mergeCell ref="A591:A598"/>
    <mergeCell ref="B591:B598"/>
    <mergeCell ref="A599:A606"/>
    <mergeCell ref="B615:B622"/>
    <mergeCell ref="A615:A622"/>
    <mergeCell ref="B607:B614"/>
    <mergeCell ref="A87:A93"/>
    <mergeCell ref="A102:A109"/>
    <mergeCell ref="A451:A458"/>
    <mergeCell ref="B443:B450"/>
    <mergeCell ref="B451:B458"/>
    <mergeCell ref="B427:B434"/>
    <mergeCell ref="A411:A418"/>
    <mergeCell ref="A443:A450"/>
    <mergeCell ref="A403:A410"/>
    <mergeCell ref="A289:A296"/>
    <mergeCell ref="A282:A288"/>
    <mergeCell ref="A305:A312"/>
    <mergeCell ref="B214:B221"/>
    <mergeCell ref="A232:A239"/>
    <mergeCell ref="B240:B247"/>
    <mergeCell ref="B264:B271"/>
    <mergeCell ref="A297:A304"/>
    <mergeCell ref="A190:A197"/>
    <mergeCell ref="A134:A141"/>
    <mergeCell ref="A118:A125"/>
    <mergeCell ref="B248:B255"/>
    <mergeCell ref="B174:B181"/>
    <mergeCell ref="B150:B157"/>
    <mergeCell ref="B362:B369"/>
    <mergeCell ref="A354:A361"/>
    <mergeCell ref="A362:A369"/>
    <mergeCell ref="A110:A117"/>
    <mergeCell ref="A182:A189"/>
    <mergeCell ref="A150:A157"/>
    <mergeCell ref="B142:B149"/>
    <mergeCell ref="A370:A377"/>
    <mergeCell ref="A256:A263"/>
    <mergeCell ref="B347:B353"/>
    <mergeCell ref="A347:A353"/>
    <mergeCell ref="A337:A344"/>
    <mergeCell ref="B337:B344"/>
    <mergeCell ref="A94:A101"/>
    <mergeCell ref="A198:A205"/>
    <mergeCell ref="B198:B205"/>
    <mergeCell ref="A313:A320"/>
    <mergeCell ref="B282:B288"/>
    <mergeCell ref="A158:A165"/>
    <mergeCell ref="A248:A255"/>
    <mergeCell ref="B321:B328"/>
    <mergeCell ref="A321:A328"/>
    <mergeCell ref="B313:B320"/>
    <mergeCell ref="A214:A221"/>
    <mergeCell ref="A222:A229"/>
    <mergeCell ref="B222:B229"/>
    <mergeCell ref="B272:B279"/>
    <mergeCell ref="A272:A279"/>
    <mergeCell ref="A240:A247"/>
    <mergeCell ref="B232:B239"/>
    <mergeCell ref="A378:A385"/>
    <mergeCell ref="B378:B385"/>
    <mergeCell ref="A395:A402"/>
    <mergeCell ref="B388:B394"/>
    <mergeCell ref="B395:B402"/>
    <mergeCell ref="B485:B492"/>
    <mergeCell ref="A485:A492"/>
    <mergeCell ref="A468:A475"/>
    <mergeCell ref="B460:B467"/>
    <mergeCell ref="B484:H484"/>
    <mergeCell ref="A460:A467"/>
    <mergeCell ref="B476:B483"/>
    <mergeCell ref="A476:A483"/>
    <mergeCell ref="B468:B475"/>
    <mergeCell ref="A419:A426"/>
    <mergeCell ref="A427:A434"/>
    <mergeCell ref="B419:B426"/>
    <mergeCell ref="A435:A442"/>
    <mergeCell ref="B435:B442"/>
    <mergeCell ref="B533:B540"/>
    <mergeCell ref="A517:A524"/>
    <mergeCell ref="B517:B524"/>
    <mergeCell ref="B525:B532"/>
    <mergeCell ref="A560:A566"/>
    <mergeCell ref="A549:A556"/>
    <mergeCell ref="A388:A394"/>
    <mergeCell ref="B403:B410"/>
    <mergeCell ref="B560:B566"/>
    <mergeCell ref="A525:A532"/>
    <mergeCell ref="B549:B556"/>
    <mergeCell ref="A533:A540"/>
    <mergeCell ref="B558:H558"/>
    <mergeCell ref="B459:H459"/>
    <mergeCell ref="B509:B516"/>
    <mergeCell ref="A509:A516"/>
    <mergeCell ref="B501:B508"/>
    <mergeCell ref="A501:A508"/>
    <mergeCell ref="B493:B500"/>
    <mergeCell ref="A493:A500"/>
    <mergeCell ref="B541:B548"/>
    <mergeCell ref="A541:A548"/>
  </mergeCells>
  <pageMargins left="0.39370078740157483" right="0.43307086614173229" top="0.74803149606299213" bottom="0.74803149606299213" header="0.31496062992125984" footer="0.31496062992125984"/>
  <pageSetup paperSize="9" scale="49" firstPageNumber="8" fitToHeight="0" orientation="portrait" useFirstPageNumber="1" horizontalDpi="300" verticalDpi="300" r:id="rId1"/>
  <headerFooter>
    <oddHeader>&amp;CСтраница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R1"/>
  <sheetViews>
    <sheetView view="pageLayout" topLeftCell="A43" workbookViewId="0">
      <selection activeCell="K72" sqref="K72"/>
    </sheetView>
  </sheetViews>
  <sheetFormatPr defaultRowHeight="15" x14ac:dyDescent="0.25"/>
  <cols>
    <col min="15" max="16" width="9.140625" customWidth="1"/>
    <col min="17" max="17" width="8.85546875" customWidth="1"/>
    <col min="18" max="18" width="9" hidden="1" customWidth="1"/>
  </cols>
  <sheetData/>
  <pageMargins left="0.7" right="0.7" top="0.75" bottom="0.75" header="0.3" footer="0.3"/>
  <pageSetup paperSize="9" scale="56" firstPageNumber="32" fitToHeight="0" orientation="portrait" useFirstPageNumber="1" horizontalDpi="300" verticalDpi="300" r:id="rId1"/>
  <headerFooter>
    <oddHeader>&amp;C&amp;12&amp;P</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55"/>
  <sheetViews>
    <sheetView view="pageLayout" topLeftCell="A40" zoomScale="84" zoomScaleNormal="90" zoomScalePageLayoutView="84" workbookViewId="0">
      <selection activeCell="E54" sqref="E54"/>
    </sheetView>
  </sheetViews>
  <sheetFormatPr defaultColWidth="9.140625" defaultRowHeight="15" x14ac:dyDescent="0.25"/>
  <cols>
    <col min="1" max="1" width="27.140625" style="59" customWidth="1"/>
    <col min="2" max="2" width="29.7109375" style="59" customWidth="1"/>
    <col min="3" max="3" width="14.28515625" style="59" customWidth="1"/>
    <col min="4" max="4" width="13.42578125" style="59" customWidth="1"/>
    <col min="5" max="5" width="12.85546875" style="59" customWidth="1"/>
    <col min="6" max="6" width="12.42578125" style="59" customWidth="1"/>
    <col min="7" max="8" width="12.28515625" style="59" customWidth="1"/>
    <col min="9" max="9" width="12.85546875" style="59" customWidth="1"/>
    <col min="10" max="10" width="13" style="59" customWidth="1"/>
    <col min="11" max="16384" width="9.140625" style="59"/>
  </cols>
  <sheetData>
    <row r="1" spans="1:10" ht="67.5" customHeight="1" x14ac:dyDescent="0.25">
      <c r="G1" s="246"/>
      <c r="H1" s="246"/>
      <c r="I1" s="246"/>
      <c r="J1" s="246"/>
    </row>
    <row r="2" spans="1:10" ht="70.5" customHeight="1" x14ac:dyDescent="0.25">
      <c r="A2" s="359" t="s">
        <v>600</v>
      </c>
      <c r="B2" s="359"/>
      <c r="C2" s="359"/>
      <c r="D2" s="359"/>
      <c r="E2" s="359"/>
      <c r="F2" s="359"/>
      <c r="G2" s="359"/>
      <c r="H2" s="359"/>
      <c r="I2" s="359"/>
      <c r="J2" s="359"/>
    </row>
    <row r="3" spans="1:10" ht="25.5" customHeight="1" x14ac:dyDescent="0.25">
      <c r="A3" s="359"/>
      <c r="B3" s="359"/>
      <c r="C3" s="359"/>
      <c r="D3" s="359"/>
      <c r="E3" s="359"/>
      <c r="F3" s="359"/>
      <c r="G3" s="359"/>
      <c r="H3" s="359"/>
      <c r="I3" s="359"/>
      <c r="J3" s="359"/>
    </row>
    <row r="4" spans="1:10" ht="12" customHeight="1" x14ac:dyDescent="0.25">
      <c r="A4" s="359"/>
      <c r="B4" s="359"/>
      <c r="C4" s="359"/>
      <c r="D4" s="359"/>
      <c r="E4" s="359"/>
      <c r="F4" s="359"/>
      <c r="G4" s="359"/>
      <c r="H4" s="359"/>
      <c r="I4" s="359"/>
      <c r="J4" s="359"/>
    </row>
    <row r="5" spans="1:10" ht="21" hidden="1" customHeight="1" x14ac:dyDescent="0.25"/>
    <row r="6" spans="1:10" ht="30" x14ac:dyDescent="0.25">
      <c r="A6" s="60" t="s">
        <v>416</v>
      </c>
      <c r="B6" s="356" t="s">
        <v>417</v>
      </c>
      <c r="C6" s="357"/>
      <c r="D6" s="357"/>
      <c r="E6" s="357"/>
      <c r="F6" s="357"/>
      <c r="G6" s="357"/>
      <c r="H6" s="357"/>
      <c r="I6" s="357"/>
      <c r="J6" s="358"/>
    </row>
    <row r="7" spans="1:10" ht="60" x14ac:dyDescent="0.25">
      <c r="A7" s="60" t="s">
        <v>418</v>
      </c>
      <c r="B7" s="356" t="s">
        <v>0</v>
      </c>
      <c r="C7" s="357"/>
      <c r="D7" s="357"/>
      <c r="E7" s="357"/>
      <c r="F7" s="357"/>
      <c r="G7" s="357"/>
      <c r="H7" s="357"/>
      <c r="I7" s="357"/>
      <c r="J7" s="358"/>
    </row>
    <row r="8" spans="1:10" x14ac:dyDescent="0.25">
      <c r="A8" s="60" t="s">
        <v>419</v>
      </c>
      <c r="B8" s="356" t="s">
        <v>0</v>
      </c>
      <c r="C8" s="357"/>
      <c r="D8" s="357"/>
      <c r="E8" s="357"/>
      <c r="F8" s="357"/>
      <c r="G8" s="357"/>
      <c r="H8" s="357"/>
      <c r="I8" s="357"/>
      <c r="J8" s="358"/>
    </row>
    <row r="9" spans="1:10" x14ac:dyDescent="0.25">
      <c r="A9" s="60" t="s">
        <v>420</v>
      </c>
      <c r="B9" s="356" t="s">
        <v>421</v>
      </c>
      <c r="C9" s="357"/>
      <c r="D9" s="357"/>
      <c r="E9" s="357"/>
      <c r="F9" s="357"/>
      <c r="G9" s="357"/>
      <c r="H9" s="357"/>
      <c r="I9" s="357"/>
      <c r="J9" s="358"/>
    </row>
    <row r="10" spans="1:10" ht="30" x14ac:dyDescent="0.25">
      <c r="A10" s="354" t="s">
        <v>422</v>
      </c>
      <c r="B10" s="61" t="s">
        <v>423</v>
      </c>
      <c r="C10" s="61" t="s">
        <v>424</v>
      </c>
      <c r="D10" s="61" t="s">
        <v>425</v>
      </c>
      <c r="E10" s="61" t="s">
        <v>426</v>
      </c>
      <c r="F10" s="61" t="s">
        <v>427</v>
      </c>
      <c r="G10" s="61" t="s">
        <v>428</v>
      </c>
      <c r="H10" s="61" t="s">
        <v>429</v>
      </c>
      <c r="I10" s="61" t="s">
        <v>403</v>
      </c>
      <c r="J10" s="61" t="s">
        <v>404</v>
      </c>
    </row>
    <row r="11" spans="1:10" ht="60" x14ac:dyDescent="0.25">
      <c r="A11" s="354"/>
      <c r="B11" s="60" t="s">
        <v>430</v>
      </c>
      <c r="C11" s="61">
        <v>15.4</v>
      </c>
      <c r="D11" s="61">
        <v>16</v>
      </c>
      <c r="E11" s="61">
        <v>16.5</v>
      </c>
      <c r="F11" s="61">
        <v>17</v>
      </c>
      <c r="G11" s="61">
        <v>17.5</v>
      </c>
      <c r="H11" s="61">
        <v>18</v>
      </c>
      <c r="I11" s="61">
        <v>18.5</v>
      </c>
      <c r="J11" s="61">
        <v>19</v>
      </c>
    </row>
    <row r="12" spans="1:10" x14ac:dyDescent="0.25">
      <c r="A12" s="354" t="s">
        <v>431</v>
      </c>
      <c r="B12" s="356" t="s">
        <v>432</v>
      </c>
      <c r="C12" s="357"/>
      <c r="D12" s="357"/>
      <c r="E12" s="357"/>
      <c r="F12" s="357"/>
      <c r="G12" s="357"/>
      <c r="H12" s="357"/>
      <c r="I12" s="357"/>
      <c r="J12" s="358"/>
    </row>
    <row r="13" spans="1:10" x14ac:dyDescent="0.25">
      <c r="A13" s="354"/>
      <c r="B13" s="356" t="s">
        <v>433</v>
      </c>
      <c r="C13" s="357"/>
      <c r="D13" s="357"/>
      <c r="E13" s="357"/>
      <c r="F13" s="357"/>
      <c r="G13" s="357"/>
      <c r="H13" s="357"/>
      <c r="I13" s="357"/>
      <c r="J13" s="358"/>
    </row>
    <row r="14" spans="1:10" x14ac:dyDescent="0.25">
      <c r="A14" s="354"/>
      <c r="B14" s="356" t="s">
        <v>434</v>
      </c>
      <c r="C14" s="357"/>
      <c r="D14" s="357"/>
      <c r="E14" s="357"/>
      <c r="F14" s="357"/>
      <c r="G14" s="357"/>
      <c r="H14" s="357"/>
      <c r="I14" s="357"/>
      <c r="J14" s="358"/>
    </row>
    <row r="15" spans="1:10" x14ac:dyDescent="0.25">
      <c r="A15" s="354"/>
      <c r="B15" s="356" t="s">
        <v>435</v>
      </c>
      <c r="C15" s="357"/>
      <c r="D15" s="357"/>
      <c r="E15" s="357"/>
      <c r="F15" s="357"/>
      <c r="G15" s="357"/>
      <c r="H15" s="357"/>
      <c r="I15" s="357"/>
      <c r="J15" s="358"/>
    </row>
    <row r="16" spans="1:10" x14ac:dyDescent="0.25">
      <c r="A16" s="354"/>
      <c r="B16" s="356" t="s">
        <v>436</v>
      </c>
      <c r="C16" s="357"/>
      <c r="D16" s="357"/>
      <c r="E16" s="357"/>
      <c r="F16" s="357"/>
      <c r="G16" s="357"/>
      <c r="H16" s="357"/>
      <c r="I16" s="357"/>
      <c r="J16" s="358"/>
    </row>
    <row r="17" spans="1:10" x14ac:dyDescent="0.25">
      <c r="A17" s="354"/>
      <c r="B17" s="356" t="s">
        <v>437</v>
      </c>
      <c r="C17" s="357"/>
      <c r="D17" s="357"/>
      <c r="E17" s="357"/>
      <c r="F17" s="357"/>
      <c r="G17" s="357"/>
      <c r="H17" s="357"/>
      <c r="I17" s="357"/>
      <c r="J17" s="358"/>
    </row>
    <row r="18" spans="1:10" x14ac:dyDescent="0.25">
      <c r="A18" s="354"/>
      <c r="B18" s="356" t="s">
        <v>438</v>
      </c>
      <c r="C18" s="357"/>
      <c r="D18" s="357"/>
      <c r="E18" s="357"/>
      <c r="F18" s="357"/>
      <c r="G18" s="357"/>
      <c r="H18" s="357"/>
      <c r="I18" s="357"/>
      <c r="J18" s="358"/>
    </row>
    <row r="19" spans="1:10" x14ac:dyDescent="0.25">
      <c r="A19" s="354"/>
      <c r="B19" s="356" t="s">
        <v>439</v>
      </c>
      <c r="C19" s="364"/>
      <c r="D19" s="364"/>
      <c r="E19" s="364"/>
      <c r="F19" s="364"/>
      <c r="G19" s="364"/>
      <c r="H19" s="364"/>
      <c r="I19" s="364"/>
      <c r="J19" s="365"/>
    </row>
    <row r="20" spans="1:10" ht="29.25" customHeight="1" x14ac:dyDescent="0.25">
      <c r="A20" s="354"/>
      <c r="B20" s="356" t="s">
        <v>831</v>
      </c>
      <c r="C20" s="357"/>
      <c r="D20" s="357"/>
      <c r="E20" s="357"/>
      <c r="F20" s="357"/>
      <c r="G20" s="357"/>
      <c r="H20" s="357"/>
      <c r="I20" s="357"/>
      <c r="J20" s="358"/>
    </row>
    <row r="21" spans="1:10" ht="30" x14ac:dyDescent="0.25">
      <c r="A21" s="366" t="s">
        <v>440</v>
      </c>
      <c r="B21" s="61" t="s">
        <v>441</v>
      </c>
      <c r="C21" s="61" t="s">
        <v>424</v>
      </c>
      <c r="D21" s="61" t="s">
        <v>425</v>
      </c>
      <c r="E21" s="61" t="s">
        <v>426</v>
      </c>
      <c r="F21" s="61" t="s">
        <v>427</v>
      </c>
      <c r="G21" s="61" t="s">
        <v>428</v>
      </c>
      <c r="H21" s="61" t="s">
        <v>429</v>
      </c>
      <c r="I21" s="61" t="s">
        <v>403</v>
      </c>
      <c r="J21" s="61" t="s">
        <v>404</v>
      </c>
    </row>
    <row r="22" spans="1:10" x14ac:dyDescent="0.25">
      <c r="A22" s="367"/>
      <c r="B22" s="356" t="s">
        <v>432</v>
      </c>
      <c r="C22" s="357"/>
      <c r="D22" s="357"/>
      <c r="E22" s="357"/>
      <c r="F22" s="357"/>
      <c r="G22" s="357"/>
      <c r="H22" s="357"/>
      <c r="I22" s="357"/>
      <c r="J22" s="358"/>
    </row>
    <row r="23" spans="1:10" ht="63.75" x14ac:dyDescent="0.25">
      <c r="A23" s="367"/>
      <c r="B23" s="62" t="s">
        <v>239</v>
      </c>
      <c r="C23" s="61">
        <v>4</v>
      </c>
      <c r="D23" s="61">
        <v>4</v>
      </c>
      <c r="E23" s="61">
        <v>4</v>
      </c>
      <c r="F23" s="61">
        <v>4</v>
      </c>
      <c r="G23" s="61">
        <v>4</v>
      </c>
      <c r="H23" s="61">
        <v>4</v>
      </c>
      <c r="I23" s="61">
        <v>4</v>
      </c>
      <c r="J23" s="61">
        <v>4</v>
      </c>
    </row>
    <row r="24" spans="1:10" x14ac:dyDescent="0.25">
      <c r="A24" s="367"/>
      <c r="B24" s="356" t="s">
        <v>433</v>
      </c>
      <c r="C24" s="357"/>
      <c r="D24" s="357"/>
      <c r="E24" s="357"/>
      <c r="F24" s="357"/>
      <c r="G24" s="357"/>
      <c r="H24" s="357"/>
      <c r="I24" s="357"/>
      <c r="J24" s="358"/>
    </row>
    <row r="25" spans="1:10" ht="38.25" x14ac:dyDescent="0.25">
      <c r="A25" s="367"/>
      <c r="B25" s="62" t="s">
        <v>251</v>
      </c>
      <c r="C25" s="61">
        <v>24</v>
      </c>
      <c r="D25" s="61">
        <v>24</v>
      </c>
      <c r="E25" s="61">
        <v>24</v>
      </c>
      <c r="F25" s="61">
        <v>23</v>
      </c>
      <c r="G25" s="61">
        <v>23</v>
      </c>
      <c r="H25" s="61">
        <v>20</v>
      </c>
      <c r="I25" s="61">
        <v>20</v>
      </c>
      <c r="J25" s="61">
        <v>20</v>
      </c>
    </row>
    <row r="26" spans="1:10" x14ac:dyDescent="0.25">
      <c r="A26" s="367"/>
      <c r="B26" s="356" t="s">
        <v>434</v>
      </c>
      <c r="C26" s="357"/>
      <c r="D26" s="357"/>
      <c r="E26" s="357"/>
      <c r="F26" s="357"/>
      <c r="G26" s="357"/>
      <c r="H26" s="357"/>
      <c r="I26" s="357"/>
      <c r="J26" s="358"/>
    </row>
    <row r="27" spans="1:10" ht="25.5" x14ac:dyDescent="0.25">
      <c r="A27" s="367"/>
      <c r="B27" s="62" t="s">
        <v>903</v>
      </c>
      <c r="C27" s="63">
        <v>11000</v>
      </c>
      <c r="D27" s="63">
        <v>11400</v>
      </c>
      <c r="E27" s="63">
        <v>12000</v>
      </c>
      <c r="F27" s="63">
        <v>12400</v>
      </c>
      <c r="G27" s="63">
        <v>13000</v>
      </c>
      <c r="H27" s="63">
        <v>13500</v>
      </c>
      <c r="I27" s="63">
        <v>13500</v>
      </c>
      <c r="J27" s="63">
        <v>13500</v>
      </c>
    </row>
    <row r="28" spans="1:10" x14ac:dyDescent="0.25">
      <c r="A28" s="367"/>
      <c r="B28" s="356" t="s">
        <v>435</v>
      </c>
      <c r="C28" s="357"/>
      <c r="D28" s="357"/>
      <c r="E28" s="357"/>
      <c r="F28" s="357"/>
      <c r="G28" s="357"/>
      <c r="H28" s="357"/>
      <c r="I28" s="357"/>
      <c r="J28" s="358"/>
    </row>
    <row r="29" spans="1:10" ht="25.5" x14ac:dyDescent="0.25">
      <c r="A29" s="367"/>
      <c r="B29" s="62" t="s">
        <v>272</v>
      </c>
      <c r="C29" s="61">
        <v>370</v>
      </c>
      <c r="D29" s="61">
        <v>370</v>
      </c>
      <c r="E29" s="61">
        <v>380</v>
      </c>
      <c r="F29" s="61">
        <v>380</v>
      </c>
      <c r="G29" s="61">
        <v>390</v>
      </c>
      <c r="H29" s="61">
        <v>400</v>
      </c>
      <c r="I29" s="61">
        <v>400</v>
      </c>
      <c r="J29" s="61">
        <v>400</v>
      </c>
    </row>
    <row r="30" spans="1:10" x14ac:dyDescent="0.25">
      <c r="A30" s="367"/>
      <c r="B30" s="356" t="s">
        <v>436</v>
      </c>
      <c r="C30" s="357"/>
      <c r="D30" s="357"/>
      <c r="E30" s="357"/>
      <c r="F30" s="357"/>
      <c r="G30" s="357"/>
      <c r="H30" s="357"/>
      <c r="I30" s="357"/>
      <c r="J30" s="358"/>
    </row>
    <row r="31" spans="1:10" x14ac:dyDescent="0.25">
      <c r="A31" s="367"/>
      <c r="B31" s="360" t="s">
        <v>281</v>
      </c>
      <c r="C31" s="355">
        <v>1000</v>
      </c>
      <c r="D31" s="355">
        <v>1000</v>
      </c>
      <c r="E31" s="369" t="s">
        <v>442</v>
      </c>
      <c r="F31" s="355">
        <v>1024</v>
      </c>
      <c r="G31" s="355">
        <v>1024</v>
      </c>
      <c r="H31" s="355">
        <v>1024</v>
      </c>
      <c r="I31" s="355">
        <v>1024</v>
      </c>
      <c r="J31" s="355">
        <v>1024</v>
      </c>
    </row>
    <row r="32" spans="1:10" ht="48" customHeight="1" x14ac:dyDescent="0.25">
      <c r="A32" s="367"/>
      <c r="B32" s="360"/>
      <c r="C32" s="355"/>
      <c r="D32" s="355"/>
      <c r="E32" s="369"/>
      <c r="F32" s="355"/>
      <c r="G32" s="355"/>
      <c r="H32" s="355"/>
      <c r="I32" s="355"/>
      <c r="J32" s="355"/>
    </row>
    <row r="33" spans="1:10" ht="15" customHeight="1" x14ac:dyDescent="0.25">
      <c r="A33" s="367"/>
      <c r="B33" s="356" t="s">
        <v>437</v>
      </c>
      <c r="C33" s="357"/>
      <c r="D33" s="357"/>
      <c r="E33" s="357"/>
      <c r="F33" s="357"/>
      <c r="G33" s="357"/>
      <c r="H33" s="357"/>
      <c r="I33" s="357"/>
      <c r="J33" s="358"/>
    </row>
    <row r="34" spans="1:10" ht="76.5" x14ac:dyDescent="0.25">
      <c r="A34" s="367"/>
      <c r="B34" s="62" t="s">
        <v>284</v>
      </c>
      <c r="C34" s="64">
        <v>4</v>
      </c>
      <c r="D34" s="64">
        <v>4</v>
      </c>
      <c r="E34" s="64">
        <v>4</v>
      </c>
      <c r="F34" s="64">
        <v>4</v>
      </c>
      <c r="G34" s="64">
        <v>4</v>
      </c>
      <c r="H34" s="64">
        <v>4</v>
      </c>
      <c r="I34" s="64">
        <v>4</v>
      </c>
      <c r="J34" s="64">
        <v>4</v>
      </c>
    </row>
    <row r="35" spans="1:10" x14ac:dyDescent="0.25">
      <c r="A35" s="367"/>
      <c r="B35" s="361" t="s">
        <v>438</v>
      </c>
      <c r="C35" s="362"/>
      <c r="D35" s="362"/>
      <c r="E35" s="362"/>
      <c r="F35" s="362"/>
      <c r="G35" s="362"/>
      <c r="H35" s="362"/>
      <c r="I35" s="362"/>
      <c r="J35" s="363"/>
    </row>
    <row r="36" spans="1:10" ht="25.5" x14ac:dyDescent="0.25">
      <c r="A36" s="367"/>
      <c r="B36" s="62" t="s">
        <v>443</v>
      </c>
      <c r="C36" s="64">
        <v>100</v>
      </c>
      <c r="D36" s="64">
        <v>100</v>
      </c>
      <c r="E36" s="64">
        <v>105</v>
      </c>
      <c r="F36" s="64">
        <v>105</v>
      </c>
      <c r="G36" s="64">
        <v>110</v>
      </c>
      <c r="H36" s="64">
        <v>112</v>
      </c>
      <c r="I36" s="64">
        <v>114</v>
      </c>
      <c r="J36" s="64">
        <v>116</v>
      </c>
    </row>
    <row r="37" spans="1:10" x14ac:dyDescent="0.25">
      <c r="A37" s="367"/>
      <c r="B37" s="361" t="s">
        <v>439</v>
      </c>
      <c r="C37" s="362"/>
      <c r="D37" s="362"/>
      <c r="E37" s="362"/>
      <c r="F37" s="362"/>
      <c r="G37" s="362"/>
      <c r="H37" s="362"/>
      <c r="I37" s="362"/>
      <c r="J37" s="363"/>
    </row>
    <row r="38" spans="1:10" ht="46.5" customHeight="1" x14ac:dyDescent="0.25">
      <c r="A38" s="367"/>
      <c r="B38" s="62" t="s">
        <v>298</v>
      </c>
      <c r="C38" s="64">
        <v>2</v>
      </c>
      <c r="D38" s="64">
        <v>2</v>
      </c>
      <c r="E38" s="64">
        <v>2</v>
      </c>
      <c r="F38" s="64">
        <v>2</v>
      </c>
      <c r="G38" s="64" t="s">
        <v>16</v>
      </c>
      <c r="H38" s="64" t="s">
        <v>16</v>
      </c>
      <c r="I38" s="65"/>
      <c r="J38" s="65"/>
    </row>
    <row r="39" spans="1:10" ht="25.5" customHeight="1" x14ac:dyDescent="0.25">
      <c r="A39" s="367"/>
      <c r="B39" s="361" t="s">
        <v>444</v>
      </c>
      <c r="C39" s="362"/>
      <c r="D39" s="362"/>
      <c r="E39" s="362"/>
      <c r="F39" s="362"/>
      <c r="G39" s="362"/>
      <c r="H39" s="362"/>
      <c r="I39" s="362"/>
      <c r="J39" s="363"/>
    </row>
    <row r="40" spans="1:10" ht="27.75" x14ac:dyDescent="0.25">
      <c r="A40" s="368"/>
      <c r="B40" s="62" t="s">
        <v>445</v>
      </c>
      <c r="C40" s="64">
        <v>1100</v>
      </c>
      <c r="D40" s="64">
        <v>500</v>
      </c>
      <c r="E40" s="64">
        <v>600</v>
      </c>
      <c r="F40" s="64">
        <v>234</v>
      </c>
      <c r="G40" s="64"/>
      <c r="H40" s="64"/>
      <c r="I40" s="65"/>
      <c r="J40" s="65"/>
    </row>
    <row r="41" spans="1:10" ht="27.75" customHeight="1" x14ac:dyDescent="0.25">
      <c r="A41" s="360" t="s">
        <v>446</v>
      </c>
      <c r="B41" s="361" t="s">
        <v>6</v>
      </c>
      <c r="C41" s="362"/>
      <c r="D41" s="362"/>
      <c r="E41" s="362"/>
      <c r="F41" s="362"/>
      <c r="G41" s="362"/>
      <c r="H41" s="362"/>
      <c r="I41" s="362"/>
      <c r="J41" s="363"/>
    </row>
    <row r="42" spans="1:10" x14ac:dyDescent="0.25">
      <c r="A42" s="360"/>
      <c r="B42" s="361" t="s">
        <v>7</v>
      </c>
      <c r="C42" s="362"/>
      <c r="D42" s="362"/>
      <c r="E42" s="362"/>
      <c r="F42" s="362"/>
      <c r="G42" s="362"/>
      <c r="H42" s="362"/>
      <c r="I42" s="362"/>
      <c r="J42" s="363"/>
    </row>
    <row r="43" spans="1:10" x14ac:dyDescent="0.25">
      <c r="A43" s="360"/>
      <c r="B43" s="361" t="s">
        <v>9</v>
      </c>
      <c r="C43" s="362"/>
      <c r="D43" s="362"/>
      <c r="E43" s="362"/>
      <c r="F43" s="362"/>
      <c r="G43" s="362"/>
      <c r="H43" s="362"/>
      <c r="I43" s="362"/>
      <c r="J43" s="363"/>
    </row>
    <row r="44" spans="1:10" x14ac:dyDescent="0.25">
      <c r="A44" s="360"/>
      <c r="B44" s="361" t="s">
        <v>447</v>
      </c>
      <c r="C44" s="362"/>
      <c r="D44" s="362"/>
      <c r="E44" s="362"/>
      <c r="F44" s="362"/>
      <c r="G44" s="362"/>
      <c r="H44" s="362"/>
      <c r="I44" s="362"/>
      <c r="J44" s="363"/>
    </row>
    <row r="45" spans="1:10" x14ac:dyDescent="0.25">
      <c r="A45" s="360"/>
      <c r="B45" s="361" t="s">
        <v>10</v>
      </c>
      <c r="C45" s="362"/>
      <c r="D45" s="362"/>
      <c r="E45" s="362"/>
      <c r="F45" s="362"/>
      <c r="G45" s="362"/>
      <c r="H45" s="362"/>
      <c r="I45" s="362"/>
      <c r="J45" s="363"/>
    </row>
    <row r="46" spans="1:10" ht="25.5" x14ac:dyDescent="0.25">
      <c r="A46" s="62" t="s">
        <v>448</v>
      </c>
      <c r="B46" s="361" t="s">
        <v>904</v>
      </c>
      <c r="C46" s="362"/>
      <c r="D46" s="362"/>
      <c r="E46" s="362"/>
      <c r="F46" s="362"/>
      <c r="G46" s="362"/>
      <c r="H46" s="362"/>
      <c r="I46" s="362"/>
      <c r="J46" s="363"/>
    </row>
    <row r="47" spans="1:10" ht="30" x14ac:dyDescent="0.25">
      <c r="A47" s="360" t="s">
        <v>449</v>
      </c>
      <c r="B47" s="64" t="s">
        <v>450</v>
      </c>
      <c r="C47" s="64" t="s">
        <v>451</v>
      </c>
      <c r="D47" s="64" t="s">
        <v>425</v>
      </c>
      <c r="E47" s="64" t="s">
        <v>426</v>
      </c>
      <c r="F47" s="64" t="s">
        <v>427</v>
      </c>
      <c r="G47" s="64" t="s">
        <v>428</v>
      </c>
      <c r="H47" s="66" t="s">
        <v>429</v>
      </c>
      <c r="I47" s="61" t="s">
        <v>403</v>
      </c>
      <c r="J47" s="61" t="s">
        <v>404</v>
      </c>
    </row>
    <row r="48" spans="1:10" ht="25.5" x14ac:dyDescent="0.25">
      <c r="A48" s="360"/>
      <c r="B48" s="62" t="s">
        <v>452</v>
      </c>
      <c r="C48" s="67">
        <f>SUM(D48:J48)</f>
        <v>18167.300000000003</v>
      </c>
      <c r="D48" s="67">
        <f>'пп 1'!E553</f>
        <v>237.7</v>
      </c>
      <c r="E48" s="67">
        <f>'пп 1'!E554</f>
        <v>192.1</v>
      </c>
      <c r="F48" s="67">
        <f>'пп 1'!E555</f>
        <v>564.4</v>
      </c>
      <c r="G48" s="67">
        <f>'пп 1'!E556</f>
        <v>11687.5</v>
      </c>
      <c r="H48" s="68">
        <f>'пп 1'!E557</f>
        <v>5485.6</v>
      </c>
      <c r="I48" s="67">
        <f>'пп 1'!E558</f>
        <v>0</v>
      </c>
      <c r="J48" s="67">
        <f>'пп 1'!E559</f>
        <v>0</v>
      </c>
    </row>
    <row r="49" spans="1:10" ht="25.5" x14ac:dyDescent="0.25">
      <c r="A49" s="360"/>
      <c r="B49" s="62" t="s">
        <v>453</v>
      </c>
      <c r="C49" s="67">
        <f t="shared" ref="C49:C52" si="0">SUM(D49:J49)</f>
        <v>263076.7</v>
      </c>
      <c r="D49" s="67">
        <f>'пп 1'!F553</f>
        <v>29493.599999999999</v>
      </c>
      <c r="E49" s="67">
        <f>'пп 1'!F554</f>
        <v>51716.4</v>
      </c>
      <c r="F49" s="67">
        <f>'пп 1'!F555</f>
        <v>66934.399999999994</v>
      </c>
      <c r="G49" s="67">
        <f>'пп 1'!F556</f>
        <v>65050.999999999993</v>
      </c>
      <c r="H49" s="68">
        <f>'пп 1'!F557</f>
        <v>43049.100000000006</v>
      </c>
      <c r="I49" s="67">
        <f>'пп 1'!F558</f>
        <v>3416.1000000000004</v>
      </c>
      <c r="J49" s="67">
        <f>'пп 1'!F559</f>
        <v>3416.1000000000004</v>
      </c>
    </row>
    <row r="50" spans="1:10" ht="15.75" x14ac:dyDescent="0.25">
      <c r="A50" s="360"/>
      <c r="B50" s="60" t="s">
        <v>454</v>
      </c>
      <c r="C50" s="67">
        <f t="shared" si="0"/>
        <v>532943.48</v>
      </c>
      <c r="D50" s="67">
        <f>'пп 1'!G553</f>
        <v>51066.7</v>
      </c>
      <c r="E50" s="67">
        <f>'пп 1'!G554</f>
        <v>58089.200000000004</v>
      </c>
      <c r="F50" s="67">
        <f>'пп 1'!G555</f>
        <v>52991.8</v>
      </c>
      <c r="G50" s="67">
        <f>'пп 1'!G556</f>
        <v>82547.94</v>
      </c>
      <c r="H50" s="68">
        <f>'пп 1'!G557</f>
        <v>116788.64</v>
      </c>
      <c r="I50" s="67">
        <f>'пп 1'!G558</f>
        <v>84510.599999999991</v>
      </c>
      <c r="J50" s="67">
        <f>'пп 1'!G559</f>
        <v>86948.599999999991</v>
      </c>
    </row>
    <row r="51" spans="1:10" ht="15.75" x14ac:dyDescent="0.25">
      <c r="A51" s="360"/>
      <c r="B51" s="60" t="s">
        <v>455</v>
      </c>
      <c r="C51" s="67">
        <f t="shared" si="0"/>
        <v>0</v>
      </c>
      <c r="D51" s="67">
        <v>0</v>
      </c>
      <c r="E51" s="67">
        <v>0</v>
      </c>
      <c r="F51" s="67">
        <v>0</v>
      </c>
      <c r="G51" s="67">
        <v>0</v>
      </c>
      <c r="H51" s="68">
        <v>0</v>
      </c>
      <c r="I51" s="67">
        <v>0</v>
      </c>
      <c r="J51" s="67">
        <v>0</v>
      </c>
    </row>
    <row r="52" spans="1:10" ht="30" x14ac:dyDescent="0.25">
      <c r="A52" s="360"/>
      <c r="B52" s="60" t="s">
        <v>456</v>
      </c>
      <c r="C52" s="67">
        <f t="shared" si="0"/>
        <v>0</v>
      </c>
      <c r="D52" s="67">
        <v>0</v>
      </c>
      <c r="E52" s="67">
        <v>0</v>
      </c>
      <c r="F52" s="67">
        <v>0</v>
      </c>
      <c r="G52" s="67">
        <v>0</v>
      </c>
      <c r="H52" s="68">
        <v>0</v>
      </c>
      <c r="I52" s="67">
        <v>0</v>
      </c>
      <c r="J52" s="67">
        <v>0</v>
      </c>
    </row>
    <row r="53" spans="1:10" ht="15.75" x14ac:dyDescent="0.25">
      <c r="A53" s="360"/>
      <c r="B53" s="69" t="s">
        <v>457</v>
      </c>
      <c r="C53" s="70">
        <f>SUM(D53:J53)</f>
        <v>814187.47999999986</v>
      </c>
      <c r="D53" s="29">
        <f>SUM(D48:D52)</f>
        <v>80798</v>
      </c>
      <c r="E53" s="29">
        <f t="shared" ref="E53:J53" si="1">SUM(E48:E52)</f>
        <v>109997.70000000001</v>
      </c>
      <c r="F53" s="29">
        <f t="shared" si="1"/>
        <v>120490.59999999999</v>
      </c>
      <c r="G53" s="29">
        <f t="shared" si="1"/>
        <v>159286.44</v>
      </c>
      <c r="H53" s="71">
        <f t="shared" si="1"/>
        <v>165323.34</v>
      </c>
      <c r="I53" s="29">
        <f t="shared" si="1"/>
        <v>87926.7</v>
      </c>
      <c r="J53" s="29">
        <f t="shared" si="1"/>
        <v>90364.7</v>
      </c>
    </row>
    <row r="54" spans="1:10" x14ac:dyDescent="0.25">
      <c r="E54" s="204" t="s">
        <v>953</v>
      </c>
    </row>
    <row r="55" spans="1:10" x14ac:dyDescent="0.25">
      <c r="G55" s="72"/>
      <c r="H55" s="72"/>
    </row>
  </sheetData>
  <mergeCells count="44">
    <mergeCell ref="B42:J42"/>
    <mergeCell ref="B41:J41"/>
    <mergeCell ref="B46:J46"/>
    <mergeCell ref="A21:A40"/>
    <mergeCell ref="B33:J33"/>
    <mergeCell ref="E31:E32"/>
    <mergeCell ref="F31:F32"/>
    <mergeCell ref="G31:G32"/>
    <mergeCell ref="H31:H32"/>
    <mergeCell ref="B31:B32"/>
    <mergeCell ref="C31:C32"/>
    <mergeCell ref="D31:D32"/>
    <mergeCell ref="B30:J30"/>
    <mergeCell ref="B28:J28"/>
    <mergeCell ref="A47:A53"/>
    <mergeCell ref="B20:J20"/>
    <mergeCell ref="B18:J18"/>
    <mergeCell ref="B17:J17"/>
    <mergeCell ref="B16:J16"/>
    <mergeCell ref="B39:J39"/>
    <mergeCell ref="B37:J37"/>
    <mergeCell ref="B35:J35"/>
    <mergeCell ref="B45:J45"/>
    <mergeCell ref="A41:A45"/>
    <mergeCell ref="B44:J44"/>
    <mergeCell ref="B43:J43"/>
    <mergeCell ref="B26:J26"/>
    <mergeCell ref="B24:J24"/>
    <mergeCell ref="B22:J22"/>
    <mergeCell ref="B19:J19"/>
    <mergeCell ref="G1:J1"/>
    <mergeCell ref="A10:A11"/>
    <mergeCell ref="A12:A20"/>
    <mergeCell ref="J31:J32"/>
    <mergeCell ref="I31:I32"/>
    <mergeCell ref="B13:J13"/>
    <mergeCell ref="B12:J12"/>
    <mergeCell ref="B9:J9"/>
    <mergeCell ref="B8:J8"/>
    <mergeCell ref="B7:J7"/>
    <mergeCell ref="B15:J15"/>
    <mergeCell ref="B14:J14"/>
    <mergeCell ref="A2:J4"/>
    <mergeCell ref="B6:J6"/>
  </mergeCells>
  <pageMargins left="0.7" right="0.7" top="0.75" bottom="0.75" header="0.3" footer="0.3"/>
  <pageSetup paperSize="9" scale="54" firstPageNumber="33" fitToHeight="0" orientation="portrait" useFirstPageNumber="1" horizontalDpi="300" verticalDpi="300" r:id="rId1"/>
  <headerFooter>
    <oddHeader>&amp;C&amp;12&amp;P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03:A122"/>
  <sheetViews>
    <sheetView view="pageLayout" topLeftCell="A112" workbookViewId="0">
      <selection activeCell="T174" sqref="T174"/>
    </sheetView>
  </sheetViews>
  <sheetFormatPr defaultRowHeight="15" x14ac:dyDescent="0.25"/>
  <sheetData>
    <row r="103" ht="24" customHeight="1" x14ac:dyDescent="0.25"/>
    <row r="122" ht="37.5" customHeight="1" x14ac:dyDescent="0.25"/>
  </sheetData>
  <pageMargins left="0.7" right="0.7" top="0.75" bottom="0.75" header="0.3" footer="0.3"/>
  <pageSetup paperSize="9" scale="47" firstPageNumber="34" fitToHeight="0" orientation="portrait" useFirstPageNumber="1" r:id="rId1"/>
  <headerFooter>
    <oddHeader>&amp;C&amp;12&amp;P</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I53"/>
  <sheetViews>
    <sheetView view="pageLayout" topLeftCell="A52" workbookViewId="0">
      <selection activeCell="B62" sqref="B62"/>
    </sheetView>
  </sheetViews>
  <sheetFormatPr defaultRowHeight="15" x14ac:dyDescent="0.25"/>
  <cols>
    <col min="3" max="3" width="29.42578125" customWidth="1"/>
    <col min="4" max="4" width="10.28515625" customWidth="1"/>
    <col min="5" max="5" width="9.85546875" customWidth="1"/>
    <col min="6" max="6" width="12.42578125" customWidth="1"/>
    <col min="7" max="7" width="27.85546875" customWidth="1"/>
    <col min="8" max="8" width="17.5703125" customWidth="1"/>
    <col min="9" max="9" width="31.7109375" customWidth="1"/>
    <col min="11" max="11" width="16.85546875" customWidth="1"/>
    <col min="12" max="12" width="29" customWidth="1"/>
    <col min="13" max="13" width="11.140625" customWidth="1"/>
  </cols>
  <sheetData>
    <row r="1" spans="2:9" x14ac:dyDescent="0.25">
      <c r="B1" s="370" t="s">
        <v>741</v>
      </c>
      <c r="C1" s="370"/>
      <c r="D1" s="370"/>
      <c r="E1" s="370"/>
      <c r="F1" s="370"/>
      <c r="G1" s="370"/>
      <c r="H1" s="370"/>
      <c r="I1" s="370"/>
    </row>
    <row r="2" spans="2:9" x14ac:dyDescent="0.25">
      <c r="B2" s="370"/>
      <c r="C2" s="370"/>
      <c r="D2" s="370"/>
      <c r="E2" s="370"/>
      <c r="F2" s="370"/>
      <c r="G2" s="370"/>
      <c r="H2" s="370"/>
      <c r="I2" s="370"/>
    </row>
    <row r="3" spans="2:9" ht="30.75" customHeight="1" x14ac:dyDescent="0.25">
      <c r="B3" s="370"/>
      <c r="C3" s="370"/>
      <c r="D3" s="370"/>
      <c r="E3" s="370"/>
      <c r="F3" s="370"/>
      <c r="G3" s="370"/>
      <c r="H3" s="370"/>
      <c r="I3" s="370"/>
    </row>
    <row r="4" spans="2:9" ht="15.75" thickBot="1" x14ac:dyDescent="0.3"/>
    <row r="5" spans="2:9" ht="74.25" customHeight="1" x14ac:dyDescent="0.25">
      <c r="B5" s="17" t="s">
        <v>643</v>
      </c>
      <c r="C5" s="267" t="s">
        <v>645</v>
      </c>
      <c r="D5" s="267" t="s">
        <v>646</v>
      </c>
      <c r="E5" s="267" t="s">
        <v>647</v>
      </c>
      <c r="F5" s="267" t="s">
        <v>648</v>
      </c>
      <c r="G5" s="267" t="s">
        <v>649</v>
      </c>
      <c r="H5" s="267" t="s">
        <v>650</v>
      </c>
      <c r="I5" s="267" t="s">
        <v>651</v>
      </c>
    </row>
    <row r="6" spans="2:9" ht="16.5" customHeight="1" thickBot="1" x14ac:dyDescent="0.3">
      <c r="B6" s="16" t="s">
        <v>644</v>
      </c>
      <c r="C6" s="269"/>
      <c r="D6" s="269"/>
      <c r="E6" s="269"/>
      <c r="F6" s="269"/>
      <c r="G6" s="269"/>
      <c r="H6" s="269"/>
      <c r="I6" s="269"/>
    </row>
    <row r="7" spans="2:9" ht="15.75" thickBot="1" x14ac:dyDescent="0.3">
      <c r="B7" s="16">
        <v>1</v>
      </c>
      <c r="C7" s="11">
        <v>2</v>
      </c>
      <c r="D7" s="11">
        <v>3</v>
      </c>
      <c r="E7" s="11">
        <v>4</v>
      </c>
      <c r="F7" s="11">
        <v>5</v>
      </c>
      <c r="G7" s="11">
        <v>6</v>
      </c>
      <c r="H7" s="11">
        <v>7</v>
      </c>
      <c r="I7" s="11">
        <v>8</v>
      </c>
    </row>
    <row r="8" spans="2:9" ht="30" customHeight="1" thickBot="1" x14ac:dyDescent="0.3">
      <c r="B8" s="248" t="s">
        <v>696</v>
      </c>
      <c r="C8" s="254"/>
      <c r="D8" s="254"/>
      <c r="E8" s="254"/>
      <c r="F8" s="254"/>
      <c r="G8" s="254"/>
      <c r="H8" s="254"/>
      <c r="I8" s="249"/>
    </row>
    <row r="9" spans="2:9" ht="51.75" customHeight="1" x14ac:dyDescent="0.25">
      <c r="B9" s="267">
        <v>1</v>
      </c>
      <c r="C9" s="270" t="s">
        <v>665</v>
      </c>
      <c r="D9" s="267" t="s">
        <v>654</v>
      </c>
      <c r="E9" s="267" t="s">
        <v>655</v>
      </c>
      <c r="F9" s="267" t="s">
        <v>656</v>
      </c>
      <c r="G9" s="13" t="s">
        <v>666</v>
      </c>
      <c r="H9" s="267" t="s">
        <v>661</v>
      </c>
      <c r="I9" s="13" t="s">
        <v>662</v>
      </c>
    </row>
    <row r="10" spans="2:9" ht="84" customHeight="1" x14ac:dyDescent="0.25">
      <c r="B10" s="268"/>
      <c r="C10" s="271"/>
      <c r="D10" s="268"/>
      <c r="E10" s="268"/>
      <c r="F10" s="268"/>
      <c r="G10" s="13" t="s">
        <v>667</v>
      </c>
      <c r="H10" s="268"/>
      <c r="I10" s="13" t="s">
        <v>614</v>
      </c>
    </row>
    <row r="11" spans="2:9" ht="40.5" customHeight="1" x14ac:dyDescent="0.25">
      <c r="B11" s="268"/>
      <c r="C11" s="271"/>
      <c r="D11" s="268"/>
      <c r="E11" s="268"/>
      <c r="F11" s="268"/>
      <c r="G11" s="13" t="s">
        <v>668</v>
      </c>
      <c r="H11" s="268"/>
      <c r="I11" s="14"/>
    </row>
    <row r="12" spans="2:9" ht="42" customHeight="1" x14ac:dyDescent="0.25">
      <c r="B12" s="268"/>
      <c r="C12" s="271"/>
      <c r="D12" s="268"/>
      <c r="E12" s="268"/>
      <c r="F12" s="268"/>
      <c r="G12" s="13" t="s">
        <v>669</v>
      </c>
      <c r="H12" s="268"/>
      <c r="I12" s="14"/>
    </row>
    <row r="13" spans="2:9" ht="39" customHeight="1" thickBot="1" x14ac:dyDescent="0.3">
      <c r="B13" s="269"/>
      <c r="C13" s="272"/>
      <c r="D13" s="269"/>
      <c r="E13" s="269"/>
      <c r="F13" s="269"/>
      <c r="G13" s="12" t="s">
        <v>671</v>
      </c>
      <c r="H13" s="269"/>
      <c r="I13" s="15"/>
    </row>
    <row r="14" spans="2:9" ht="26.25" customHeight="1" thickBot="1" x14ac:dyDescent="0.3">
      <c r="B14" s="248" t="s">
        <v>697</v>
      </c>
      <c r="C14" s="254"/>
      <c r="D14" s="254"/>
      <c r="E14" s="254"/>
      <c r="F14" s="254"/>
      <c r="G14" s="254"/>
      <c r="H14" s="254"/>
      <c r="I14" s="249"/>
    </row>
    <row r="15" spans="2:9" ht="51" customHeight="1" x14ac:dyDescent="0.25">
      <c r="B15" s="267">
        <v>1</v>
      </c>
      <c r="C15" s="270" t="s">
        <v>698</v>
      </c>
      <c r="D15" s="267" t="s">
        <v>688</v>
      </c>
      <c r="E15" s="267" t="s">
        <v>655</v>
      </c>
      <c r="F15" s="267" t="s">
        <v>656</v>
      </c>
      <c r="G15" s="13" t="s">
        <v>699</v>
      </c>
      <c r="H15" s="267" t="s">
        <v>661</v>
      </c>
      <c r="I15" s="13" t="s">
        <v>662</v>
      </c>
    </row>
    <row r="16" spans="2:9" ht="90" customHeight="1" x14ac:dyDescent="0.25">
      <c r="B16" s="268"/>
      <c r="C16" s="271"/>
      <c r="D16" s="268"/>
      <c r="E16" s="268"/>
      <c r="F16" s="268"/>
      <c r="G16" s="13" t="s">
        <v>700</v>
      </c>
      <c r="H16" s="268"/>
      <c r="I16" s="13" t="s">
        <v>614</v>
      </c>
    </row>
    <row r="17" spans="2:9" ht="93.75" customHeight="1" x14ac:dyDescent="0.25">
      <c r="B17" s="268"/>
      <c r="C17" s="271"/>
      <c r="D17" s="268"/>
      <c r="E17" s="268"/>
      <c r="F17" s="268"/>
      <c r="G17" s="13" t="s">
        <v>701</v>
      </c>
      <c r="H17" s="268"/>
      <c r="I17" s="14"/>
    </row>
    <row r="18" spans="2:9" ht="87.75" customHeight="1" thickBot="1" x14ac:dyDescent="0.3">
      <c r="B18" s="269"/>
      <c r="C18" s="272"/>
      <c r="D18" s="269"/>
      <c r="E18" s="269"/>
      <c r="F18" s="269"/>
      <c r="G18" s="12" t="s">
        <v>702</v>
      </c>
      <c r="H18" s="269"/>
      <c r="I18" s="15"/>
    </row>
    <row r="19" spans="2:9" ht="30" customHeight="1" thickBot="1" x14ac:dyDescent="0.3">
      <c r="B19" s="248" t="s">
        <v>703</v>
      </c>
      <c r="C19" s="254"/>
      <c r="D19" s="254"/>
      <c r="E19" s="254"/>
      <c r="F19" s="254"/>
      <c r="G19" s="254"/>
      <c r="H19" s="254"/>
      <c r="I19" s="249"/>
    </row>
    <row r="20" spans="2:9" ht="50.25" customHeight="1" x14ac:dyDescent="0.25">
      <c r="B20" s="267">
        <v>1</v>
      </c>
      <c r="C20" s="270" t="s">
        <v>704</v>
      </c>
      <c r="D20" s="267" t="s">
        <v>688</v>
      </c>
      <c r="E20" s="267" t="s">
        <v>655</v>
      </c>
      <c r="F20" s="267" t="s">
        <v>656</v>
      </c>
      <c r="G20" s="13" t="s">
        <v>699</v>
      </c>
      <c r="H20" s="267" t="s">
        <v>661</v>
      </c>
      <c r="I20" s="13" t="s">
        <v>662</v>
      </c>
    </row>
    <row r="21" spans="2:9" ht="78" customHeight="1" x14ac:dyDescent="0.25">
      <c r="B21" s="268"/>
      <c r="C21" s="271"/>
      <c r="D21" s="268"/>
      <c r="E21" s="268"/>
      <c r="F21" s="268"/>
      <c r="G21" s="13" t="s">
        <v>705</v>
      </c>
      <c r="H21" s="268"/>
      <c r="I21" s="13" t="s">
        <v>614</v>
      </c>
    </row>
    <row r="22" spans="2:9" ht="73.5" customHeight="1" x14ac:dyDescent="0.25">
      <c r="B22" s="268"/>
      <c r="C22" s="271"/>
      <c r="D22" s="268"/>
      <c r="E22" s="268"/>
      <c r="F22" s="268"/>
      <c r="G22" s="13" t="s">
        <v>706</v>
      </c>
      <c r="H22" s="268"/>
      <c r="I22" s="14"/>
    </row>
    <row r="23" spans="2:9" ht="80.25" customHeight="1" thickBot="1" x14ac:dyDescent="0.3">
      <c r="B23" s="269"/>
      <c r="C23" s="272"/>
      <c r="D23" s="269"/>
      <c r="E23" s="269"/>
      <c r="F23" s="269"/>
      <c r="G23" s="12" t="s">
        <v>707</v>
      </c>
      <c r="H23" s="269"/>
      <c r="I23" s="15"/>
    </row>
    <row r="24" spans="2:9" ht="30" customHeight="1" thickBot="1" x14ac:dyDescent="0.3">
      <c r="B24" s="248" t="s">
        <v>708</v>
      </c>
      <c r="C24" s="254"/>
      <c r="D24" s="254"/>
      <c r="E24" s="254"/>
      <c r="F24" s="254"/>
      <c r="G24" s="254"/>
      <c r="H24" s="254"/>
      <c r="I24" s="249"/>
    </row>
    <row r="25" spans="2:9" ht="51.75" customHeight="1" x14ac:dyDescent="0.25">
      <c r="B25" s="267">
        <v>1</v>
      </c>
      <c r="C25" s="270" t="s">
        <v>905</v>
      </c>
      <c r="D25" s="267" t="s">
        <v>709</v>
      </c>
      <c r="E25" s="267" t="s">
        <v>655</v>
      </c>
      <c r="F25" s="267" t="s">
        <v>656</v>
      </c>
      <c r="G25" s="371" t="s">
        <v>710</v>
      </c>
      <c r="H25" s="267" t="s">
        <v>661</v>
      </c>
      <c r="I25" s="13" t="s">
        <v>662</v>
      </c>
    </row>
    <row r="26" spans="2:9" ht="57.75" customHeight="1" thickBot="1" x14ac:dyDescent="0.3">
      <c r="B26" s="269"/>
      <c r="C26" s="272"/>
      <c r="D26" s="269"/>
      <c r="E26" s="269"/>
      <c r="F26" s="269"/>
      <c r="G26" s="372"/>
      <c r="H26" s="269"/>
      <c r="I26" s="12" t="s">
        <v>614</v>
      </c>
    </row>
    <row r="27" spans="2:9" ht="24.75" customHeight="1" thickBot="1" x14ac:dyDescent="0.3">
      <c r="B27" s="248" t="s">
        <v>711</v>
      </c>
      <c r="C27" s="254"/>
      <c r="D27" s="254"/>
      <c r="E27" s="254"/>
      <c r="F27" s="254"/>
      <c r="G27" s="254"/>
      <c r="H27" s="254"/>
      <c r="I27" s="249"/>
    </row>
    <row r="28" spans="2:9" ht="42" customHeight="1" x14ac:dyDescent="0.25">
      <c r="B28" s="267">
        <v>1</v>
      </c>
      <c r="C28" s="270" t="s">
        <v>712</v>
      </c>
      <c r="D28" s="267" t="s">
        <v>688</v>
      </c>
      <c r="E28" s="267" t="s">
        <v>655</v>
      </c>
      <c r="F28" s="267" t="s">
        <v>656</v>
      </c>
      <c r="G28" s="13" t="s">
        <v>713</v>
      </c>
      <c r="H28" s="267" t="s">
        <v>661</v>
      </c>
      <c r="I28" s="13" t="s">
        <v>662</v>
      </c>
    </row>
    <row r="29" spans="2:9" ht="57.75" customHeight="1" x14ac:dyDescent="0.25">
      <c r="B29" s="268"/>
      <c r="C29" s="271"/>
      <c r="D29" s="268"/>
      <c r="E29" s="268"/>
      <c r="F29" s="268"/>
      <c r="G29" s="13" t="s">
        <v>714</v>
      </c>
      <c r="H29" s="268"/>
      <c r="I29" s="13" t="s">
        <v>614</v>
      </c>
    </row>
    <row r="30" spans="2:9" ht="75" customHeight="1" x14ac:dyDescent="0.25">
      <c r="B30" s="268"/>
      <c r="C30" s="271"/>
      <c r="D30" s="268"/>
      <c r="E30" s="268"/>
      <c r="F30" s="268"/>
      <c r="G30" s="13" t="s">
        <v>715</v>
      </c>
      <c r="H30" s="268"/>
      <c r="I30" s="14"/>
    </row>
    <row r="31" spans="2:9" ht="48" customHeight="1" thickBot="1" x14ac:dyDescent="0.3">
      <c r="B31" s="269"/>
      <c r="C31" s="272"/>
      <c r="D31" s="269"/>
      <c r="E31" s="269"/>
      <c r="F31" s="269"/>
      <c r="G31" s="12" t="s">
        <v>716</v>
      </c>
      <c r="H31" s="269"/>
      <c r="I31" s="15"/>
    </row>
    <row r="32" spans="2:9" ht="30" customHeight="1" thickBot="1" x14ac:dyDescent="0.3">
      <c r="B32" s="248" t="s">
        <v>717</v>
      </c>
      <c r="C32" s="254"/>
      <c r="D32" s="254"/>
      <c r="E32" s="254"/>
      <c r="F32" s="254"/>
      <c r="G32" s="254"/>
      <c r="H32" s="254"/>
      <c r="I32" s="249"/>
    </row>
    <row r="33" spans="2:9" ht="49.5" customHeight="1" x14ac:dyDescent="0.25">
      <c r="B33" s="267">
        <v>1</v>
      </c>
      <c r="C33" s="270" t="s">
        <v>718</v>
      </c>
      <c r="D33" s="267" t="s">
        <v>709</v>
      </c>
      <c r="E33" s="267" t="s">
        <v>655</v>
      </c>
      <c r="F33" s="267" t="s">
        <v>656</v>
      </c>
      <c r="G33" s="13" t="s">
        <v>719</v>
      </c>
      <c r="H33" s="267" t="s">
        <v>661</v>
      </c>
      <c r="I33" s="13" t="s">
        <v>662</v>
      </c>
    </row>
    <row r="34" spans="2:9" ht="75" customHeight="1" x14ac:dyDescent="0.25">
      <c r="B34" s="268"/>
      <c r="C34" s="271"/>
      <c r="D34" s="268"/>
      <c r="E34" s="268"/>
      <c r="F34" s="268"/>
      <c r="G34" s="13" t="s">
        <v>720</v>
      </c>
      <c r="H34" s="268"/>
      <c r="I34" s="13" t="s">
        <v>614</v>
      </c>
    </row>
    <row r="35" spans="2:9" ht="116.25" customHeight="1" x14ac:dyDescent="0.25">
      <c r="B35" s="268"/>
      <c r="C35" s="271"/>
      <c r="D35" s="268"/>
      <c r="E35" s="268"/>
      <c r="F35" s="268"/>
      <c r="G35" s="13" t="s">
        <v>721</v>
      </c>
      <c r="H35" s="268"/>
      <c r="I35" s="14"/>
    </row>
    <row r="36" spans="2:9" ht="104.25" customHeight="1" thickBot="1" x14ac:dyDescent="0.3">
      <c r="B36" s="269"/>
      <c r="C36" s="272"/>
      <c r="D36" s="269"/>
      <c r="E36" s="269"/>
      <c r="F36" s="269"/>
      <c r="G36" s="12" t="s">
        <v>722</v>
      </c>
      <c r="H36" s="269"/>
      <c r="I36" s="15"/>
    </row>
    <row r="37" spans="2:9" ht="24.75" customHeight="1" thickBot="1" x14ac:dyDescent="0.3">
      <c r="B37" s="248" t="s">
        <v>723</v>
      </c>
      <c r="C37" s="254"/>
      <c r="D37" s="254"/>
      <c r="E37" s="254"/>
      <c r="F37" s="254"/>
      <c r="G37" s="254"/>
      <c r="H37" s="254"/>
      <c r="I37" s="249"/>
    </row>
    <row r="38" spans="2:9" x14ac:dyDescent="0.25">
      <c r="B38" s="267">
        <v>1</v>
      </c>
      <c r="C38" s="270" t="s">
        <v>724</v>
      </c>
      <c r="D38" s="267" t="s">
        <v>688</v>
      </c>
      <c r="E38" s="267" t="s">
        <v>655</v>
      </c>
      <c r="F38" s="267" t="s">
        <v>656</v>
      </c>
      <c r="G38" s="13" t="s">
        <v>725</v>
      </c>
      <c r="H38" s="267" t="s">
        <v>661</v>
      </c>
      <c r="I38" s="270" t="s">
        <v>727</v>
      </c>
    </row>
    <row r="39" spans="2:9" ht="136.5" customHeight="1" thickBot="1" x14ac:dyDescent="0.3">
      <c r="B39" s="269"/>
      <c r="C39" s="272"/>
      <c r="D39" s="269"/>
      <c r="E39" s="269"/>
      <c r="F39" s="269"/>
      <c r="G39" s="12" t="s">
        <v>726</v>
      </c>
      <c r="H39" s="269"/>
      <c r="I39" s="272"/>
    </row>
    <row r="40" spans="2:9" ht="30" customHeight="1" thickBot="1" x14ac:dyDescent="0.3">
      <c r="B40" s="248" t="s">
        <v>728</v>
      </c>
      <c r="C40" s="254"/>
      <c r="D40" s="254"/>
      <c r="E40" s="254"/>
      <c r="F40" s="254"/>
      <c r="G40" s="254"/>
      <c r="H40" s="254"/>
      <c r="I40" s="249"/>
    </row>
    <row r="41" spans="2:9" ht="53.25" customHeight="1" x14ac:dyDescent="0.25">
      <c r="B41" s="267">
        <v>1</v>
      </c>
      <c r="C41" s="270" t="s">
        <v>729</v>
      </c>
      <c r="D41" s="267" t="s">
        <v>730</v>
      </c>
      <c r="E41" s="267" t="s">
        <v>655</v>
      </c>
      <c r="F41" s="267" t="s">
        <v>656</v>
      </c>
      <c r="G41" s="13" t="s">
        <v>731</v>
      </c>
      <c r="H41" s="267" t="s">
        <v>661</v>
      </c>
      <c r="I41" s="13" t="s">
        <v>662</v>
      </c>
    </row>
    <row r="42" spans="2:9" ht="51.75" customHeight="1" x14ac:dyDescent="0.25">
      <c r="B42" s="268"/>
      <c r="C42" s="271"/>
      <c r="D42" s="268"/>
      <c r="E42" s="268"/>
      <c r="F42" s="268"/>
      <c r="G42" s="13" t="s">
        <v>732</v>
      </c>
      <c r="H42" s="268"/>
      <c r="I42" s="13" t="s">
        <v>614</v>
      </c>
    </row>
    <row r="43" spans="2:9" ht="40.5" customHeight="1" x14ac:dyDescent="0.25">
      <c r="B43" s="268"/>
      <c r="C43" s="271"/>
      <c r="D43" s="268"/>
      <c r="E43" s="268"/>
      <c r="F43" s="268"/>
      <c r="G43" s="13" t="s">
        <v>733</v>
      </c>
      <c r="H43" s="268"/>
      <c r="I43" s="14"/>
    </row>
    <row r="44" spans="2:9" ht="54.75" customHeight="1" x14ac:dyDescent="0.25">
      <c r="B44" s="268"/>
      <c r="C44" s="271"/>
      <c r="D44" s="268"/>
      <c r="E44" s="268"/>
      <c r="F44" s="268"/>
      <c r="G44" s="13" t="s">
        <v>734</v>
      </c>
      <c r="H44" s="268"/>
      <c r="I44" s="14"/>
    </row>
    <row r="45" spans="2:9" ht="65.25" customHeight="1" thickBot="1" x14ac:dyDescent="0.3">
      <c r="B45" s="269"/>
      <c r="C45" s="272"/>
      <c r="D45" s="269"/>
      <c r="E45" s="269"/>
      <c r="F45" s="269"/>
      <c r="G45" s="12" t="s">
        <v>735</v>
      </c>
      <c r="H45" s="269"/>
      <c r="I45" s="15"/>
    </row>
    <row r="46" spans="2:9" ht="36" customHeight="1" thickBot="1" x14ac:dyDescent="0.3">
      <c r="B46" s="248" t="s">
        <v>736</v>
      </c>
      <c r="C46" s="254"/>
      <c r="D46" s="254"/>
      <c r="E46" s="254"/>
      <c r="F46" s="254"/>
      <c r="G46" s="254"/>
      <c r="H46" s="254"/>
      <c r="I46" s="249"/>
    </row>
    <row r="47" spans="2:9" ht="30" customHeight="1" x14ac:dyDescent="0.25">
      <c r="B47" s="267">
        <v>1</v>
      </c>
      <c r="C47" s="270" t="s">
        <v>737</v>
      </c>
      <c r="D47" s="267" t="s">
        <v>688</v>
      </c>
      <c r="E47" s="267" t="s">
        <v>655</v>
      </c>
      <c r="F47" s="267" t="s">
        <v>656</v>
      </c>
      <c r="G47" s="13" t="s">
        <v>738</v>
      </c>
      <c r="H47" s="267" t="s">
        <v>661</v>
      </c>
      <c r="I47" s="270" t="s">
        <v>727</v>
      </c>
    </row>
    <row r="48" spans="2:9" ht="61.5" customHeight="1" x14ac:dyDescent="0.25">
      <c r="B48" s="268"/>
      <c r="C48" s="271"/>
      <c r="D48" s="268"/>
      <c r="E48" s="268"/>
      <c r="F48" s="268"/>
      <c r="G48" s="13" t="s">
        <v>739</v>
      </c>
      <c r="H48" s="268"/>
      <c r="I48" s="271"/>
    </row>
    <row r="49" spans="2:9" ht="78" customHeight="1" thickBot="1" x14ac:dyDescent="0.3">
      <c r="B49" s="269"/>
      <c r="C49" s="272"/>
      <c r="D49" s="269"/>
      <c r="E49" s="269"/>
      <c r="F49" s="269"/>
      <c r="G49" s="12" t="s">
        <v>740</v>
      </c>
      <c r="H49" s="269"/>
      <c r="I49" s="272"/>
    </row>
    <row r="50" spans="2:9" ht="30" customHeight="1" thickBot="1" x14ac:dyDescent="0.3">
      <c r="B50" s="248" t="s">
        <v>910</v>
      </c>
      <c r="C50" s="254"/>
      <c r="D50" s="254"/>
      <c r="E50" s="254"/>
      <c r="F50" s="254"/>
      <c r="G50" s="254"/>
      <c r="H50" s="254"/>
      <c r="I50" s="249"/>
    </row>
    <row r="51" spans="2:9" ht="16.5" x14ac:dyDescent="0.25">
      <c r="B51" s="267">
        <v>1</v>
      </c>
      <c r="C51" s="270" t="s">
        <v>911</v>
      </c>
      <c r="D51" s="267" t="s">
        <v>912</v>
      </c>
      <c r="E51" s="267" t="s">
        <v>655</v>
      </c>
      <c r="F51" s="267" t="s">
        <v>656</v>
      </c>
      <c r="G51" s="44" t="s">
        <v>914</v>
      </c>
      <c r="H51" s="267" t="s">
        <v>661</v>
      </c>
      <c r="I51" s="270" t="s">
        <v>0</v>
      </c>
    </row>
    <row r="52" spans="2:9" ht="46.5" x14ac:dyDescent="0.25">
      <c r="B52" s="268"/>
      <c r="C52" s="271"/>
      <c r="D52" s="268"/>
      <c r="E52" s="268"/>
      <c r="F52" s="268"/>
      <c r="G52" s="44" t="s">
        <v>915</v>
      </c>
      <c r="H52" s="268"/>
      <c r="I52" s="271"/>
    </row>
    <row r="53" spans="2:9" ht="45.75" thickBot="1" x14ac:dyDescent="0.3">
      <c r="B53" s="269"/>
      <c r="C53" s="272"/>
      <c r="D53" s="269"/>
      <c r="E53" s="269"/>
      <c r="F53" s="269"/>
      <c r="G53" s="45" t="s">
        <v>913</v>
      </c>
      <c r="H53" s="269"/>
      <c r="I53" s="272"/>
    </row>
  </sheetData>
  <mergeCells count="82">
    <mergeCell ref="B50:I50"/>
    <mergeCell ref="B51:B53"/>
    <mergeCell ref="C51:C53"/>
    <mergeCell ref="D51:D53"/>
    <mergeCell ref="E51:E53"/>
    <mergeCell ref="F51:F53"/>
    <mergeCell ref="H51:H53"/>
    <mergeCell ref="I51:I53"/>
    <mergeCell ref="H5:H6"/>
    <mergeCell ref="I5:I6"/>
    <mergeCell ref="C5:C6"/>
    <mergeCell ref="D5:D6"/>
    <mergeCell ref="E5:E6"/>
    <mergeCell ref="F5:F6"/>
    <mergeCell ref="G5:G6"/>
    <mergeCell ref="B24:I24"/>
    <mergeCell ref="B14:I14"/>
    <mergeCell ref="B15:B18"/>
    <mergeCell ref="C15:C18"/>
    <mergeCell ref="D15:D18"/>
    <mergeCell ref="E15:E18"/>
    <mergeCell ref="F15:F18"/>
    <mergeCell ref="H15:H18"/>
    <mergeCell ref="B19:I19"/>
    <mergeCell ref="B20:B23"/>
    <mergeCell ref="C20:C23"/>
    <mergeCell ref="D20:D23"/>
    <mergeCell ref="E20:E23"/>
    <mergeCell ref="F20:F23"/>
    <mergeCell ref="H20:H23"/>
    <mergeCell ref="I47:I49"/>
    <mergeCell ref="B46:I46"/>
    <mergeCell ref="B37:I37"/>
    <mergeCell ref="B32:I32"/>
    <mergeCell ref="B33:B36"/>
    <mergeCell ref="C33:C36"/>
    <mergeCell ref="D33:D36"/>
    <mergeCell ref="E33:E36"/>
    <mergeCell ref="F33:F36"/>
    <mergeCell ref="H33:H36"/>
    <mergeCell ref="C38:C39"/>
    <mergeCell ref="D38:D39"/>
    <mergeCell ref="E38:E39"/>
    <mergeCell ref="F38:F39"/>
    <mergeCell ref="H38:H39"/>
    <mergeCell ref="B8:I8"/>
    <mergeCell ref="B9:B13"/>
    <mergeCell ref="C9:C13"/>
    <mergeCell ref="D9:D13"/>
    <mergeCell ref="E9:E13"/>
    <mergeCell ref="F9:F13"/>
    <mergeCell ref="H9:H13"/>
    <mergeCell ref="H25:H26"/>
    <mergeCell ref="B27:I27"/>
    <mergeCell ref="B28:B31"/>
    <mergeCell ref="C28:C31"/>
    <mergeCell ref="D28:D31"/>
    <mergeCell ref="E28:E31"/>
    <mergeCell ref="F28:F31"/>
    <mergeCell ref="H28:H31"/>
    <mergeCell ref="B25:B26"/>
    <mergeCell ref="C25:C26"/>
    <mergeCell ref="D25:D26"/>
    <mergeCell ref="E25:E26"/>
    <mergeCell ref="F25:F26"/>
    <mergeCell ref="G25:G26"/>
    <mergeCell ref="B1:I3"/>
    <mergeCell ref="B47:B49"/>
    <mergeCell ref="C47:C49"/>
    <mergeCell ref="D47:D49"/>
    <mergeCell ref="E47:E49"/>
    <mergeCell ref="F47:F49"/>
    <mergeCell ref="H47:H49"/>
    <mergeCell ref="I38:I39"/>
    <mergeCell ref="B40:I40"/>
    <mergeCell ref="B41:B45"/>
    <mergeCell ref="C41:C45"/>
    <mergeCell ref="D41:D45"/>
    <mergeCell ref="E41:E45"/>
    <mergeCell ref="F41:F45"/>
    <mergeCell ref="H41:H45"/>
    <mergeCell ref="B38:B39"/>
  </mergeCells>
  <hyperlinks>
    <hyperlink ref="G25" r:id="rId1" tooltip="Приказ Росстата от 30.12.2015 N 671 &quot;Об утверждении статистического инструментария для организации Министерством культуры Российской Федерации федерального статистического наблюдения за деятельностью учреждений культуры&quot;_x000b_{КонсультантПлюс}" display="consultantplus://offline/ref=4F326386C0462CC68D3673A784D5DDA645D4FA9BCFEAFBBC2885176E6726595C2B76100A96781C70j4zEG" xr:uid="{00000000-0004-0000-0800-000000000000}"/>
  </hyperlinks>
  <pageMargins left="0.70866141732283472" right="0.70866141732283472" top="0.74803149606299213" bottom="0.74803149606299213" header="0.31496062992125984" footer="0.31496062992125984"/>
  <pageSetup paperSize="9" scale="55" firstPageNumber="36" fitToHeight="0" orientation="portrait" useFirstPageNumber="1" r:id="rId2"/>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22</vt:i4>
      </vt:variant>
      <vt:variant>
        <vt:lpstr>Именованные диапазоны</vt:lpstr>
      </vt:variant>
      <vt:variant>
        <vt:i4>10</vt:i4>
      </vt:variant>
    </vt:vector>
  </HeadingPairs>
  <TitlesOfParts>
    <vt:vector size="32" baseType="lpstr">
      <vt:lpstr>паспорт</vt:lpstr>
      <vt:lpstr>характеристика</vt:lpstr>
      <vt:lpstr>перечень показателей</vt:lpstr>
      <vt:lpstr>мп итого</vt:lpstr>
      <vt:lpstr>грбс</vt:lpstr>
      <vt:lpstr>механизм реализации</vt:lpstr>
      <vt:lpstr>паспорт пп1</vt:lpstr>
      <vt:lpstr>характеристика подпр 1</vt:lpstr>
      <vt:lpstr>перечень основных мероприятий 1</vt:lpstr>
      <vt:lpstr>пп 1</vt:lpstr>
      <vt:lpstr>паспорт пп2</vt:lpstr>
      <vt:lpstr>характеристики 2</vt:lpstr>
      <vt:lpstr>перечень основных мероприятий 2</vt:lpstr>
      <vt:lpstr>пп 2</vt:lpstr>
      <vt:lpstr>паспорт пп3</vt:lpstr>
      <vt:lpstr>характеристика 3</vt:lpstr>
      <vt:lpstr>перечень основных мероприятий 3</vt:lpstr>
      <vt:lpstr>пп 3</vt:lpstr>
      <vt:lpstr>паспорт пп4</vt:lpstr>
      <vt:lpstr>характеристика 4</vt:lpstr>
      <vt:lpstr>перечень основных мероприятий 4</vt:lpstr>
      <vt:lpstr>пп 4</vt:lpstr>
      <vt:lpstr>'пп 2'!OLE_LINK1</vt:lpstr>
      <vt:lpstr>грбс!Заголовки_для_печати</vt:lpstr>
      <vt:lpstr>'пп 1'!Заголовки_для_печати</vt:lpstr>
      <vt:lpstr>'пп 2'!Заголовки_для_печати</vt:lpstr>
      <vt:lpstr>'пп 3'!Заголовки_для_печати</vt:lpstr>
      <vt:lpstr>'пп 4'!Заголовки_для_печати</vt:lpstr>
      <vt:lpstr>грбс!Область_печати</vt:lpstr>
      <vt:lpstr>'мп итого'!Область_печати</vt:lpstr>
      <vt:lpstr>паспорт!Область_печати</vt:lpstr>
      <vt:lpstr>'пп 4'!Область_печати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2021-03-02T05:24:47Z</dcterms:modified>
</cp:coreProperties>
</file>